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ad\dfs\home\svobodovab\Danka\ROK 2026\Ul. Duchcovská\"/>
    </mc:Choice>
  </mc:AlternateContent>
  <xr:revisionPtr revIDLastSave="0" documentId="8_{141B8384-CC90-4A80-80D8-2A8147DEBA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01 - KOMUNIKACE ZRN1 - 1..." sheetId="2" r:id="rId2"/>
    <sheet name="002 - KOMUNIKACE ZRN2 - 2..." sheetId="3" r:id="rId3"/>
    <sheet name="003 - KOMUNIKACE ZRN3 - 3..." sheetId="4" r:id="rId4"/>
    <sheet name="004 - KOMUNIKACE ZRN4 - 4..." sheetId="5" r:id="rId5"/>
    <sheet name="005 - KOMUNIKACE ZRN5 - D..." sheetId="6" r:id="rId6"/>
    <sheet name="001 - VEŘEJNÉ OSVĚTLENÍ Z..." sheetId="7" r:id="rId7"/>
    <sheet name="002 - VEŘEJNÉ OSVĚTLENÍ Z..." sheetId="8" r:id="rId8"/>
    <sheet name="001 - CYKLOTRASA ZRN - ko..." sheetId="9" r:id="rId9"/>
    <sheet name="002 - CYKLOTRASA VON - ve..." sheetId="10" r:id="rId10"/>
    <sheet name="001 - SIGNALIZACE ZRN1 - ..." sheetId="11" r:id="rId11"/>
    <sheet name="002 - SIGNALIZACE ZRN2 - ..." sheetId="12" r:id="rId12"/>
    <sheet name="003 - SIGNALIZACE VON - v..." sheetId="13" r:id="rId13"/>
    <sheet name="05 - CHRÁNIČKY PRO KAMERO..." sheetId="14" r:id="rId14"/>
    <sheet name="06 - PŘECHODNÉ DOPRAVNÍ Z..." sheetId="15" r:id="rId15"/>
    <sheet name="07 - VEDLEJŠÍ A OSTATNÍ N..." sheetId="16" r:id="rId16"/>
    <sheet name="Seznam figur" sheetId="17" r:id="rId17"/>
    <sheet name="Pokyny pro vyplnění" sheetId="18" r:id="rId18"/>
  </sheets>
  <definedNames>
    <definedName name="_xlnm._FilterDatabase" localSheetId="8" hidden="1">'001 - CYKLOTRASA ZRN - ko...'!$C$123:$K$399</definedName>
    <definedName name="_xlnm._FilterDatabase" localSheetId="1" hidden="1">'001 - KOMUNIKACE ZRN1 - 1...'!$C$94:$K$301</definedName>
    <definedName name="_xlnm._FilterDatabase" localSheetId="10" hidden="1">'001 - SIGNALIZACE ZRN1 - ...'!$C$90:$K$340</definedName>
    <definedName name="_xlnm._FilterDatabase" localSheetId="6" hidden="1">'001 - VEŘEJNÉ OSVĚTLENÍ Z...'!$C$87:$K$258</definedName>
    <definedName name="_xlnm._FilterDatabase" localSheetId="9" hidden="1">'002 - CYKLOTRASA VON - ve...'!$C$88:$K$112</definedName>
    <definedName name="_xlnm._FilterDatabase" localSheetId="2" hidden="1">'002 - KOMUNIKACE ZRN2 - 2...'!$C$94:$K$347</definedName>
    <definedName name="_xlnm._FilterDatabase" localSheetId="11" hidden="1">'002 - SIGNALIZACE ZRN2 - ...'!$C$86:$K$93</definedName>
    <definedName name="_xlnm._FilterDatabase" localSheetId="7" hidden="1">'002 - VEŘEJNÉ OSVĚTLENÍ Z...'!$C$87:$K$262</definedName>
    <definedName name="_xlnm._FilterDatabase" localSheetId="3" hidden="1">'003 - KOMUNIKACE ZRN3 - 3...'!$C$96:$K$404</definedName>
    <definedName name="_xlnm._FilterDatabase" localSheetId="12" hidden="1">'003 - SIGNALIZACE VON - v...'!$C$91:$K$127</definedName>
    <definedName name="_xlnm._FilterDatabase" localSheetId="4" hidden="1">'004 - KOMUNIKACE ZRN4 - 4...'!$C$94:$K$277</definedName>
    <definedName name="_xlnm._FilterDatabase" localSheetId="5" hidden="1">'005 - KOMUNIKACE ZRN5 - D...'!$C$87:$K$170</definedName>
    <definedName name="_xlnm._FilterDatabase" localSheetId="13" hidden="1">'05 - CHRÁNIČKY PRO KAMERO...'!$C$80:$K$109</definedName>
    <definedName name="_xlnm._FilterDatabase" localSheetId="14" hidden="1">'06 - PŘECHODNÉ DOPRAVNÍ Z...'!$C$80:$K$86</definedName>
    <definedName name="_xlnm._FilterDatabase" localSheetId="15" hidden="1">'07 - VEDLEJŠÍ A OSTATNÍ N...'!$C$82:$K$132</definedName>
    <definedName name="_xlnm.Print_Titles" localSheetId="8">'001 - CYKLOTRASA ZRN - ko...'!$123:$123</definedName>
    <definedName name="_xlnm.Print_Titles" localSheetId="1">'001 - KOMUNIKACE ZRN1 - 1...'!$94:$94</definedName>
    <definedName name="_xlnm.Print_Titles" localSheetId="10">'001 - SIGNALIZACE ZRN1 - ...'!$90:$90</definedName>
    <definedName name="_xlnm.Print_Titles" localSheetId="6">'001 - VEŘEJNÉ OSVĚTLENÍ Z...'!$87:$87</definedName>
    <definedName name="_xlnm.Print_Titles" localSheetId="9">'002 - CYKLOTRASA VON - ve...'!$88:$88</definedName>
    <definedName name="_xlnm.Print_Titles" localSheetId="2">'002 - KOMUNIKACE ZRN2 - 2...'!$94:$94</definedName>
    <definedName name="_xlnm.Print_Titles" localSheetId="11">'002 - SIGNALIZACE ZRN2 - ...'!$86:$86</definedName>
    <definedName name="_xlnm.Print_Titles" localSheetId="7">'002 - VEŘEJNÉ OSVĚTLENÍ Z...'!$87:$87</definedName>
    <definedName name="_xlnm.Print_Titles" localSheetId="3">'003 - KOMUNIKACE ZRN3 - 3...'!$96:$96</definedName>
    <definedName name="_xlnm.Print_Titles" localSheetId="12">'003 - SIGNALIZACE VON - v...'!$91:$91</definedName>
    <definedName name="_xlnm.Print_Titles" localSheetId="4">'004 - KOMUNIKACE ZRN4 - 4...'!$94:$94</definedName>
    <definedName name="_xlnm.Print_Titles" localSheetId="5">'005 - KOMUNIKACE ZRN5 - D...'!$87:$87</definedName>
    <definedName name="_xlnm.Print_Titles" localSheetId="13">'05 - CHRÁNIČKY PRO KAMERO...'!$80:$80</definedName>
    <definedName name="_xlnm.Print_Titles" localSheetId="14">'06 - PŘECHODNÉ DOPRAVNÍ Z...'!$80:$80</definedName>
    <definedName name="_xlnm.Print_Titles" localSheetId="15">'07 - VEDLEJŠÍ A OSTATNÍ N...'!$82:$82</definedName>
    <definedName name="_xlnm.Print_Titles" localSheetId="0">'Rekapitulace stavby'!$52:$52</definedName>
    <definedName name="_xlnm.Print_Titles" localSheetId="16">'Seznam figur'!$9:$9</definedName>
    <definedName name="_xlnm.Print_Area" localSheetId="8">'001 - CYKLOTRASA ZRN - ko...'!$C$4:$J$41,'001 - CYKLOTRASA ZRN - ko...'!$C$47:$J$103,'001 - CYKLOTRASA ZRN - ko...'!$C$109:$K$399</definedName>
    <definedName name="_xlnm.Print_Area" localSheetId="1">'001 - KOMUNIKACE ZRN1 - 1...'!$C$4:$J$41,'001 - KOMUNIKACE ZRN1 - 1...'!$C$47:$J$74,'001 - KOMUNIKACE ZRN1 - 1...'!$C$80:$K$301</definedName>
    <definedName name="_xlnm.Print_Area" localSheetId="10">'001 - SIGNALIZACE ZRN1 - ...'!$C$4:$J$41,'001 - SIGNALIZACE ZRN1 - ...'!$C$47:$J$70,'001 - SIGNALIZACE ZRN1 - ...'!$C$76:$K$340</definedName>
    <definedName name="_xlnm.Print_Area" localSheetId="6">'001 - VEŘEJNÉ OSVĚTLENÍ Z...'!$C$4:$J$41,'001 - VEŘEJNÉ OSVĚTLENÍ Z...'!$C$47:$J$67,'001 - VEŘEJNÉ OSVĚTLENÍ Z...'!$C$73:$K$258</definedName>
    <definedName name="_xlnm.Print_Area" localSheetId="9">'002 - CYKLOTRASA VON - ve...'!$C$4:$J$41,'002 - CYKLOTRASA VON - ve...'!$C$47:$J$68,'002 - CYKLOTRASA VON - ve...'!$C$74:$K$112</definedName>
    <definedName name="_xlnm.Print_Area" localSheetId="2">'002 - KOMUNIKACE ZRN2 - 2...'!$C$4:$J$41,'002 - KOMUNIKACE ZRN2 - 2...'!$C$47:$J$74,'002 - KOMUNIKACE ZRN2 - 2...'!$C$80:$K$347</definedName>
    <definedName name="_xlnm.Print_Area" localSheetId="11">'002 - SIGNALIZACE ZRN2 - ...'!$C$4:$J$41,'002 - SIGNALIZACE ZRN2 - ...'!$C$47:$J$66,'002 - SIGNALIZACE ZRN2 - ...'!$C$72:$K$93</definedName>
    <definedName name="_xlnm.Print_Area" localSheetId="7">'002 - VEŘEJNÉ OSVĚTLENÍ Z...'!$C$4:$J$41,'002 - VEŘEJNÉ OSVĚTLENÍ Z...'!$C$47:$J$67,'002 - VEŘEJNÉ OSVĚTLENÍ Z...'!$C$73:$K$262</definedName>
    <definedName name="_xlnm.Print_Area" localSheetId="3">'003 - KOMUNIKACE ZRN3 - 3...'!$C$4:$J$41,'003 - KOMUNIKACE ZRN3 - 3...'!$C$47:$J$76,'003 - KOMUNIKACE ZRN3 - 3...'!$C$82:$K$404</definedName>
    <definedName name="_xlnm.Print_Area" localSheetId="12">'003 - SIGNALIZACE VON - v...'!$C$4:$J$41,'003 - SIGNALIZACE VON - v...'!$C$47:$J$71,'003 - SIGNALIZACE VON - v...'!$C$77:$K$127</definedName>
    <definedName name="_xlnm.Print_Area" localSheetId="4">'004 - KOMUNIKACE ZRN4 - 4...'!$C$4:$J$41,'004 - KOMUNIKACE ZRN4 - 4...'!$C$47:$J$74,'004 - KOMUNIKACE ZRN4 - 4...'!$C$80:$K$277</definedName>
    <definedName name="_xlnm.Print_Area" localSheetId="5">'005 - KOMUNIKACE ZRN5 - D...'!$C$4:$J$41,'005 - KOMUNIKACE ZRN5 - D...'!$C$47:$J$67,'005 - KOMUNIKACE ZRN5 - D...'!$C$73:$K$170</definedName>
    <definedName name="_xlnm.Print_Area" localSheetId="13">'05 - CHRÁNIČKY PRO KAMERO...'!$C$4:$J$39,'05 - CHRÁNIČKY PRO KAMERO...'!$C$45:$J$62,'05 - CHRÁNIČKY PRO KAMERO...'!$C$68:$K$109</definedName>
    <definedName name="_xlnm.Print_Area" localSheetId="14">'06 - PŘECHODNÉ DOPRAVNÍ Z...'!$C$4:$J$39,'06 - PŘECHODNÉ DOPRAVNÍ Z...'!$C$45:$J$62,'06 - PŘECHODNÉ DOPRAVNÍ Z...'!$C$68:$K$86</definedName>
    <definedName name="_xlnm.Print_Area" localSheetId="15">'07 - VEDLEJŠÍ A OSTATNÍ N...'!$C$4:$J$39,'07 - VEDLEJŠÍ A OSTATNÍ N...'!$C$45:$J$64,'07 - VEDLEJŠÍ A OSTATNÍ N...'!$C$70:$K$132</definedName>
    <definedName name="_xlnm.Print_Area" localSheetId="1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stavby'!$C$42:$AQ$74</definedName>
    <definedName name="_xlnm.Print_Area" localSheetId="16">'Seznam figur'!$C$4:$G$767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7" l="1"/>
  <c r="J37" i="16"/>
  <c r="J36" i="16"/>
  <c r="AY73" i="1" s="1"/>
  <c r="J35" i="16"/>
  <c r="AX73" i="1" s="1"/>
  <c r="BI130" i="16"/>
  <c r="BH130" i="16"/>
  <c r="BG130" i="16"/>
  <c r="BF130" i="16"/>
  <c r="T130" i="16"/>
  <c r="R130" i="16"/>
  <c r="P130" i="16"/>
  <c r="BI127" i="16"/>
  <c r="BH127" i="16"/>
  <c r="BG127" i="16"/>
  <c r="BF127" i="16"/>
  <c r="T127" i="16"/>
  <c r="R127" i="16"/>
  <c r="P127" i="16"/>
  <c r="P126" i="16" s="1"/>
  <c r="BI116" i="16"/>
  <c r="BH116" i="16"/>
  <c r="BG116" i="16"/>
  <c r="BF116" i="16"/>
  <c r="T116" i="16"/>
  <c r="T107" i="16"/>
  <c r="R116" i="16"/>
  <c r="P116" i="16"/>
  <c r="BI108" i="16"/>
  <c r="BH108" i="16"/>
  <c r="BG108" i="16"/>
  <c r="BF108" i="16"/>
  <c r="T108" i="16"/>
  <c r="R108" i="16"/>
  <c r="P108" i="16"/>
  <c r="BI104" i="16"/>
  <c r="BH104" i="16"/>
  <c r="BG104" i="16"/>
  <c r="BF104" i="16"/>
  <c r="T104" i="16"/>
  <c r="R104" i="16"/>
  <c r="P104" i="16"/>
  <c r="BI101" i="16"/>
  <c r="BH101" i="16"/>
  <c r="BG101" i="16"/>
  <c r="BF101" i="16"/>
  <c r="T101" i="16"/>
  <c r="R101" i="16"/>
  <c r="P101" i="16"/>
  <c r="BI98" i="16"/>
  <c r="BH98" i="16"/>
  <c r="BG98" i="16"/>
  <c r="BF98" i="16"/>
  <c r="T98" i="16"/>
  <c r="R98" i="16"/>
  <c r="P98" i="16"/>
  <c r="BI95" i="16"/>
  <c r="BH95" i="16"/>
  <c r="BG95" i="16"/>
  <c r="BF95" i="16"/>
  <c r="T95" i="16"/>
  <c r="R95" i="16"/>
  <c r="P95" i="16"/>
  <c r="BI92" i="16"/>
  <c r="BH92" i="16"/>
  <c r="BG92" i="16"/>
  <c r="BF92" i="16"/>
  <c r="T92" i="16"/>
  <c r="R92" i="16"/>
  <c r="P92" i="16"/>
  <c r="BI89" i="16"/>
  <c r="BH89" i="16"/>
  <c r="BG89" i="16"/>
  <c r="BF89" i="16"/>
  <c r="T89" i="16"/>
  <c r="R89" i="16"/>
  <c r="P89" i="16"/>
  <c r="BI86" i="16"/>
  <c r="BH86" i="16"/>
  <c r="BG86" i="16"/>
  <c r="BF86" i="16"/>
  <c r="T86" i="16"/>
  <c r="R86" i="16"/>
  <c r="P86" i="16"/>
  <c r="J80" i="16"/>
  <c r="J79" i="16"/>
  <c r="F79" i="16"/>
  <c r="F77" i="16"/>
  <c r="E75" i="16"/>
  <c r="J55" i="16"/>
  <c r="J54" i="16"/>
  <c r="F54" i="16"/>
  <c r="F52" i="16"/>
  <c r="E50" i="16"/>
  <c r="J18" i="16"/>
  <c r="E18" i="16"/>
  <c r="F80" i="16" s="1"/>
  <c r="J17" i="16"/>
  <c r="J12" i="16"/>
  <c r="J52" i="16"/>
  <c r="E7" i="16"/>
  <c r="E73" i="16"/>
  <c r="J37" i="15"/>
  <c r="J36" i="15"/>
  <c r="AY72" i="1" s="1"/>
  <c r="J35" i="15"/>
  <c r="AX72" i="1" s="1"/>
  <c r="BI84" i="15"/>
  <c r="BH84" i="15"/>
  <c r="BG84" i="15"/>
  <c r="BF84" i="15"/>
  <c r="T84" i="15"/>
  <c r="T83" i="15" s="1"/>
  <c r="T82" i="15"/>
  <c r="T81" i="15" s="1"/>
  <c r="R84" i="15"/>
  <c r="R83" i="15" s="1"/>
  <c r="R82" i="15"/>
  <c r="R81" i="15" s="1"/>
  <c r="P84" i="15"/>
  <c r="P83" i="15" s="1"/>
  <c r="P82" i="15"/>
  <c r="P81" i="15" s="1"/>
  <c r="AU72" i="1" s="1"/>
  <c r="J78" i="15"/>
  <c r="J77" i="15"/>
  <c r="F77" i="15"/>
  <c r="F75" i="15"/>
  <c r="E73" i="15"/>
  <c r="J55" i="15"/>
  <c r="J54" i="15"/>
  <c r="F54" i="15"/>
  <c r="F52" i="15"/>
  <c r="E50" i="15"/>
  <c r="J18" i="15"/>
  <c r="E18" i="15"/>
  <c r="F78" i="15" s="1"/>
  <c r="J17" i="15"/>
  <c r="J12" i="15"/>
  <c r="J75" i="15"/>
  <c r="E7" i="15"/>
  <c r="E71" i="15"/>
  <c r="J37" i="14"/>
  <c r="J36" i="14"/>
  <c r="AY71" i="1" s="1"/>
  <c r="J35" i="14"/>
  <c r="AX71" i="1" s="1"/>
  <c r="BI109" i="14"/>
  <c r="BH109" i="14"/>
  <c r="BG109" i="14"/>
  <c r="BF109" i="14"/>
  <c r="T109" i="14"/>
  <c r="R109" i="14"/>
  <c r="P109" i="14"/>
  <c r="BI107" i="14"/>
  <c r="BH107" i="14"/>
  <c r="BG107" i="14"/>
  <c r="BF107" i="14"/>
  <c r="T107" i="14"/>
  <c r="R107" i="14"/>
  <c r="P107" i="14"/>
  <c r="BI105" i="14"/>
  <c r="BH105" i="14"/>
  <c r="BG105" i="14"/>
  <c r="BF105" i="14"/>
  <c r="T105" i="14"/>
  <c r="R105" i="14"/>
  <c r="P105" i="14"/>
  <c r="BI103" i="14"/>
  <c r="BH103" i="14"/>
  <c r="BG103" i="14"/>
  <c r="BF103" i="14"/>
  <c r="T103" i="14"/>
  <c r="R103" i="14"/>
  <c r="P103" i="14"/>
  <c r="BI101" i="14"/>
  <c r="BH101" i="14"/>
  <c r="BG101" i="14"/>
  <c r="BF101" i="14"/>
  <c r="T101" i="14"/>
  <c r="R101" i="14"/>
  <c r="P101" i="14"/>
  <c r="BI100" i="14"/>
  <c r="BH100" i="14"/>
  <c r="BG100" i="14"/>
  <c r="BF100" i="14"/>
  <c r="T100" i="14"/>
  <c r="R100" i="14"/>
  <c r="P100" i="14"/>
  <c r="BI98" i="14"/>
  <c r="BH98" i="14"/>
  <c r="BG98" i="14"/>
  <c r="BF98" i="14"/>
  <c r="T98" i="14"/>
  <c r="R98" i="14"/>
  <c r="P98" i="14"/>
  <c r="BI97" i="14"/>
  <c r="BH97" i="14"/>
  <c r="BG97" i="14"/>
  <c r="BF97" i="14"/>
  <c r="T97" i="14"/>
  <c r="R97" i="14"/>
  <c r="P97" i="14"/>
  <c r="BI96" i="14"/>
  <c r="BH96" i="14"/>
  <c r="BG96" i="14"/>
  <c r="BF96" i="14"/>
  <c r="T96" i="14"/>
  <c r="R96" i="14"/>
  <c r="P96" i="14"/>
  <c r="BI94" i="14"/>
  <c r="BH94" i="14"/>
  <c r="BG94" i="14"/>
  <c r="BF94" i="14"/>
  <c r="T94" i="14"/>
  <c r="R94" i="14"/>
  <c r="P94" i="14"/>
  <c r="BI93" i="14"/>
  <c r="BH93" i="14"/>
  <c r="BG93" i="14"/>
  <c r="BF93" i="14"/>
  <c r="T93" i="14"/>
  <c r="R93" i="14"/>
  <c r="P93" i="14"/>
  <c r="BI91" i="14"/>
  <c r="BH91" i="14"/>
  <c r="BG91" i="14"/>
  <c r="BF91" i="14"/>
  <c r="T91" i="14"/>
  <c r="R91" i="14"/>
  <c r="P91" i="14"/>
  <c r="BI90" i="14"/>
  <c r="BH90" i="14"/>
  <c r="BG90" i="14"/>
  <c r="BF90" i="14"/>
  <c r="T90" i="14"/>
  <c r="R90" i="14"/>
  <c r="P90" i="14"/>
  <c r="BI89" i="14"/>
  <c r="BH89" i="14"/>
  <c r="BG89" i="14"/>
  <c r="BF89" i="14"/>
  <c r="T89" i="14"/>
  <c r="R89" i="14"/>
  <c r="P89" i="14"/>
  <c r="BI87" i="14"/>
  <c r="BH87" i="14"/>
  <c r="BG87" i="14"/>
  <c r="BF87" i="14"/>
  <c r="T87" i="14"/>
  <c r="R87" i="14"/>
  <c r="P87" i="14"/>
  <c r="BI85" i="14"/>
  <c r="BH85" i="14"/>
  <c r="BG85" i="14"/>
  <c r="BF85" i="14"/>
  <c r="T85" i="14"/>
  <c r="R85" i="14"/>
  <c r="P85" i="14"/>
  <c r="BI83" i="14"/>
  <c r="BH83" i="14"/>
  <c r="BG83" i="14"/>
  <c r="BF83" i="14"/>
  <c r="T83" i="14"/>
  <c r="R83" i="14"/>
  <c r="P83" i="14"/>
  <c r="J78" i="14"/>
  <c r="J77" i="14"/>
  <c r="F77" i="14"/>
  <c r="F75" i="14"/>
  <c r="E73" i="14"/>
  <c r="J55" i="14"/>
  <c r="J54" i="14"/>
  <c r="F54" i="14"/>
  <c r="F52" i="14"/>
  <c r="E50" i="14"/>
  <c r="J18" i="14"/>
  <c r="E18" i="14"/>
  <c r="F78" i="14" s="1"/>
  <c r="J17" i="14"/>
  <c r="J12" i="14"/>
  <c r="J75" i="14"/>
  <c r="E7" i="14"/>
  <c r="E48" i="14"/>
  <c r="J39" i="13"/>
  <c r="J38" i="13"/>
  <c r="AY70" i="1" s="1"/>
  <c r="J37" i="13"/>
  <c r="AX70" i="1" s="1"/>
  <c r="BI125" i="13"/>
  <c r="BH125" i="13"/>
  <c r="BG125" i="13"/>
  <c r="BF125" i="13"/>
  <c r="T125" i="13"/>
  <c r="R125" i="13"/>
  <c r="P125" i="13"/>
  <c r="BI122" i="13"/>
  <c r="BH122" i="13"/>
  <c r="BG122" i="13"/>
  <c r="BF122" i="13"/>
  <c r="T122" i="13"/>
  <c r="R122" i="13"/>
  <c r="P122" i="13"/>
  <c r="BI119" i="13"/>
  <c r="BH119" i="13"/>
  <c r="BG119" i="13"/>
  <c r="BF119" i="13"/>
  <c r="T119" i="13"/>
  <c r="T118" i="13" s="1"/>
  <c r="R119" i="13"/>
  <c r="R118" i="13" s="1"/>
  <c r="P119" i="13"/>
  <c r="P118" i="13" s="1"/>
  <c r="BI115" i="13"/>
  <c r="BH115" i="13"/>
  <c r="BG115" i="13"/>
  <c r="BF115" i="13"/>
  <c r="T115" i="13"/>
  <c r="R115" i="13"/>
  <c r="P115" i="13"/>
  <c r="BI114" i="13"/>
  <c r="BH114" i="13"/>
  <c r="BG114" i="13"/>
  <c r="BF114" i="13"/>
  <c r="T114" i="13"/>
  <c r="R114" i="13"/>
  <c r="P114" i="13"/>
  <c r="BI112" i="13"/>
  <c r="BH112" i="13"/>
  <c r="BG112" i="13"/>
  <c r="BF112" i="13"/>
  <c r="T112" i="13"/>
  <c r="R112" i="13"/>
  <c r="P112" i="13"/>
  <c r="BI110" i="13"/>
  <c r="BH110" i="13"/>
  <c r="BG110" i="13"/>
  <c r="BF110" i="13"/>
  <c r="T110" i="13"/>
  <c r="R110" i="13"/>
  <c r="P110" i="13"/>
  <c r="BI108" i="13"/>
  <c r="BH108" i="13"/>
  <c r="BG108" i="13"/>
  <c r="BF108" i="13"/>
  <c r="T108" i="13"/>
  <c r="R108" i="13"/>
  <c r="P108" i="13"/>
  <c r="BI106" i="13"/>
  <c r="BH106" i="13"/>
  <c r="BG106" i="13"/>
  <c r="BF106" i="13"/>
  <c r="T106" i="13"/>
  <c r="R106" i="13"/>
  <c r="P106" i="13"/>
  <c r="BI102" i="13"/>
  <c r="BH102" i="13"/>
  <c r="BG102" i="13"/>
  <c r="BF102" i="13"/>
  <c r="T102" i="13"/>
  <c r="T101" i="13" s="1"/>
  <c r="R102" i="13"/>
  <c r="R101" i="13" s="1"/>
  <c r="P102" i="13"/>
  <c r="P101" i="13" s="1"/>
  <c r="BI99" i="13"/>
  <c r="BH99" i="13"/>
  <c r="BG99" i="13"/>
  <c r="BF99" i="13"/>
  <c r="T99" i="13"/>
  <c r="R99" i="13"/>
  <c r="P99" i="13"/>
  <c r="BI98" i="13"/>
  <c r="BH98" i="13"/>
  <c r="BG98" i="13"/>
  <c r="BF98" i="13"/>
  <c r="T98" i="13"/>
  <c r="R98" i="13"/>
  <c r="P98" i="13"/>
  <c r="BI97" i="13"/>
  <c r="BH97" i="13"/>
  <c r="BG97" i="13"/>
  <c r="BF97" i="13"/>
  <c r="T97" i="13"/>
  <c r="R97" i="13"/>
  <c r="P97" i="13"/>
  <c r="BI96" i="13"/>
  <c r="BH96" i="13"/>
  <c r="BG96" i="13"/>
  <c r="BF96" i="13"/>
  <c r="T96" i="13"/>
  <c r="R96" i="13"/>
  <c r="P96" i="13"/>
  <c r="BI95" i="13"/>
  <c r="BH95" i="13"/>
  <c r="BG95" i="13"/>
  <c r="BF95" i="13"/>
  <c r="T95" i="13"/>
  <c r="R95" i="13"/>
  <c r="P95" i="13"/>
  <c r="J89" i="13"/>
  <c r="J88" i="13"/>
  <c r="F88" i="13"/>
  <c r="F86" i="13"/>
  <c r="E84" i="13"/>
  <c r="J59" i="13"/>
  <c r="J58" i="13"/>
  <c r="F58" i="13"/>
  <c r="F56" i="13"/>
  <c r="E54" i="13"/>
  <c r="J20" i="13"/>
  <c r="E20" i="13"/>
  <c r="F89" i="13" s="1"/>
  <c r="J19" i="13"/>
  <c r="J14" i="13"/>
  <c r="J86" i="13"/>
  <c r="E7" i="13"/>
  <c r="E50" i="13"/>
  <c r="J39" i="12"/>
  <c r="J38" i="12"/>
  <c r="AY69" i="1" s="1"/>
  <c r="J37" i="12"/>
  <c r="AX69" i="1" s="1"/>
  <c r="BI93" i="12"/>
  <c r="BH93" i="12"/>
  <c r="BG93" i="12"/>
  <c r="BF93" i="12"/>
  <c r="T93" i="12"/>
  <c r="R93" i="12"/>
  <c r="P93" i="12"/>
  <c r="BI92" i="12"/>
  <c r="BH92" i="12"/>
  <c r="BG92" i="12"/>
  <c r="BF92" i="12"/>
  <c r="T92" i="12"/>
  <c r="R92" i="12"/>
  <c r="P92" i="12"/>
  <c r="BI90" i="12"/>
  <c r="BH90" i="12"/>
  <c r="BG90" i="12"/>
  <c r="BF90" i="12"/>
  <c r="T90" i="12"/>
  <c r="R90" i="12"/>
  <c r="P90" i="12"/>
  <c r="J84" i="12"/>
  <c r="J83" i="12"/>
  <c r="F83" i="12"/>
  <c r="F81" i="12"/>
  <c r="E79" i="12"/>
  <c r="J59" i="12"/>
  <c r="J58" i="12"/>
  <c r="F58" i="12"/>
  <c r="F56" i="12"/>
  <c r="E54" i="12"/>
  <c r="J20" i="12"/>
  <c r="E20" i="12"/>
  <c r="F84" i="12" s="1"/>
  <c r="J19" i="12"/>
  <c r="J14" i="12"/>
  <c r="J56" i="12"/>
  <c r="E7" i="12"/>
  <c r="E50" i="12"/>
  <c r="J39" i="11"/>
  <c r="J38" i="11"/>
  <c r="AY68" i="1" s="1"/>
  <c r="J37" i="11"/>
  <c r="AX68" i="1" s="1"/>
  <c r="BI340" i="11"/>
  <c r="BH340" i="11"/>
  <c r="BG340" i="11"/>
  <c r="BF340" i="11"/>
  <c r="T340" i="11"/>
  <c r="T339" i="11" s="1"/>
  <c r="R340" i="11"/>
  <c r="R339" i="11" s="1"/>
  <c r="P340" i="11"/>
  <c r="P339" i="11" s="1"/>
  <c r="BI338" i="11"/>
  <c r="BH338" i="11"/>
  <c r="BG338" i="11"/>
  <c r="BF338" i="11"/>
  <c r="T338" i="11"/>
  <c r="R338" i="11"/>
  <c r="P338" i="11"/>
  <c r="BI337" i="11"/>
  <c r="BH337" i="11"/>
  <c r="BG337" i="11"/>
  <c r="BF337" i="11"/>
  <c r="T337" i="11"/>
  <c r="R337" i="11"/>
  <c r="P337" i="11"/>
  <c r="BI336" i="11"/>
  <c r="BH336" i="11"/>
  <c r="BG336" i="11"/>
  <c r="BF336" i="11"/>
  <c r="T336" i="11"/>
  <c r="R336" i="11"/>
  <c r="P336" i="11"/>
  <c r="BI335" i="11"/>
  <c r="BH335" i="11"/>
  <c r="BG335" i="11"/>
  <c r="BF335" i="11"/>
  <c r="T335" i="11"/>
  <c r="R335" i="11"/>
  <c r="P335" i="11"/>
  <c r="BI334" i="11"/>
  <c r="BH334" i="11"/>
  <c r="BG334" i="11"/>
  <c r="BF334" i="11"/>
  <c r="T334" i="11"/>
  <c r="R334" i="11"/>
  <c r="P334" i="11"/>
  <c r="BI333" i="11"/>
  <c r="BH333" i="11"/>
  <c r="BG333" i="11"/>
  <c r="BF333" i="11"/>
  <c r="T333" i="11"/>
  <c r="R333" i="11"/>
  <c r="P333" i="11"/>
  <c r="BI332" i="11"/>
  <c r="BH332" i="11"/>
  <c r="BG332" i="11"/>
  <c r="BF332" i="11"/>
  <c r="T332" i="11"/>
  <c r="R332" i="11"/>
  <c r="P332" i="11"/>
  <c r="BI331" i="11"/>
  <c r="BH331" i="11"/>
  <c r="BG331" i="11"/>
  <c r="BF331" i="11"/>
  <c r="T331" i="11"/>
  <c r="R331" i="11"/>
  <c r="P331" i="11"/>
  <c r="BI330" i="11"/>
  <c r="BH330" i="11"/>
  <c r="BG330" i="11"/>
  <c r="BF330" i="11"/>
  <c r="T330" i="11"/>
  <c r="R330" i="11"/>
  <c r="P330" i="11"/>
  <c r="BI329" i="11"/>
  <c r="BH329" i="11"/>
  <c r="BG329" i="11"/>
  <c r="BF329" i="11"/>
  <c r="T329" i="11"/>
  <c r="R329" i="11"/>
  <c r="P329" i="11"/>
  <c r="BI328" i="11"/>
  <c r="BH328" i="11"/>
  <c r="BG328" i="11"/>
  <c r="BF328" i="11"/>
  <c r="T328" i="11"/>
  <c r="R328" i="11"/>
  <c r="P328" i="11"/>
  <c r="BI327" i="11"/>
  <c r="BH327" i="11"/>
  <c r="BG327" i="11"/>
  <c r="BF327" i="11"/>
  <c r="T327" i="11"/>
  <c r="R327" i="11"/>
  <c r="P327" i="11"/>
  <c r="BI326" i="11"/>
  <c r="BH326" i="11"/>
  <c r="BG326" i="11"/>
  <c r="BF326" i="11"/>
  <c r="T326" i="11"/>
  <c r="R326" i="11"/>
  <c r="P326" i="11"/>
  <c r="BI325" i="11"/>
  <c r="BH325" i="11"/>
  <c r="BG325" i="11"/>
  <c r="BF325" i="11"/>
  <c r="T325" i="11"/>
  <c r="R325" i="11"/>
  <c r="P325" i="11"/>
  <c r="BI323" i="11"/>
  <c r="BH323" i="11"/>
  <c r="BG323" i="11"/>
  <c r="BF323" i="11"/>
  <c r="T323" i="11"/>
  <c r="R323" i="11"/>
  <c r="P323" i="11"/>
  <c r="BI322" i="11"/>
  <c r="BH322" i="11"/>
  <c r="BG322" i="11"/>
  <c r="BF322" i="11"/>
  <c r="T322" i="11"/>
  <c r="R322" i="11"/>
  <c r="P322" i="11"/>
  <c r="BI321" i="11"/>
  <c r="BH321" i="11"/>
  <c r="BG321" i="11"/>
  <c r="BF321" i="11"/>
  <c r="T321" i="11"/>
  <c r="R321" i="11"/>
  <c r="P321" i="11"/>
  <c r="BI319" i="11"/>
  <c r="BH319" i="11"/>
  <c r="BG319" i="11"/>
  <c r="BF319" i="11"/>
  <c r="T319" i="11"/>
  <c r="R319" i="11"/>
  <c r="P319" i="11"/>
  <c r="BI318" i="11"/>
  <c r="BH318" i="11"/>
  <c r="BG318" i="11"/>
  <c r="BF318" i="11"/>
  <c r="T318" i="11"/>
  <c r="R318" i="11"/>
  <c r="P318" i="11"/>
  <c r="BI317" i="11"/>
  <c r="BH317" i="11"/>
  <c r="BG317" i="11"/>
  <c r="BF317" i="11"/>
  <c r="T317" i="11"/>
  <c r="R317" i="11"/>
  <c r="P317" i="11"/>
  <c r="BI316" i="11"/>
  <c r="BH316" i="11"/>
  <c r="BG316" i="11"/>
  <c r="BF316" i="11"/>
  <c r="T316" i="11"/>
  <c r="R316" i="11"/>
  <c r="P316" i="11"/>
  <c r="BI315" i="11"/>
  <c r="BH315" i="11"/>
  <c r="BG315" i="11"/>
  <c r="BF315" i="11"/>
  <c r="T315" i="11"/>
  <c r="R315" i="11"/>
  <c r="P315" i="11"/>
  <c r="BI314" i="11"/>
  <c r="BH314" i="11"/>
  <c r="BG314" i="11"/>
  <c r="BF314" i="11"/>
  <c r="T314" i="11"/>
  <c r="R314" i="11"/>
  <c r="P314" i="11"/>
  <c r="BI313" i="11"/>
  <c r="BH313" i="11"/>
  <c r="BG313" i="11"/>
  <c r="BF313" i="11"/>
  <c r="T313" i="11"/>
  <c r="R313" i="11"/>
  <c r="P313" i="11"/>
  <c r="BI312" i="11"/>
  <c r="BH312" i="11"/>
  <c r="BG312" i="11"/>
  <c r="BF312" i="11"/>
  <c r="T312" i="11"/>
  <c r="R312" i="11"/>
  <c r="P312" i="11"/>
  <c r="BI311" i="11"/>
  <c r="BH311" i="11"/>
  <c r="BG311" i="11"/>
  <c r="BF311" i="11"/>
  <c r="T311" i="11"/>
  <c r="R311" i="11"/>
  <c r="P311" i="11"/>
  <c r="BI310" i="11"/>
  <c r="BH310" i="11"/>
  <c r="BG310" i="11"/>
  <c r="BF310" i="11"/>
  <c r="T310" i="11"/>
  <c r="R310" i="11"/>
  <c r="P310" i="11"/>
  <c r="BI309" i="11"/>
  <c r="BH309" i="11"/>
  <c r="BG309" i="11"/>
  <c r="BF309" i="11"/>
  <c r="T309" i="11"/>
  <c r="R309" i="11"/>
  <c r="P309" i="11"/>
  <c r="BI308" i="11"/>
  <c r="BH308" i="11"/>
  <c r="BG308" i="11"/>
  <c r="BF308" i="11"/>
  <c r="T308" i="11"/>
  <c r="R308" i="11"/>
  <c r="P308" i="11"/>
  <c r="BI307" i="11"/>
  <c r="BH307" i="11"/>
  <c r="BG307" i="11"/>
  <c r="BF307" i="11"/>
  <c r="T307" i="11"/>
  <c r="R307" i="11"/>
  <c r="P307" i="11"/>
  <c r="BI306" i="11"/>
  <c r="BH306" i="11"/>
  <c r="BG306" i="11"/>
  <c r="BF306" i="11"/>
  <c r="T306" i="11"/>
  <c r="R306" i="11"/>
  <c r="P306" i="11"/>
  <c r="BI305" i="11"/>
  <c r="BH305" i="11"/>
  <c r="BG305" i="11"/>
  <c r="BF305" i="11"/>
  <c r="T305" i="11"/>
  <c r="R305" i="11"/>
  <c r="P305" i="11"/>
  <c r="BI304" i="11"/>
  <c r="BH304" i="11"/>
  <c r="BG304" i="11"/>
  <c r="BF304" i="11"/>
  <c r="T304" i="11"/>
  <c r="R304" i="11"/>
  <c r="P304" i="11"/>
  <c r="BI303" i="11"/>
  <c r="BH303" i="11"/>
  <c r="BG303" i="11"/>
  <c r="BF303" i="11"/>
  <c r="T303" i="11"/>
  <c r="R303" i="11"/>
  <c r="P303" i="11"/>
  <c r="BI302" i="11"/>
  <c r="BH302" i="11"/>
  <c r="BG302" i="11"/>
  <c r="BF302" i="11"/>
  <c r="T302" i="11"/>
  <c r="R302" i="11"/>
  <c r="P302" i="11"/>
  <c r="BI301" i="11"/>
  <c r="BH301" i="11"/>
  <c r="BG301" i="11"/>
  <c r="BF301" i="11"/>
  <c r="T301" i="11"/>
  <c r="R301" i="11"/>
  <c r="P301" i="11"/>
  <c r="BI300" i="11"/>
  <c r="BH300" i="11"/>
  <c r="BG300" i="11"/>
  <c r="BF300" i="11"/>
  <c r="T300" i="11"/>
  <c r="R300" i="11"/>
  <c r="P300" i="11"/>
  <c r="BI299" i="11"/>
  <c r="BH299" i="11"/>
  <c r="BG299" i="11"/>
  <c r="BF299" i="11"/>
  <c r="T299" i="11"/>
  <c r="R299" i="11"/>
  <c r="P299" i="11"/>
  <c r="BI298" i="11"/>
  <c r="BH298" i="11"/>
  <c r="BG298" i="11"/>
  <c r="BF298" i="11"/>
  <c r="T298" i="11"/>
  <c r="R298" i="11"/>
  <c r="P298" i="11"/>
  <c r="BI297" i="11"/>
  <c r="BH297" i="11"/>
  <c r="BG297" i="11"/>
  <c r="BF297" i="11"/>
  <c r="T297" i="11"/>
  <c r="R297" i="11"/>
  <c r="P297" i="11"/>
  <c r="BI295" i="11"/>
  <c r="BH295" i="11"/>
  <c r="BG295" i="11"/>
  <c r="BF295" i="11"/>
  <c r="T295" i="11"/>
  <c r="R295" i="11"/>
  <c r="P295" i="11"/>
  <c r="BI293" i="11"/>
  <c r="BH293" i="11"/>
  <c r="BG293" i="11"/>
  <c r="BF293" i="11"/>
  <c r="T293" i="11"/>
  <c r="R293" i="11"/>
  <c r="P293" i="11"/>
  <c r="BI291" i="11"/>
  <c r="BH291" i="11"/>
  <c r="BG291" i="11"/>
  <c r="BF291" i="11"/>
  <c r="T291" i="11"/>
  <c r="R291" i="11"/>
  <c r="P291" i="11"/>
  <c r="BI289" i="11"/>
  <c r="BH289" i="11"/>
  <c r="BG289" i="11"/>
  <c r="BF289" i="11"/>
  <c r="T289" i="11"/>
  <c r="R289" i="11"/>
  <c r="P289" i="11"/>
  <c r="BI287" i="11"/>
  <c r="BH287" i="11"/>
  <c r="BG287" i="11"/>
  <c r="BF287" i="11"/>
  <c r="T287" i="11"/>
  <c r="R287" i="11"/>
  <c r="P287" i="11"/>
  <c r="BI285" i="11"/>
  <c r="BH285" i="11"/>
  <c r="BG285" i="11"/>
  <c r="BF285" i="11"/>
  <c r="T285" i="11"/>
  <c r="R285" i="11"/>
  <c r="P285" i="11"/>
  <c r="BI283" i="11"/>
  <c r="BH283" i="11"/>
  <c r="BG283" i="11"/>
  <c r="BF283" i="11"/>
  <c r="T283" i="11"/>
  <c r="R283" i="11"/>
  <c r="P283" i="11"/>
  <c r="BI281" i="11"/>
  <c r="BH281" i="11"/>
  <c r="BG281" i="11"/>
  <c r="BF281" i="11"/>
  <c r="T281" i="11"/>
  <c r="R281" i="11"/>
  <c r="P281" i="11"/>
  <c r="BI279" i="11"/>
  <c r="BH279" i="11"/>
  <c r="BG279" i="11"/>
  <c r="BF279" i="11"/>
  <c r="T279" i="11"/>
  <c r="R279" i="11"/>
  <c r="P279" i="11"/>
  <c r="BI277" i="11"/>
  <c r="BH277" i="11"/>
  <c r="BG277" i="11"/>
  <c r="BF277" i="11"/>
  <c r="T277" i="11"/>
  <c r="R277" i="11"/>
  <c r="P277" i="11"/>
  <c r="BI275" i="11"/>
  <c r="BH275" i="11"/>
  <c r="BG275" i="11"/>
  <c r="BF275" i="11"/>
  <c r="T275" i="11"/>
  <c r="R275" i="11"/>
  <c r="P275" i="11"/>
  <c r="BI273" i="11"/>
  <c r="BH273" i="11"/>
  <c r="BG273" i="11"/>
  <c r="BF273" i="11"/>
  <c r="T273" i="11"/>
  <c r="R273" i="11"/>
  <c r="P273" i="11"/>
  <c r="BI272" i="11"/>
  <c r="BH272" i="11"/>
  <c r="BG272" i="11"/>
  <c r="BF272" i="11"/>
  <c r="T272" i="11"/>
  <c r="R272" i="11"/>
  <c r="P272" i="11"/>
  <c r="BI271" i="11"/>
  <c r="BH271" i="11"/>
  <c r="BG271" i="11"/>
  <c r="BF271" i="11"/>
  <c r="T271" i="11"/>
  <c r="R271" i="11"/>
  <c r="P271" i="11"/>
  <c r="BI270" i="11"/>
  <c r="BH270" i="11"/>
  <c r="BG270" i="11"/>
  <c r="BF270" i="11"/>
  <c r="T270" i="11"/>
  <c r="R270" i="11"/>
  <c r="P270" i="11"/>
  <c r="BI269" i="11"/>
  <c r="BH269" i="11"/>
  <c r="BG269" i="11"/>
  <c r="BF269" i="11"/>
  <c r="T269" i="11"/>
  <c r="R269" i="11"/>
  <c r="P269" i="11"/>
  <c r="BI267" i="11"/>
  <c r="BH267" i="11"/>
  <c r="BG267" i="11"/>
  <c r="BF267" i="11"/>
  <c r="T267" i="11"/>
  <c r="R267" i="11"/>
  <c r="P267" i="11"/>
  <c r="BI265" i="11"/>
  <c r="BH265" i="11"/>
  <c r="BG265" i="11"/>
  <c r="BF265" i="11"/>
  <c r="T265" i="11"/>
  <c r="R265" i="11"/>
  <c r="P265" i="11"/>
  <c r="BI264" i="11"/>
  <c r="BH264" i="11"/>
  <c r="BG264" i="11"/>
  <c r="BF264" i="11"/>
  <c r="T264" i="11"/>
  <c r="R264" i="11"/>
  <c r="P264" i="11"/>
  <c r="BI263" i="11"/>
  <c r="BH263" i="11"/>
  <c r="BG263" i="11"/>
  <c r="BF263" i="11"/>
  <c r="T263" i="11"/>
  <c r="R263" i="11"/>
  <c r="P263" i="11"/>
  <c r="BI261" i="11"/>
  <c r="BH261" i="11"/>
  <c r="BG261" i="11"/>
  <c r="BF261" i="11"/>
  <c r="T261" i="11"/>
  <c r="R261" i="11"/>
  <c r="P261" i="11"/>
  <c r="BI260" i="11"/>
  <c r="BH260" i="11"/>
  <c r="BG260" i="11"/>
  <c r="BF260" i="11"/>
  <c r="T260" i="11"/>
  <c r="R260" i="11"/>
  <c r="P260" i="11"/>
  <c r="BI259" i="11"/>
  <c r="BH259" i="11"/>
  <c r="BG259" i="11"/>
  <c r="BF259" i="11"/>
  <c r="T259" i="11"/>
  <c r="R259" i="11"/>
  <c r="P259" i="11"/>
  <c r="BI258" i="11"/>
  <c r="BH258" i="11"/>
  <c r="BG258" i="11"/>
  <c r="BF258" i="11"/>
  <c r="T258" i="11"/>
  <c r="R258" i="11"/>
  <c r="P258" i="11"/>
  <c r="BI257" i="11"/>
  <c r="BH257" i="11"/>
  <c r="BG257" i="11"/>
  <c r="BF257" i="11"/>
  <c r="T257" i="11"/>
  <c r="R257" i="11"/>
  <c r="P257" i="11"/>
  <c r="BI256" i="11"/>
  <c r="BH256" i="11"/>
  <c r="BG256" i="11"/>
  <c r="BF256" i="11"/>
  <c r="T256" i="11"/>
  <c r="R256" i="11"/>
  <c r="P256" i="11"/>
  <c r="BI254" i="11"/>
  <c r="BH254" i="11"/>
  <c r="BG254" i="11"/>
  <c r="BF254" i="11"/>
  <c r="T254" i="11"/>
  <c r="R254" i="11"/>
  <c r="P254" i="11"/>
  <c r="BI253" i="11"/>
  <c r="BH253" i="11"/>
  <c r="BG253" i="11"/>
  <c r="BF253" i="11"/>
  <c r="T253" i="11"/>
  <c r="R253" i="11"/>
  <c r="P253" i="11"/>
  <c r="BI252" i="11"/>
  <c r="BH252" i="11"/>
  <c r="BG252" i="11"/>
  <c r="BF252" i="11"/>
  <c r="T252" i="11"/>
  <c r="R252" i="11"/>
  <c r="P252" i="11"/>
  <c r="BI250" i="11"/>
  <c r="BH250" i="11"/>
  <c r="BG250" i="11"/>
  <c r="BF250" i="11"/>
  <c r="T250" i="11"/>
  <c r="R250" i="11"/>
  <c r="P250" i="11"/>
  <c r="BI249" i="11"/>
  <c r="BH249" i="11"/>
  <c r="BG249" i="11"/>
  <c r="BF249" i="11"/>
  <c r="T249" i="11"/>
  <c r="R249" i="11"/>
  <c r="P249" i="11"/>
  <c r="BI247" i="11"/>
  <c r="BH247" i="11"/>
  <c r="BG247" i="11"/>
  <c r="BF247" i="11"/>
  <c r="T247" i="11"/>
  <c r="R247" i="11"/>
  <c r="P247" i="11"/>
  <c r="BI246" i="11"/>
  <c r="BH246" i="11"/>
  <c r="BG246" i="11"/>
  <c r="BF246" i="11"/>
  <c r="T246" i="11"/>
  <c r="R246" i="11"/>
  <c r="P246" i="11"/>
  <c r="BI244" i="11"/>
  <c r="BH244" i="11"/>
  <c r="BG244" i="11"/>
  <c r="BF244" i="11"/>
  <c r="T244" i="11"/>
  <c r="R244" i="11"/>
  <c r="P244" i="11"/>
  <c r="BI243" i="11"/>
  <c r="BH243" i="11"/>
  <c r="BG243" i="11"/>
  <c r="BF243" i="11"/>
  <c r="T243" i="11"/>
  <c r="R243" i="11"/>
  <c r="P243" i="11"/>
  <c r="BI241" i="11"/>
  <c r="BH241" i="11"/>
  <c r="BG241" i="11"/>
  <c r="BF241" i="11"/>
  <c r="T241" i="11"/>
  <c r="R241" i="11"/>
  <c r="P241" i="11"/>
  <c r="BI239" i="11"/>
  <c r="BH239" i="11"/>
  <c r="BG239" i="11"/>
  <c r="BF239" i="11"/>
  <c r="T239" i="11"/>
  <c r="R239" i="11"/>
  <c r="P239" i="11"/>
  <c r="BI237" i="11"/>
  <c r="BH237" i="11"/>
  <c r="BG237" i="11"/>
  <c r="BF237" i="11"/>
  <c r="T237" i="11"/>
  <c r="R237" i="11"/>
  <c r="P237" i="11"/>
  <c r="BI236" i="11"/>
  <c r="BH236" i="11"/>
  <c r="BG236" i="11"/>
  <c r="BF236" i="11"/>
  <c r="T236" i="11"/>
  <c r="R236" i="11"/>
  <c r="P236" i="11"/>
  <c r="BI235" i="11"/>
  <c r="BH235" i="11"/>
  <c r="BG235" i="11"/>
  <c r="BF235" i="11"/>
  <c r="T235" i="11"/>
  <c r="R235" i="11"/>
  <c r="P235" i="11"/>
  <c r="BI234" i="11"/>
  <c r="BH234" i="11"/>
  <c r="BG234" i="11"/>
  <c r="BF234" i="11"/>
  <c r="T234" i="11"/>
  <c r="R234" i="11"/>
  <c r="P234" i="11"/>
  <c r="BI233" i="11"/>
  <c r="BH233" i="11"/>
  <c r="BG233" i="11"/>
  <c r="BF233" i="11"/>
  <c r="T233" i="11"/>
  <c r="R233" i="11"/>
  <c r="P233" i="11"/>
  <c r="BI232" i="11"/>
  <c r="BH232" i="11"/>
  <c r="BG232" i="11"/>
  <c r="BF232" i="11"/>
  <c r="T232" i="11"/>
  <c r="R232" i="11"/>
  <c r="P232" i="11"/>
  <c r="BI231" i="11"/>
  <c r="BH231" i="11"/>
  <c r="BG231" i="11"/>
  <c r="BF231" i="11"/>
  <c r="T231" i="11"/>
  <c r="R231" i="11"/>
  <c r="P231" i="11"/>
  <c r="BI230" i="11"/>
  <c r="BH230" i="11"/>
  <c r="BG230" i="11"/>
  <c r="BF230" i="11"/>
  <c r="T230" i="11"/>
  <c r="R230" i="11"/>
  <c r="P230" i="11"/>
  <c r="BI229" i="11"/>
  <c r="BH229" i="11"/>
  <c r="BG229" i="11"/>
  <c r="BF229" i="11"/>
  <c r="T229" i="11"/>
  <c r="R229" i="11"/>
  <c r="P229" i="11"/>
  <c r="BI228" i="11"/>
  <c r="BH228" i="11"/>
  <c r="BG228" i="11"/>
  <c r="BF228" i="11"/>
  <c r="T228" i="11"/>
  <c r="R228" i="11"/>
  <c r="P228" i="11"/>
  <c r="BI227" i="11"/>
  <c r="BH227" i="11"/>
  <c r="BG227" i="11"/>
  <c r="BF227" i="11"/>
  <c r="T227" i="11"/>
  <c r="R227" i="11"/>
  <c r="P227" i="11"/>
  <c r="BI226" i="11"/>
  <c r="BH226" i="11"/>
  <c r="BG226" i="11"/>
  <c r="BF226" i="11"/>
  <c r="T226" i="11"/>
  <c r="R226" i="11"/>
  <c r="P226" i="11"/>
  <c r="BI225" i="11"/>
  <c r="BH225" i="11"/>
  <c r="BG225" i="11"/>
  <c r="BF225" i="11"/>
  <c r="T225" i="11"/>
  <c r="R225" i="11"/>
  <c r="P225" i="11"/>
  <c r="BI224" i="11"/>
  <c r="BH224" i="11"/>
  <c r="BG224" i="11"/>
  <c r="BF224" i="11"/>
  <c r="T224" i="11"/>
  <c r="R224" i="11"/>
  <c r="P224" i="11"/>
  <c r="BI223" i="11"/>
  <c r="BH223" i="11"/>
  <c r="BG223" i="11"/>
  <c r="BF223" i="11"/>
  <c r="T223" i="11"/>
  <c r="R223" i="11"/>
  <c r="P223" i="11"/>
  <c r="BI222" i="11"/>
  <c r="BH222" i="11"/>
  <c r="BG222" i="11"/>
  <c r="BF222" i="11"/>
  <c r="T222" i="11"/>
  <c r="R222" i="11"/>
  <c r="P222" i="11"/>
  <c r="BI221" i="11"/>
  <c r="BH221" i="11"/>
  <c r="BG221" i="11"/>
  <c r="BF221" i="11"/>
  <c r="T221" i="11"/>
  <c r="R221" i="11"/>
  <c r="P221" i="11"/>
  <c r="BI218" i="11"/>
  <c r="BH218" i="11"/>
  <c r="BG218" i="11"/>
  <c r="BF218" i="11"/>
  <c r="T218" i="11"/>
  <c r="R218" i="11"/>
  <c r="P218" i="11"/>
  <c r="BI217" i="11"/>
  <c r="BH217" i="11"/>
  <c r="BG217" i="11"/>
  <c r="BF217" i="11"/>
  <c r="T217" i="11"/>
  <c r="R217" i="11"/>
  <c r="P217" i="11"/>
  <c r="BI215" i="11"/>
  <c r="BH215" i="11"/>
  <c r="BG215" i="11"/>
  <c r="BF215" i="11"/>
  <c r="T215" i="11"/>
  <c r="R215" i="11"/>
  <c r="P215" i="11"/>
  <c r="BI214" i="11"/>
  <c r="BH214" i="11"/>
  <c r="BG214" i="11"/>
  <c r="BF214" i="11"/>
  <c r="T214" i="11"/>
  <c r="R214" i="11"/>
  <c r="P214" i="11"/>
  <c r="BI212" i="11"/>
  <c r="BH212" i="11"/>
  <c r="BG212" i="11"/>
  <c r="BF212" i="11"/>
  <c r="T212" i="11"/>
  <c r="R212" i="11"/>
  <c r="P212" i="11"/>
  <c r="BI211" i="11"/>
  <c r="BH211" i="11"/>
  <c r="BG211" i="11"/>
  <c r="BF211" i="11"/>
  <c r="T211" i="11"/>
  <c r="R211" i="11"/>
  <c r="P211" i="11"/>
  <c r="BI210" i="11"/>
  <c r="BH210" i="11"/>
  <c r="BG210" i="11"/>
  <c r="BF210" i="11"/>
  <c r="T210" i="11"/>
  <c r="R210" i="11"/>
  <c r="P210" i="11"/>
  <c r="BI209" i="11"/>
  <c r="BH209" i="11"/>
  <c r="BG209" i="11"/>
  <c r="BF209" i="11"/>
  <c r="T209" i="11"/>
  <c r="R209" i="11"/>
  <c r="P209" i="11"/>
  <c r="BI208" i="11"/>
  <c r="BH208" i="11"/>
  <c r="BG208" i="11"/>
  <c r="BF208" i="11"/>
  <c r="T208" i="11"/>
  <c r="R208" i="11"/>
  <c r="P208" i="11"/>
  <c r="BI207" i="11"/>
  <c r="BH207" i="11"/>
  <c r="BG207" i="11"/>
  <c r="BF207" i="11"/>
  <c r="T207" i="11"/>
  <c r="R207" i="11"/>
  <c r="P207" i="11"/>
  <c r="BI206" i="11"/>
  <c r="BH206" i="11"/>
  <c r="BG206" i="11"/>
  <c r="BF206" i="11"/>
  <c r="T206" i="11"/>
  <c r="R206" i="11"/>
  <c r="P206" i="11"/>
  <c r="BI205" i="11"/>
  <c r="BH205" i="11"/>
  <c r="BG205" i="11"/>
  <c r="BF205" i="11"/>
  <c r="T205" i="11"/>
  <c r="R205" i="11"/>
  <c r="P205" i="11"/>
  <c r="BI204" i="11"/>
  <c r="BH204" i="11"/>
  <c r="BG204" i="11"/>
  <c r="BF204" i="11"/>
  <c r="T204" i="11"/>
  <c r="R204" i="11"/>
  <c r="P204" i="11"/>
  <c r="BI203" i="11"/>
  <c r="BH203" i="11"/>
  <c r="BG203" i="11"/>
  <c r="BF203" i="11"/>
  <c r="T203" i="11"/>
  <c r="R203" i="11"/>
  <c r="P203" i="11"/>
  <c r="BI202" i="11"/>
  <c r="BH202" i="11"/>
  <c r="BG202" i="11"/>
  <c r="BF202" i="11"/>
  <c r="T202" i="11"/>
  <c r="R202" i="11"/>
  <c r="P202" i="11"/>
  <c r="BI201" i="11"/>
  <c r="BH201" i="11"/>
  <c r="BG201" i="11"/>
  <c r="BF201" i="11"/>
  <c r="T201" i="11"/>
  <c r="R201" i="11"/>
  <c r="P201" i="11"/>
  <c r="BI200" i="11"/>
  <c r="BH200" i="11"/>
  <c r="BG200" i="11"/>
  <c r="BF200" i="11"/>
  <c r="T200" i="11"/>
  <c r="R200" i="11"/>
  <c r="P200" i="11"/>
  <c r="BI199" i="11"/>
  <c r="BH199" i="11"/>
  <c r="BG199" i="11"/>
  <c r="BF199" i="11"/>
  <c r="T199" i="11"/>
  <c r="R199" i="11"/>
  <c r="P199" i="11"/>
  <c r="BI198" i="11"/>
  <c r="BH198" i="11"/>
  <c r="BG198" i="11"/>
  <c r="BF198" i="11"/>
  <c r="T198" i="11"/>
  <c r="R198" i="11"/>
  <c r="P198" i="11"/>
  <c r="BI197" i="11"/>
  <c r="BH197" i="11"/>
  <c r="BG197" i="11"/>
  <c r="BF197" i="11"/>
  <c r="T197" i="11"/>
  <c r="R197" i="11"/>
  <c r="P197" i="11"/>
  <c r="BI196" i="11"/>
  <c r="BH196" i="11"/>
  <c r="BG196" i="11"/>
  <c r="BF196" i="11"/>
  <c r="T196" i="11"/>
  <c r="R196" i="11"/>
  <c r="P196" i="11"/>
  <c r="BI195" i="11"/>
  <c r="BH195" i="11"/>
  <c r="BG195" i="11"/>
  <c r="BF195" i="11"/>
  <c r="T195" i="11"/>
  <c r="R195" i="11"/>
  <c r="P195" i="11"/>
  <c r="BI194" i="11"/>
  <c r="BH194" i="11"/>
  <c r="BG194" i="11"/>
  <c r="BF194" i="11"/>
  <c r="T194" i="11"/>
  <c r="R194" i="11"/>
  <c r="P194" i="11"/>
  <c r="BI192" i="11"/>
  <c r="BH192" i="11"/>
  <c r="BG192" i="11"/>
  <c r="BF192" i="11"/>
  <c r="T192" i="11"/>
  <c r="R192" i="11"/>
  <c r="P192" i="11"/>
  <c r="BI190" i="11"/>
  <c r="BH190" i="11"/>
  <c r="BG190" i="11"/>
  <c r="BF190" i="11"/>
  <c r="T190" i="11"/>
  <c r="R190" i="11"/>
  <c r="P190" i="11"/>
  <c r="BI189" i="11"/>
  <c r="BH189" i="11"/>
  <c r="BG189" i="11"/>
  <c r="BF189" i="11"/>
  <c r="T189" i="11"/>
  <c r="R189" i="11"/>
  <c r="P189" i="11"/>
  <c r="BI188" i="11"/>
  <c r="BH188" i="11"/>
  <c r="BG188" i="11"/>
  <c r="BF188" i="11"/>
  <c r="T188" i="11"/>
  <c r="R188" i="11"/>
  <c r="P188" i="11"/>
  <c r="BI187" i="11"/>
  <c r="BH187" i="11"/>
  <c r="BG187" i="11"/>
  <c r="BF187" i="11"/>
  <c r="T187" i="11"/>
  <c r="R187" i="11"/>
  <c r="P187" i="11"/>
  <c r="BI186" i="11"/>
  <c r="BH186" i="11"/>
  <c r="BG186" i="11"/>
  <c r="BF186" i="11"/>
  <c r="T186" i="11"/>
  <c r="R186" i="11"/>
  <c r="P186" i="11"/>
  <c r="BI184" i="11"/>
  <c r="BH184" i="11"/>
  <c r="BG184" i="11"/>
  <c r="BF184" i="11"/>
  <c r="T184" i="11"/>
  <c r="R184" i="11"/>
  <c r="P184" i="11"/>
  <c r="BI181" i="11"/>
  <c r="BH181" i="11"/>
  <c r="BG181" i="11"/>
  <c r="BF181" i="11"/>
  <c r="T181" i="11"/>
  <c r="R181" i="11"/>
  <c r="P181" i="11"/>
  <c r="BI180" i="11"/>
  <c r="BH180" i="11"/>
  <c r="BG180" i="11"/>
  <c r="BF180" i="11"/>
  <c r="T180" i="11"/>
  <c r="R180" i="11"/>
  <c r="P180" i="11"/>
  <c r="BI179" i="11"/>
  <c r="BH179" i="11"/>
  <c r="BG179" i="11"/>
  <c r="BF179" i="11"/>
  <c r="T179" i="11"/>
  <c r="R179" i="11"/>
  <c r="P179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5" i="11"/>
  <c r="BH175" i="11"/>
  <c r="BG175" i="11"/>
  <c r="BF175" i="11"/>
  <c r="T175" i="11"/>
  <c r="R175" i="11"/>
  <c r="P175" i="11"/>
  <c r="BI173" i="11"/>
  <c r="BH173" i="11"/>
  <c r="BG173" i="11"/>
  <c r="BF173" i="11"/>
  <c r="T173" i="11"/>
  <c r="R173" i="11"/>
  <c r="P173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7" i="11"/>
  <c r="BH167" i="11"/>
  <c r="BG167" i="11"/>
  <c r="BF167" i="11"/>
  <c r="T167" i="11"/>
  <c r="R167" i="11"/>
  <c r="P167" i="11"/>
  <c r="BI165" i="11"/>
  <c r="BH165" i="11"/>
  <c r="BG165" i="11"/>
  <c r="BF165" i="11"/>
  <c r="T165" i="11"/>
  <c r="R165" i="11"/>
  <c r="P165" i="11"/>
  <c r="BI163" i="11"/>
  <c r="BH163" i="11"/>
  <c r="BG163" i="11"/>
  <c r="BF163" i="11"/>
  <c r="T163" i="11"/>
  <c r="R163" i="11"/>
  <c r="P163" i="11"/>
  <c r="BI161" i="11"/>
  <c r="BH161" i="11"/>
  <c r="BG161" i="11"/>
  <c r="BF161" i="11"/>
  <c r="T161" i="11"/>
  <c r="R161" i="11"/>
  <c r="P161" i="11"/>
  <c r="BI159" i="11"/>
  <c r="BH159" i="11"/>
  <c r="BG159" i="11"/>
  <c r="BF159" i="11"/>
  <c r="T159" i="11"/>
  <c r="R159" i="11"/>
  <c r="P159" i="11"/>
  <c r="BI157" i="11"/>
  <c r="BH157" i="11"/>
  <c r="BG157" i="11"/>
  <c r="BF157" i="11"/>
  <c r="T157" i="11"/>
  <c r="R157" i="11"/>
  <c r="P157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50" i="11"/>
  <c r="BH150" i="11"/>
  <c r="BG150" i="11"/>
  <c r="BF150" i="11"/>
  <c r="T150" i="11"/>
  <c r="R150" i="11"/>
  <c r="P150" i="11"/>
  <c r="BI148" i="11"/>
  <c r="BH148" i="11"/>
  <c r="BG148" i="11"/>
  <c r="BF148" i="11"/>
  <c r="T148" i="11"/>
  <c r="R148" i="11"/>
  <c r="P148" i="11"/>
  <c r="BI146" i="11"/>
  <c r="BH146" i="11"/>
  <c r="BG146" i="11"/>
  <c r="BF146" i="11"/>
  <c r="T146" i="11"/>
  <c r="R146" i="11"/>
  <c r="P146" i="11"/>
  <c r="BI144" i="11"/>
  <c r="BH144" i="11"/>
  <c r="BG144" i="11"/>
  <c r="BF144" i="11"/>
  <c r="T144" i="11"/>
  <c r="R144" i="11"/>
  <c r="P144" i="11"/>
  <c r="BI142" i="11"/>
  <c r="BH142" i="11"/>
  <c r="BG142" i="11"/>
  <c r="BF142" i="11"/>
  <c r="T142" i="11"/>
  <c r="R142" i="11"/>
  <c r="P142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6" i="11"/>
  <c r="BH136" i="11"/>
  <c r="BG136" i="11"/>
  <c r="BF136" i="11"/>
  <c r="T136" i="11"/>
  <c r="R136" i="11"/>
  <c r="P136" i="11"/>
  <c r="BI134" i="11"/>
  <c r="BH134" i="11"/>
  <c r="BG134" i="11"/>
  <c r="BF134" i="11"/>
  <c r="T134" i="11"/>
  <c r="R134" i="11"/>
  <c r="P134" i="11"/>
  <c r="BI133" i="11"/>
  <c r="BH133" i="11"/>
  <c r="BG133" i="11"/>
  <c r="BF133" i="11"/>
  <c r="T133" i="11"/>
  <c r="R133" i="11"/>
  <c r="P133" i="11"/>
  <c r="BI129" i="11"/>
  <c r="BH129" i="11"/>
  <c r="BG129" i="11"/>
  <c r="BF129" i="11"/>
  <c r="T129" i="11"/>
  <c r="R129" i="11"/>
  <c r="P129" i="11"/>
  <c r="BI127" i="11"/>
  <c r="BH127" i="11"/>
  <c r="BG127" i="11"/>
  <c r="BF127" i="11"/>
  <c r="T127" i="11"/>
  <c r="R127" i="11"/>
  <c r="P127" i="11"/>
  <c r="BI126" i="11"/>
  <c r="BH126" i="11"/>
  <c r="BG126" i="11"/>
  <c r="BF126" i="11"/>
  <c r="T126" i="11"/>
  <c r="R126" i="11"/>
  <c r="P126" i="11"/>
  <c r="BI123" i="11"/>
  <c r="BH123" i="11"/>
  <c r="BG123" i="11"/>
  <c r="BF123" i="11"/>
  <c r="T123" i="11"/>
  <c r="R123" i="11"/>
  <c r="P123" i="11"/>
  <c r="BI121" i="11"/>
  <c r="BH121" i="11"/>
  <c r="BG121" i="11"/>
  <c r="BF121" i="11"/>
  <c r="T121" i="11"/>
  <c r="R121" i="11"/>
  <c r="P121" i="11"/>
  <c r="BI119" i="11"/>
  <c r="BH119" i="11"/>
  <c r="BG119" i="11"/>
  <c r="BF119" i="11"/>
  <c r="T119" i="11"/>
  <c r="R119" i="11"/>
  <c r="P119" i="11"/>
  <c r="BI117" i="11"/>
  <c r="BH117" i="11"/>
  <c r="BG117" i="11"/>
  <c r="BF117" i="11"/>
  <c r="T117" i="11"/>
  <c r="R117" i="11"/>
  <c r="P117" i="11"/>
  <c r="BI115" i="11"/>
  <c r="BH115" i="11"/>
  <c r="BG115" i="11"/>
  <c r="BF115" i="11"/>
  <c r="T115" i="11"/>
  <c r="R115" i="11"/>
  <c r="P115" i="11"/>
  <c r="BI113" i="11"/>
  <c r="BH113" i="11"/>
  <c r="BG113" i="11"/>
  <c r="BF113" i="11"/>
  <c r="T113" i="11"/>
  <c r="R113" i="11"/>
  <c r="P113" i="11"/>
  <c r="BI111" i="11"/>
  <c r="BH111" i="11"/>
  <c r="BG111" i="11"/>
  <c r="BF111" i="11"/>
  <c r="T111" i="11"/>
  <c r="R111" i="11"/>
  <c r="P111" i="11"/>
  <c r="BI109" i="11"/>
  <c r="BH109" i="11"/>
  <c r="BG109" i="11"/>
  <c r="BF109" i="11"/>
  <c r="T109" i="11"/>
  <c r="R109" i="11"/>
  <c r="P109" i="11"/>
  <c r="BI107" i="11"/>
  <c r="BH107" i="11"/>
  <c r="BG107" i="11"/>
  <c r="BF107" i="11"/>
  <c r="T107" i="11"/>
  <c r="R107" i="11"/>
  <c r="P107" i="11"/>
  <c r="BI105" i="11"/>
  <c r="BH105" i="11"/>
  <c r="BG105" i="11"/>
  <c r="BF105" i="11"/>
  <c r="T105" i="11"/>
  <c r="R105" i="11"/>
  <c r="P105" i="11"/>
  <c r="BI103" i="11"/>
  <c r="BH103" i="11"/>
  <c r="BG103" i="11"/>
  <c r="BF103" i="11"/>
  <c r="T103" i="11"/>
  <c r="R103" i="11"/>
  <c r="P103" i="11"/>
  <c r="BI101" i="11"/>
  <c r="BH101" i="11"/>
  <c r="BG101" i="11"/>
  <c r="BF101" i="11"/>
  <c r="T101" i="11"/>
  <c r="R101" i="11"/>
  <c r="P101" i="11"/>
  <c r="BI99" i="11"/>
  <c r="BH99" i="11"/>
  <c r="BG99" i="11"/>
  <c r="BF99" i="11"/>
  <c r="T99" i="11"/>
  <c r="R99" i="11"/>
  <c r="P99" i="11"/>
  <c r="BI98" i="11"/>
  <c r="BH98" i="11"/>
  <c r="BG98" i="11"/>
  <c r="BF98" i="11"/>
  <c r="T98" i="11"/>
  <c r="R98" i="11"/>
  <c r="P98" i="11"/>
  <c r="BI96" i="11"/>
  <c r="BH96" i="11"/>
  <c r="BG96" i="11"/>
  <c r="BF96" i="11"/>
  <c r="T96" i="11"/>
  <c r="R96" i="11"/>
  <c r="P96" i="11"/>
  <c r="BI94" i="11"/>
  <c r="BH94" i="11"/>
  <c r="BG94" i="11"/>
  <c r="BF94" i="11"/>
  <c r="T94" i="11"/>
  <c r="R94" i="11"/>
  <c r="P94" i="11"/>
  <c r="BI93" i="11"/>
  <c r="BH93" i="11"/>
  <c r="BG93" i="11"/>
  <c r="BF93" i="11"/>
  <c r="T93" i="11"/>
  <c r="R93" i="11"/>
  <c r="P93" i="11"/>
  <c r="J88" i="11"/>
  <c r="J87" i="11"/>
  <c r="F87" i="11"/>
  <c r="F85" i="11"/>
  <c r="E83" i="11"/>
  <c r="J59" i="11"/>
  <c r="J58" i="11"/>
  <c r="F58" i="11"/>
  <c r="F56" i="11"/>
  <c r="E54" i="11"/>
  <c r="J20" i="11"/>
  <c r="E20" i="11"/>
  <c r="F59" i="11"/>
  <c r="J19" i="11"/>
  <c r="J14" i="11"/>
  <c r="J56" i="11" s="1"/>
  <c r="E7" i="11"/>
  <c r="E50" i="11" s="1"/>
  <c r="J39" i="10"/>
  <c r="J38" i="10"/>
  <c r="AY66" i="1"/>
  <c r="J37" i="10"/>
  <c r="AX66" i="1"/>
  <c r="BI111" i="10"/>
  <c r="BH111" i="10"/>
  <c r="BG111" i="10"/>
  <c r="BF111" i="10"/>
  <c r="T111" i="10"/>
  <c r="R111" i="10"/>
  <c r="P111" i="10"/>
  <c r="BI109" i="10"/>
  <c r="BH109" i="10"/>
  <c r="BG109" i="10"/>
  <c r="BF109" i="10"/>
  <c r="T109" i="10"/>
  <c r="R109" i="10"/>
  <c r="P109" i="10"/>
  <c r="BI107" i="10"/>
  <c r="BH107" i="10"/>
  <c r="BG107" i="10"/>
  <c r="BF107" i="10"/>
  <c r="T107" i="10"/>
  <c r="R107" i="10"/>
  <c r="P107" i="10"/>
  <c r="BI104" i="10"/>
  <c r="BH104" i="10"/>
  <c r="BG104" i="10"/>
  <c r="BF104" i="10"/>
  <c r="T104" i="10"/>
  <c r="R104" i="10"/>
  <c r="P104" i="10"/>
  <c r="BI102" i="10"/>
  <c r="BH102" i="10"/>
  <c r="BG102" i="10"/>
  <c r="BF102" i="10"/>
  <c r="T102" i="10"/>
  <c r="R102" i="10"/>
  <c r="P102" i="10"/>
  <c r="BI99" i="10"/>
  <c r="BH99" i="10"/>
  <c r="BG99" i="10"/>
  <c r="BF99" i="10"/>
  <c r="T99" i="10"/>
  <c r="R99" i="10"/>
  <c r="P99" i="10"/>
  <c r="BI97" i="10"/>
  <c r="BH97" i="10"/>
  <c r="BG97" i="10"/>
  <c r="BF97" i="10"/>
  <c r="T97" i="10"/>
  <c r="R97" i="10"/>
  <c r="P97" i="10"/>
  <c r="BI94" i="10"/>
  <c r="BH94" i="10"/>
  <c r="BG94" i="10"/>
  <c r="BF94" i="10"/>
  <c r="T94" i="10"/>
  <c r="R94" i="10"/>
  <c r="P94" i="10"/>
  <c r="BI92" i="10"/>
  <c r="BH92" i="10"/>
  <c r="BG92" i="10"/>
  <c r="BF92" i="10"/>
  <c r="T92" i="10"/>
  <c r="R92" i="10"/>
  <c r="P92" i="10"/>
  <c r="J86" i="10"/>
  <c r="J85" i="10"/>
  <c r="F85" i="10"/>
  <c r="F83" i="10"/>
  <c r="E81" i="10"/>
  <c r="J59" i="10"/>
  <c r="J58" i="10"/>
  <c r="F58" i="10"/>
  <c r="F56" i="10"/>
  <c r="E54" i="10"/>
  <c r="J20" i="10"/>
  <c r="E20" i="10"/>
  <c r="F59" i="10"/>
  <c r="J19" i="10"/>
  <c r="J14" i="10"/>
  <c r="J83" i="10" s="1"/>
  <c r="E7" i="10"/>
  <c r="E77" i="10" s="1"/>
  <c r="J39" i="9"/>
  <c r="J38" i="9"/>
  <c r="AY65" i="1"/>
  <c r="J37" i="9"/>
  <c r="AX65" i="1"/>
  <c r="BI398" i="9"/>
  <c r="BH398" i="9"/>
  <c r="BG398" i="9"/>
  <c r="BF398" i="9"/>
  <c r="T398" i="9"/>
  <c r="T397" i="9"/>
  <c r="R398" i="9"/>
  <c r="R397" i="9"/>
  <c r="P398" i="9"/>
  <c r="P397" i="9"/>
  <c r="BI395" i="9"/>
  <c r="BH395" i="9"/>
  <c r="BG395" i="9"/>
  <c r="BF395" i="9"/>
  <c r="T395" i="9"/>
  <c r="R395" i="9"/>
  <c r="P395" i="9"/>
  <c r="BI393" i="9"/>
  <c r="BH393" i="9"/>
  <c r="BG393" i="9"/>
  <c r="BF393" i="9"/>
  <c r="T393" i="9"/>
  <c r="R393" i="9"/>
  <c r="P393" i="9"/>
  <c r="BI389" i="9"/>
  <c r="BH389" i="9"/>
  <c r="BG389" i="9"/>
  <c r="BF389" i="9"/>
  <c r="T389" i="9"/>
  <c r="R389" i="9"/>
  <c r="P389" i="9"/>
  <c r="BI387" i="9"/>
  <c r="BH387" i="9"/>
  <c r="BG387" i="9"/>
  <c r="BF387" i="9"/>
  <c r="T387" i="9"/>
  <c r="R387" i="9"/>
  <c r="P387" i="9"/>
  <c r="BI383" i="9"/>
  <c r="BH383" i="9"/>
  <c r="BG383" i="9"/>
  <c r="BF383" i="9"/>
  <c r="T383" i="9"/>
  <c r="R383" i="9"/>
  <c r="P383" i="9"/>
  <c r="BI381" i="9"/>
  <c r="BH381" i="9"/>
  <c r="BG381" i="9"/>
  <c r="BF381" i="9"/>
  <c r="T381" i="9"/>
  <c r="R381" i="9"/>
  <c r="P381" i="9"/>
  <c r="BI378" i="9"/>
  <c r="BH378" i="9"/>
  <c r="BG378" i="9"/>
  <c r="BF378" i="9"/>
  <c r="T378" i="9"/>
  <c r="R378" i="9"/>
  <c r="P378" i="9"/>
  <c r="BI376" i="9"/>
  <c r="BH376" i="9"/>
  <c r="BG376" i="9"/>
  <c r="BF376" i="9"/>
  <c r="T376" i="9"/>
  <c r="R376" i="9"/>
  <c r="P376" i="9"/>
  <c r="BI375" i="9"/>
  <c r="BH375" i="9"/>
  <c r="BG375" i="9"/>
  <c r="BF375" i="9"/>
  <c r="T375" i="9"/>
  <c r="R375" i="9"/>
  <c r="P375" i="9"/>
  <c r="BI374" i="9"/>
  <c r="BH374" i="9"/>
  <c r="BG374" i="9"/>
  <c r="BF374" i="9"/>
  <c r="T374" i="9"/>
  <c r="R374" i="9"/>
  <c r="P374" i="9"/>
  <c r="BI373" i="9"/>
  <c r="BH373" i="9"/>
  <c r="BG373" i="9"/>
  <c r="BF373" i="9"/>
  <c r="T373" i="9"/>
  <c r="R373" i="9"/>
  <c r="P373" i="9"/>
  <c r="BI370" i="9"/>
  <c r="BH370" i="9"/>
  <c r="BG370" i="9"/>
  <c r="BF370" i="9"/>
  <c r="T370" i="9"/>
  <c r="R370" i="9"/>
  <c r="P370" i="9"/>
  <c r="BI368" i="9"/>
  <c r="BH368" i="9"/>
  <c r="BG368" i="9"/>
  <c r="BF368" i="9"/>
  <c r="T368" i="9"/>
  <c r="R368" i="9"/>
  <c r="P368" i="9"/>
  <c r="BI361" i="9"/>
  <c r="BH361" i="9"/>
  <c r="BG361" i="9"/>
  <c r="BF361" i="9"/>
  <c r="T361" i="9"/>
  <c r="R361" i="9"/>
  <c r="P361" i="9"/>
  <c r="BI342" i="9"/>
  <c r="BH342" i="9"/>
  <c r="BG342" i="9"/>
  <c r="BF342" i="9"/>
  <c r="T342" i="9"/>
  <c r="R342" i="9"/>
  <c r="P342" i="9"/>
  <c r="BI338" i="9"/>
  <c r="BH338" i="9"/>
  <c r="BG338" i="9"/>
  <c r="BF338" i="9"/>
  <c r="T338" i="9"/>
  <c r="R338" i="9"/>
  <c r="P338" i="9"/>
  <c r="BI334" i="9"/>
  <c r="BH334" i="9"/>
  <c r="BG334" i="9"/>
  <c r="BF334" i="9"/>
  <c r="T334" i="9"/>
  <c r="R334" i="9"/>
  <c r="P334" i="9"/>
  <c r="BI331" i="9"/>
  <c r="BH331" i="9"/>
  <c r="BG331" i="9"/>
  <c r="BF331" i="9"/>
  <c r="T331" i="9"/>
  <c r="R331" i="9"/>
  <c r="P331" i="9"/>
  <c r="BI327" i="9"/>
  <c r="BH327" i="9"/>
  <c r="BG327" i="9"/>
  <c r="BF327" i="9"/>
  <c r="T327" i="9"/>
  <c r="R327" i="9"/>
  <c r="P327" i="9"/>
  <c r="BI325" i="9"/>
  <c r="BH325" i="9"/>
  <c r="BG325" i="9"/>
  <c r="BF325" i="9"/>
  <c r="T325" i="9"/>
  <c r="R325" i="9"/>
  <c r="P325" i="9"/>
  <c r="BI323" i="9"/>
  <c r="BH323" i="9"/>
  <c r="BG323" i="9"/>
  <c r="BF323" i="9"/>
  <c r="T323" i="9"/>
  <c r="R323" i="9"/>
  <c r="P323" i="9"/>
  <c r="BI320" i="9"/>
  <c r="BH320" i="9"/>
  <c r="BG320" i="9"/>
  <c r="BF320" i="9"/>
  <c r="T320" i="9"/>
  <c r="R320" i="9"/>
  <c r="P320" i="9"/>
  <c r="BI317" i="9"/>
  <c r="BH317" i="9"/>
  <c r="BG317" i="9"/>
  <c r="BF317" i="9"/>
  <c r="T317" i="9"/>
  <c r="R317" i="9"/>
  <c r="P317" i="9"/>
  <c r="BI314" i="9"/>
  <c r="BH314" i="9"/>
  <c r="BG314" i="9"/>
  <c r="BF314" i="9"/>
  <c r="T314" i="9"/>
  <c r="R314" i="9"/>
  <c r="P314" i="9"/>
  <c r="BI311" i="9"/>
  <c r="BH311" i="9"/>
  <c r="BG311" i="9"/>
  <c r="BF311" i="9"/>
  <c r="T311" i="9"/>
  <c r="R311" i="9"/>
  <c r="P311" i="9"/>
  <c r="BI303" i="9"/>
  <c r="BH303" i="9"/>
  <c r="BG303" i="9"/>
  <c r="BF303" i="9"/>
  <c r="T303" i="9"/>
  <c r="R303" i="9"/>
  <c r="P303" i="9"/>
  <c r="BI301" i="9"/>
  <c r="BH301" i="9"/>
  <c r="BG301" i="9"/>
  <c r="BF301" i="9"/>
  <c r="T301" i="9"/>
  <c r="R301" i="9"/>
  <c r="P301" i="9"/>
  <c r="BI297" i="9"/>
  <c r="BH297" i="9"/>
  <c r="BG297" i="9"/>
  <c r="BF297" i="9"/>
  <c r="T297" i="9"/>
  <c r="R297" i="9"/>
  <c r="P297" i="9"/>
  <c r="BI294" i="9"/>
  <c r="BH294" i="9"/>
  <c r="BG294" i="9"/>
  <c r="BF294" i="9"/>
  <c r="T294" i="9"/>
  <c r="R294" i="9"/>
  <c r="P294" i="9"/>
  <c r="BI286" i="9"/>
  <c r="BH286" i="9"/>
  <c r="BG286" i="9"/>
  <c r="BF286" i="9"/>
  <c r="T286" i="9"/>
  <c r="R286" i="9"/>
  <c r="P286" i="9"/>
  <c r="BI284" i="9"/>
  <c r="BH284" i="9"/>
  <c r="BG284" i="9"/>
  <c r="BF284" i="9"/>
  <c r="T284" i="9"/>
  <c r="R284" i="9"/>
  <c r="P284" i="9"/>
  <c r="BI281" i="9"/>
  <c r="BH281" i="9"/>
  <c r="BG281" i="9"/>
  <c r="BF281" i="9"/>
  <c r="T281" i="9"/>
  <c r="T280" i="9" s="1"/>
  <c r="R281" i="9"/>
  <c r="R280" i="9" s="1"/>
  <c r="P281" i="9"/>
  <c r="P280" i="9" s="1"/>
  <c r="BI278" i="9"/>
  <c r="BH278" i="9"/>
  <c r="BG278" i="9"/>
  <c r="BF278" i="9"/>
  <c r="T278" i="9"/>
  <c r="T277" i="9" s="1"/>
  <c r="R278" i="9"/>
  <c r="R277" i="9" s="1"/>
  <c r="P278" i="9"/>
  <c r="P277" i="9" s="1"/>
  <c r="BI276" i="9"/>
  <c r="BH276" i="9"/>
  <c r="BG276" i="9"/>
  <c r="BF276" i="9"/>
  <c r="T276" i="9"/>
  <c r="T275" i="9" s="1"/>
  <c r="R276" i="9"/>
  <c r="R275" i="9" s="1"/>
  <c r="P276" i="9"/>
  <c r="P275" i="9" s="1"/>
  <c r="BI273" i="9"/>
  <c r="BH273" i="9"/>
  <c r="BG273" i="9"/>
  <c r="BF273" i="9"/>
  <c r="T273" i="9"/>
  <c r="T272" i="9" s="1"/>
  <c r="R273" i="9"/>
  <c r="R272" i="9" s="1"/>
  <c r="P273" i="9"/>
  <c r="P272" i="9" s="1"/>
  <c r="BI271" i="9"/>
  <c r="BH271" i="9"/>
  <c r="BG271" i="9"/>
  <c r="BF271" i="9"/>
  <c r="T271" i="9"/>
  <c r="T270" i="9" s="1"/>
  <c r="R271" i="9"/>
  <c r="R270" i="9" s="1"/>
  <c r="P271" i="9"/>
  <c r="P270" i="9" s="1"/>
  <c r="BI269" i="9"/>
  <c r="BH269" i="9"/>
  <c r="BG269" i="9"/>
  <c r="BF269" i="9"/>
  <c r="T269" i="9"/>
  <c r="T268" i="9" s="1"/>
  <c r="R269" i="9"/>
  <c r="R268" i="9" s="1"/>
  <c r="P269" i="9"/>
  <c r="P268" i="9" s="1"/>
  <c r="BI264" i="9"/>
  <c r="BH264" i="9"/>
  <c r="BG264" i="9"/>
  <c r="BF264" i="9"/>
  <c r="T264" i="9"/>
  <c r="R264" i="9"/>
  <c r="P264" i="9"/>
  <c r="BI262" i="9"/>
  <c r="BH262" i="9"/>
  <c r="BG262" i="9"/>
  <c r="BF262" i="9"/>
  <c r="T262" i="9"/>
  <c r="R262" i="9"/>
  <c r="P262" i="9"/>
  <c r="BI260" i="9"/>
  <c r="BH260" i="9"/>
  <c r="BG260" i="9"/>
  <c r="BF260" i="9"/>
  <c r="T260" i="9"/>
  <c r="R260" i="9"/>
  <c r="P260" i="9"/>
  <c r="BI257" i="9"/>
  <c r="BH257" i="9"/>
  <c r="BG257" i="9"/>
  <c r="BF257" i="9"/>
  <c r="T257" i="9"/>
  <c r="R257" i="9"/>
  <c r="P257" i="9"/>
  <c r="BI255" i="9"/>
  <c r="BH255" i="9"/>
  <c r="BG255" i="9"/>
  <c r="BF255" i="9"/>
  <c r="T255" i="9"/>
  <c r="R255" i="9"/>
  <c r="P255" i="9"/>
  <c r="BI252" i="9"/>
  <c r="BH252" i="9"/>
  <c r="BG252" i="9"/>
  <c r="BF252" i="9"/>
  <c r="T252" i="9"/>
  <c r="R252" i="9"/>
  <c r="P252" i="9"/>
  <c r="BI249" i="9"/>
  <c r="BH249" i="9"/>
  <c r="BG249" i="9"/>
  <c r="BF249" i="9"/>
  <c r="T249" i="9"/>
  <c r="T248" i="9" s="1"/>
  <c r="R249" i="9"/>
  <c r="R248" i="9" s="1"/>
  <c r="P249" i="9"/>
  <c r="P248" i="9" s="1"/>
  <c r="BI246" i="9"/>
  <c r="BH246" i="9"/>
  <c r="BG246" i="9"/>
  <c r="BF246" i="9"/>
  <c r="T246" i="9"/>
  <c r="T245" i="9" s="1"/>
  <c r="R246" i="9"/>
  <c r="R245" i="9" s="1"/>
  <c r="P246" i="9"/>
  <c r="P245" i="9" s="1"/>
  <c r="BI243" i="9"/>
  <c r="BH243" i="9"/>
  <c r="BG243" i="9"/>
  <c r="BF243" i="9"/>
  <c r="T243" i="9"/>
  <c r="R243" i="9"/>
  <c r="P243" i="9"/>
  <c r="BI241" i="9"/>
  <c r="BH241" i="9"/>
  <c r="BG241" i="9"/>
  <c r="BF241" i="9"/>
  <c r="T241" i="9"/>
  <c r="R241" i="9"/>
  <c r="P241" i="9"/>
  <c r="BI239" i="9"/>
  <c r="BH239" i="9"/>
  <c r="BG239" i="9"/>
  <c r="BF239" i="9"/>
  <c r="T239" i="9"/>
  <c r="R239" i="9"/>
  <c r="P239" i="9"/>
  <c r="BI236" i="9"/>
  <c r="BH236" i="9"/>
  <c r="BG236" i="9"/>
  <c r="BF236" i="9"/>
  <c r="T236" i="9"/>
  <c r="R236" i="9"/>
  <c r="P236" i="9"/>
  <c r="BI233" i="9"/>
  <c r="BH233" i="9"/>
  <c r="BG233" i="9"/>
  <c r="BF233" i="9"/>
  <c r="T233" i="9"/>
  <c r="R233" i="9"/>
  <c r="P233" i="9"/>
  <c r="BI230" i="9"/>
  <c r="BH230" i="9"/>
  <c r="BG230" i="9"/>
  <c r="BF230" i="9"/>
  <c r="T230" i="9"/>
  <c r="T229" i="9"/>
  <c r="R230" i="9"/>
  <c r="R229" i="9"/>
  <c r="P230" i="9"/>
  <c r="P229" i="9"/>
  <c r="BI227" i="9"/>
  <c r="BH227" i="9"/>
  <c r="BG227" i="9"/>
  <c r="BF227" i="9"/>
  <c r="T227" i="9"/>
  <c r="R227" i="9"/>
  <c r="P227" i="9"/>
  <c r="BI225" i="9"/>
  <c r="BH225" i="9"/>
  <c r="BG225" i="9"/>
  <c r="BF225" i="9"/>
  <c r="T225" i="9"/>
  <c r="R225" i="9"/>
  <c r="P225" i="9"/>
  <c r="BI221" i="9"/>
  <c r="BH221" i="9"/>
  <c r="BG221" i="9"/>
  <c r="BF221" i="9"/>
  <c r="T221" i="9"/>
  <c r="R221" i="9"/>
  <c r="P221" i="9"/>
  <c r="BI219" i="9"/>
  <c r="BH219" i="9"/>
  <c r="BG219" i="9"/>
  <c r="BF219" i="9"/>
  <c r="T219" i="9"/>
  <c r="R219" i="9"/>
  <c r="P219" i="9"/>
  <c r="BI215" i="9"/>
  <c r="BH215" i="9"/>
  <c r="BG215" i="9"/>
  <c r="BF215" i="9"/>
  <c r="T215" i="9"/>
  <c r="R215" i="9"/>
  <c r="P215" i="9"/>
  <c r="BI213" i="9"/>
  <c r="BH213" i="9"/>
  <c r="BG213" i="9"/>
  <c r="BF213" i="9"/>
  <c r="T213" i="9"/>
  <c r="R213" i="9"/>
  <c r="P213" i="9"/>
  <c r="BI210" i="9"/>
  <c r="BH210" i="9"/>
  <c r="BG210" i="9"/>
  <c r="BF210" i="9"/>
  <c r="T210" i="9"/>
  <c r="R210" i="9"/>
  <c r="P210" i="9"/>
  <c r="BI208" i="9"/>
  <c r="BH208" i="9"/>
  <c r="BG208" i="9"/>
  <c r="BF208" i="9"/>
  <c r="T208" i="9"/>
  <c r="R208" i="9"/>
  <c r="P208" i="9"/>
  <c r="BI206" i="9"/>
  <c r="BH206" i="9"/>
  <c r="BG206" i="9"/>
  <c r="BF206" i="9"/>
  <c r="T206" i="9"/>
  <c r="R206" i="9"/>
  <c r="P206" i="9"/>
  <c r="BI202" i="9"/>
  <c r="BH202" i="9"/>
  <c r="BG202" i="9"/>
  <c r="BF202" i="9"/>
  <c r="T202" i="9"/>
  <c r="R202" i="9"/>
  <c r="P202" i="9"/>
  <c r="BI200" i="9"/>
  <c r="BH200" i="9"/>
  <c r="BG200" i="9"/>
  <c r="BF200" i="9"/>
  <c r="T200" i="9"/>
  <c r="R200" i="9"/>
  <c r="P200" i="9"/>
  <c r="BI198" i="9"/>
  <c r="BH198" i="9"/>
  <c r="BG198" i="9"/>
  <c r="BF198" i="9"/>
  <c r="T198" i="9"/>
  <c r="R198" i="9"/>
  <c r="P198" i="9"/>
  <c r="BI193" i="9"/>
  <c r="BH193" i="9"/>
  <c r="BG193" i="9"/>
  <c r="BF193" i="9"/>
  <c r="T193" i="9"/>
  <c r="R193" i="9"/>
  <c r="P193" i="9"/>
  <c r="BI188" i="9"/>
  <c r="BH188" i="9"/>
  <c r="BG188" i="9"/>
  <c r="BF188" i="9"/>
  <c r="T188" i="9"/>
  <c r="R188" i="9"/>
  <c r="P188" i="9"/>
  <c r="BI186" i="9"/>
  <c r="BH186" i="9"/>
  <c r="BG186" i="9"/>
  <c r="BF186" i="9"/>
  <c r="T186" i="9"/>
  <c r="R186" i="9"/>
  <c r="P186" i="9"/>
  <c r="BI184" i="9"/>
  <c r="BH184" i="9"/>
  <c r="BG184" i="9"/>
  <c r="BF184" i="9"/>
  <c r="T184" i="9"/>
  <c r="R184" i="9"/>
  <c r="P184" i="9"/>
  <c r="BI181" i="9"/>
  <c r="BH181" i="9"/>
  <c r="BG181" i="9"/>
  <c r="BF181" i="9"/>
  <c r="T181" i="9"/>
  <c r="R181" i="9"/>
  <c r="P181" i="9"/>
  <c r="BI179" i="9"/>
  <c r="BH179" i="9"/>
  <c r="BG179" i="9"/>
  <c r="BF179" i="9"/>
  <c r="T179" i="9"/>
  <c r="R179" i="9"/>
  <c r="P179" i="9"/>
  <c r="BI176" i="9"/>
  <c r="BH176" i="9"/>
  <c r="BG176" i="9"/>
  <c r="BF176" i="9"/>
  <c r="T176" i="9"/>
  <c r="R176" i="9"/>
  <c r="P176" i="9"/>
  <c r="BI173" i="9"/>
  <c r="BH173" i="9"/>
  <c r="BG173" i="9"/>
  <c r="BF173" i="9"/>
  <c r="T173" i="9"/>
  <c r="T172" i="9" s="1"/>
  <c r="R173" i="9"/>
  <c r="R172" i="9" s="1"/>
  <c r="P173" i="9"/>
  <c r="P172" i="9" s="1"/>
  <c r="BI169" i="9"/>
  <c r="BH169" i="9"/>
  <c r="BG169" i="9"/>
  <c r="BF169" i="9"/>
  <c r="T169" i="9"/>
  <c r="T168" i="9" s="1"/>
  <c r="R169" i="9"/>
  <c r="R168" i="9" s="1"/>
  <c r="P169" i="9"/>
  <c r="P168" i="9" s="1"/>
  <c r="BI165" i="9"/>
  <c r="BH165" i="9"/>
  <c r="BG165" i="9"/>
  <c r="BF165" i="9"/>
  <c r="T165" i="9"/>
  <c r="T164" i="9" s="1"/>
  <c r="R165" i="9"/>
  <c r="R164" i="9" s="1"/>
  <c r="P165" i="9"/>
  <c r="P164" i="9" s="1"/>
  <c r="BI161" i="9"/>
  <c r="BH161" i="9"/>
  <c r="BG161" i="9"/>
  <c r="BF161" i="9"/>
  <c r="T161" i="9"/>
  <c r="R161" i="9"/>
  <c r="P161" i="9"/>
  <c r="BI159" i="9"/>
  <c r="BH159" i="9"/>
  <c r="BG159" i="9"/>
  <c r="BF159" i="9"/>
  <c r="T159" i="9"/>
  <c r="R159" i="9"/>
  <c r="P159" i="9"/>
  <c r="BI156" i="9"/>
  <c r="BH156" i="9"/>
  <c r="BG156" i="9"/>
  <c r="BF156" i="9"/>
  <c r="T156" i="9"/>
  <c r="T155" i="9" s="1"/>
  <c r="R156" i="9"/>
  <c r="R155" i="9" s="1"/>
  <c r="P156" i="9"/>
  <c r="P155" i="9" s="1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6" i="9"/>
  <c r="BH146" i="9"/>
  <c r="BG146" i="9"/>
  <c r="BF146" i="9"/>
  <c r="T146" i="9"/>
  <c r="R146" i="9"/>
  <c r="P146" i="9"/>
  <c r="BI144" i="9"/>
  <c r="BH144" i="9"/>
  <c r="BG144" i="9"/>
  <c r="BF144" i="9"/>
  <c r="T144" i="9"/>
  <c r="R144" i="9"/>
  <c r="P144" i="9"/>
  <c r="BI141" i="9"/>
  <c r="BH141" i="9"/>
  <c r="BG141" i="9"/>
  <c r="BF141" i="9"/>
  <c r="T141" i="9"/>
  <c r="R141" i="9"/>
  <c r="P141" i="9"/>
  <c r="BI139" i="9"/>
  <c r="BH139" i="9"/>
  <c r="BG139" i="9"/>
  <c r="BF139" i="9"/>
  <c r="T139" i="9"/>
  <c r="R139" i="9"/>
  <c r="P139" i="9"/>
  <c r="BI135" i="9"/>
  <c r="BH135" i="9"/>
  <c r="BG135" i="9"/>
  <c r="BF135" i="9"/>
  <c r="T135" i="9"/>
  <c r="T134" i="9" s="1"/>
  <c r="R135" i="9"/>
  <c r="R134" i="9" s="1"/>
  <c r="P135" i="9"/>
  <c r="P134" i="9" s="1"/>
  <c r="BI131" i="9"/>
  <c r="BH131" i="9"/>
  <c r="BG131" i="9"/>
  <c r="BF131" i="9"/>
  <c r="T131" i="9"/>
  <c r="T130" i="9" s="1"/>
  <c r="R131" i="9"/>
  <c r="R130" i="9" s="1"/>
  <c r="P131" i="9"/>
  <c r="P130" i="9" s="1"/>
  <c r="BI127" i="9"/>
  <c r="BH127" i="9"/>
  <c r="BG127" i="9"/>
  <c r="BF127" i="9"/>
  <c r="T127" i="9"/>
  <c r="T126" i="9" s="1"/>
  <c r="R127" i="9"/>
  <c r="R126" i="9" s="1"/>
  <c r="P127" i="9"/>
  <c r="P126" i="9" s="1"/>
  <c r="J121" i="9"/>
  <c r="J120" i="9"/>
  <c r="F120" i="9"/>
  <c r="F118" i="9"/>
  <c r="E116" i="9"/>
  <c r="J59" i="9"/>
  <c r="J58" i="9"/>
  <c r="F58" i="9"/>
  <c r="F56" i="9"/>
  <c r="E54" i="9"/>
  <c r="J20" i="9"/>
  <c r="E20" i="9"/>
  <c r="F121" i="9"/>
  <c r="J19" i="9"/>
  <c r="J14" i="9"/>
  <c r="J118" i="9" s="1"/>
  <c r="E7" i="9"/>
  <c r="E112" i="9" s="1"/>
  <c r="J39" i="8"/>
  <c r="J38" i="8"/>
  <c r="AY63" i="1"/>
  <c r="J37" i="8"/>
  <c r="AX63" i="1"/>
  <c r="BI262" i="8"/>
  <c r="BH262" i="8"/>
  <c r="BG262" i="8"/>
  <c r="BF262" i="8"/>
  <c r="T262" i="8"/>
  <c r="R262" i="8"/>
  <c r="P262" i="8"/>
  <c r="BI261" i="8"/>
  <c r="BH261" i="8"/>
  <c r="BG261" i="8"/>
  <c r="BF261" i="8"/>
  <c r="T261" i="8"/>
  <c r="R261" i="8"/>
  <c r="P261" i="8"/>
  <c r="BI259" i="8"/>
  <c r="BH259" i="8"/>
  <c r="BG259" i="8"/>
  <c r="BF259" i="8"/>
  <c r="T259" i="8"/>
  <c r="R259" i="8"/>
  <c r="P259" i="8"/>
  <c r="BI257" i="8"/>
  <c r="BH257" i="8"/>
  <c r="BG257" i="8"/>
  <c r="BF257" i="8"/>
  <c r="T257" i="8"/>
  <c r="R257" i="8"/>
  <c r="P257" i="8"/>
  <c r="BI255" i="8"/>
  <c r="BH255" i="8"/>
  <c r="BG255" i="8"/>
  <c r="BF255" i="8"/>
  <c r="T255" i="8"/>
  <c r="R255" i="8"/>
  <c r="P255" i="8"/>
  <c r="BI253" i="8"/>
  <c r="BH253" i="8"/>
  <c r="BG253" i="8"/>
  <c r="BF253" i="8"/>
  <c r="T253" i="8"/>
  <c r="R253" i="8"/>
  <c r="P253" i="8"/>
  <c r="BI252" i="8"/>
  <c r="BH252" i="8"/>
  <c r="BG252" i="8"/>
  <c r="BF252" i="8"/>
  <c r="T252" i="8"/>
  <c r="R252" i="8"/>
  <c r="P252" i="8"/>
  <c r="BI250" i="8"/>
  <c r="BH250" i="8"/>
  <c r="BG250" i="8"/>
  <c r="BF250" i="8"/>
  <c r="T250" i="8"/>
  <c r="R250" i="8"/>
  <c r="P250" i="8"/>
  <c r="BI248" i="8"/>
  <c r="BH248" i="8"/>
  <c r="BG248" i="8"/>
  <c r="BF248" i="8"/>
  <c r="T248" i="8"/>
  <c r="R248" i="8"/>
  <c r="P248" i="8"/>
  <c r="BI246" i="8"/>
  <c r="BH246" i="8"/>
  <c r="BG246" i="8"/>
  <c r="BF246" i="8"/>
  <c r="T246" i="8"/>
  <c r="R246" i="8"/>
  <c r="P246" i="8"/>
  <c r="BI244" i="8"/>
  <c r="BH244" i="8"/>
  <c r="BG244" i="8"/>
  <c r="BF244" i="8"/>
  <c r="T244" i="8"/>
  <c r="R244" i="8"/>
  <c r="P244" i="8"/>
  <c r="BI242" i="8"/>
  <c r="BH242" i="8"/>
  <c r="BG242" i="8"/>
  <c r="BF242" i="8"/>
  <c r="T242" i="8"/>
  <c r="R242" i="8"/>
  <c r="P242" i="8"/>
  <c r="BI240" i="8"/>
  <c r="BH240" i="8"/>
  <c r="BG240" i="8"/>
  <c r="BF240" i="8"/>
  <c r="T240" i="8"/>
  <c r="R240" i="8"/>
  <c r="P240" i="8"/>
  <c r="BI238" i="8"/>
  <c r="BH238" i="8"/>
  <c r="BG238" i="8"/>
  <c r="BF238" i="8"/>
  <c r="T238" i="8"/>
  <c r="R238" i="8"/>
  <c r="P238" i="8"/>
  <c r="BI237" i="8"/>
  <c r="BH237" i="8"/>
  <c r="BG237" i="8"/>
  <c r="BF237" i="8"/>
  <c r="T237" i="8"/>
  <c r="R237" i="8"/>
  <c r="P237" i="8"/>
  <c r="BI236" i="8"/>
  <c r="BH236" i="8"/>
  <c r="BG236" i="8"/>
  <c r="BF236" i="8"/>
  <c r="T236" i="8"/>
  <c r="R236" i="8"/>
  <c r="P236" i="8"/>
  <c r="BI234" i="8"/>
  <c r="BH234" i="8"/>
  <c r="BG234" i="8"/>
  <c r="BF234" i="8"/>
  <c r="T234" i="8"/>
  <c r="R234" i="8"/>
  <c r="P234" i="8"/>
  <c r="BI232" i="8"/>
  <c r="BH232" i="8"/>
  <c r="BG232" i="8"/>
  <c r="BF232" i="8"/>
  <c r="T232" i="8"/>
  <c r="R232" i="8"/>
  <c r="P232" i="8"/>
  <c r="BI230" i="8"/>
  <c r="BH230" i="8"/>
  <c r="BG230" i="8"/>
  <c r="BF230" i="8"/>
  <c r="T230" i="8"/>
  <c r="R230" i="8"/>
  <c r="P230" i="8"/>
  <c r="BI228" i="8"/>
  <c r="BH228" i="8"/>
  <c r="BG228" i="8"/>
  <c r="BF228" i="8"/>
  <c r="T228" i="8"/>
  <c r="R228" i="8"/>
  <c r="P228" i="8"/>
  <c r="BI226" i="8"/>
  <c r="BH226" i="8"/>
  <c r="BG226" i="8"/>
  <c r="BF226" i="8"/>
  <c r="T226" i="8"/>
  <c r="R226" i="8"/>
  <c r="P226" i="8"/>
  <c r="BI224" i="8"/>
  <c r="BH224" i="8"/>
  <c r="BG224" i="8"/>
  <c r="BF224" i="8"/>
  <c r="T224" i="8"/>
  <c r="R224" i="8"/>
  <c r="P224" i="8"/>
  <c r="BI222" i="8"/>
  <c r="BH222" i="8"/>
  <c r="BG222" i="8"/>
  <c r="BF222" i="8"/>
  <c r="T222" i="8"/>
  <c r="R222" i="8"/>
  <c r="P222" i="8"/>
  <c r="BI220" i="8"/>
  <c r="BH220" i="8"/>
  <c r="BG220" i="8"/>
  <c r="BF220" i="8"/>
  <c r="T220" i="8"/>
  <c r="R220" i="8"/>
  <c r="P220" i="8"/>
  <c r="BI218" i="8"/>
  <c r="BH218" i="8"/>
  <c r="BG218" i="8"/>
  <c r="BF218" i="8"/>
  <c r="T218" i="8"/>
  <c r="R218" i="8"/>
  <c r="P218" i="8"/>
  <c r="BI216" i="8"/>
  <c r="BH216" i="8"/>
  <c r="BG216" i="8"/>
  <c r="BF216" i="8"/>
  <c r="T216" i="8"/>
  <c r="R216" i="8"/>
  <c r="P216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R212" i="8"/>
  <c r="P212" i="8"/>
  <c r="BI210" i="8"/>
  <c r="BH210" i="8"/>
  <c r="BG210" i="8"/>
  <c r="BF210" i="8"/>
  <c r="T210" i="8"/>
  <c r="R210" i="8"/>
  <c r="P210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201" i="8"/>
  <c r="BH201" i="8"/>
  <c r="BG201" i="8"/>
  <c r="BF201" i="8"/>
  <c r="T201" i="8"/>
  <c r="R201" i="8"/>
  <c r="P201" i="8"/>
  <c r="BI199" i="8"/>
  <c r="BH199" i="8"/>
  <c r="BG199" i="8"/>
  <c r="BF199" i="8"/>
  <c r="T199" i="8"/>
  <c r="R199" i="8"/>
  <c r="P199" i="8"/>
  <c r="BI197" i="8"/>
  <c r="BH197" i="8"/>
  <c r="BG197" i="8"/>
  <c r="BF197" i="8"/>
  <c r="T197" i="8"/>
  <c r="R197" i="8"/>
  <c r="P197" i="8"/>
  <c r="BI195" i="8"/>
  <c r="BH195" i="8"/>
  <c r="BG195" i="8"/>
  <c r="BF195" i="8"/>
  <c r="T195" i="8"/>
  <c r="R195" i="8"/>
  <c r="P195" i="8"/>
  <c r="BI194" i="8"/>
  <c r="BH194" i="8"/>
  <c r="BG194" i="8"/>
  <c r="BF194" i="8"/>
  <c r="T194" i="8"/>
  <c r="R194" i="8"/>
  <c r="P194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6" i="8"/>
  <c r="BH186" i="8"/>
  <c r="BG186" i="8"/>
  <c r="BF186" i="8"/>
  <c r="T186" i="8"/>
  <c r="R186" i="8"/>
  <c r="P186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0" i="8"/>
  <c r="BH170" i="8"/>
  <c r="BG170" i="8"/>
  <c r="BF170" i="8"/>
  <c r="T170" i="8"/>
  <c r="R170" i="8"/>
  <c r="P170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2" i="8"/>
  <c r="BH132" i="8"/>
  <c r="BG132" i="8"/>
  <c r="BF132" i="8"/>
  <c r="T132" i="8"/>
  <c r="R132" i="8"/>
  <c r="P132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6" i="8"/>
  <c r="BH96" i="8"/>
  <c r="BG96" i="8"/>
  <c r="BF96" i="8"/>
  <c r="T96" i="8"/>
  <c r="R96" i="8"/>
  <c r="P96" i="8"/>
  <c r="BI94" i="8"/>
  <c r="BH94" i="8"/>
  <c r="BG94" i="8"/>
  <c r="BF94" i="8"/>
  <c r="T94" i="8"/>
  <c r="R94" i="8"/>
  <c r="P94" i="8"/>
  <c r="BI92" i="8"/>
  <c r="BH92" i="8"/>
  <c r="BG92" i="8"/>
  <c r="BF92" i="8"/>
  <c r="T92" i="8"/>
  <c r="R92" i="8"/>
  <c r="P92" i="8"/>
  <c r="BI90" i="8"/>
  <c r="BH90" i="8"/>
  <c r="BG90" i="8"/>
  <c r="BF90" i="8"/>
  <c r="T90" i="8"/>
  <c r="R90" i="8"/>
  <c r="P90" i="8"/>
  <c r="J85" i="8"/>
  <c r="J84" i="8"/>
  <c r="F84" i="8"/>
  <c r="F82" i="8"/>
  <c r="E80" i="8"/>
  <c r="J59" i="8"/>
  <c r="J58" i="8"/>
  <c r="F58" i="8"/>
  <c r="F56" i="8"/>
  <c r="E54" i="8"/>
  <c r="J20" i="8"/>
  <c r="E20" i="8"/>
  <c r="F85" i="8" s="1"/>
  <c r="J19" i="8"/>
  <c r="J14" i="8"/>
  <c r="J56" i="8"/>
  <c r="E7" i="8"/>
  <c r="E76" i="8"/>
  <c r="J39" i="7"/>
  <c r="J38" i="7"/>
  <c r="AY62" i="1" s="1"/>
  <c r="J37" i="7"/>
  <c r="AX62" i="1" s="1"/>
  <c r="BI257" i="7"/>
  <c r="BH257" i="7"/>
  <c r="BG257" i="7"/>
  <c r="BF257" i="7"/>
  <c r="T257" i="7"/>
  <c r="R257" i="7"/>
  <c r="P257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3" i="7"/>
  <c r="BH253" i="7"/>
  <c r="BG253" i="7"/>
  <c r="BF253" i="7"/>
  <c r="T253" i="7"/>
  <c r="R253" i="7"/>
  <c r="P253" i="7"/>
  <c r="BI251" i="7"/>
  <c r="BH251" i="7"/>
  <c r="BG251" i="7"/>
  <c r="BF251" i="7"/>
  <c r="T251" i="7"/>
  <c r="R251" i="7"/>
  <c r="P251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7" i="7"/>
  <c r="BH237" i="7"/>
  <c r="BG237" i="7"/>
  <c r="BF237" i="7"/>
  <c r="T237" i="7"/>
  <c r="R237" i="7"/>
  <c r="P237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2" i="7"/>
  <c r="BH232" i="7"/>
  <c r="BG232" i="7"/>
  <c r="BF232" i="7"/>
  <c r="T232" i="7"/>
  <c r="R232" i="7"/>
  <c r="P232" i="7"/>
  <c r="BI230" i="7"/>
  <c r="BH230" i="7"/>
  <c r="BG230" i="7"/>
  <c r="BF230" i="7"/>
  <c r="T230" i="7"/>
  <c r="R230" i="7"/>
  <c r="P230" i="7"/>
  <c r="BI228" i="7"/>
  <c r="BH228" i="7"/>
  <c r="BG228" i="7"/>
  <c r="BF228" i="7"/>
  <c r="T228" i="7"/>
  <c r="R228" i="7"/>
  <c r="P228" i="7"/>
  <c r="BI226" i="7"/>
  <c r="BH226" i="7"/>
  <c r="BG226" i="7"/>
  <c r="BF226" i="7"/>
  <c r="T226" i="7"/>
  <c r="R226" i="7"/>
  <c r="P226" i="7"/>
  <c r="BI224" i="7"/>
  <c r="BH224" i="7"/>
  <c r="BG224" i="7"/>
  <c r="BF224" i="7"/>
  <c r="T224" i="7"/>
  <c r="R224" i="7"/>
  <c r="P224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9" i="7"/>
  <c r="BH209" i="7"/>
  <c r="BG209" i="7"/>
  <c r="BF209" i="7"/>
  <c r="T209" i="7"/>
  <c r="R209" i="7"/>
  <c r="P209" i="7"/>
  <c r="BI207" i="7"/>
  <c r="BH207" i="7"/>
  <c r="BG207" i="7"/>
  <c r="BF207" i="7"/>
  <c r="T207" i="7"/>
  <c r="R207" i="7"/>
  <c r="P207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5" i="7"/>
  <c r="BH185" i="7"/>
  <c r="BG185" i="7"/>
  <c r="BF185" i="7"/>
  <c r="T185" i="7"/>
  <c r="R185" i="7"/>
  <c r="P185" i="7"/>
  <c r="BI183" i="7"/>
  <c r="BH183" i="7"/>
  <c r="BG183" i="7"/>
  <c r="BF183" i="7"/>
  <c r="T183" i="7"/>
  <c r="R183" i="7"/>
  <c r="P183" i="7"/>
  <c r="BI181" i="7"/>
  <c r="BH181" i="7"/>
  <c r="BG181" i="7"/>
  <c r="BF181" i="7"/>
  <c r="T181" i="7"/>
  <c r="R181" i="7"/>
  <c r="P181" i="7"/>
  <c r="BI179" i="7"/>
  <c r="BH179" i="7"/>
  <c r="BG179" i="7"/>
  <c r="BF179" i="7"/>
  <c r="T179" i="7"/>
  <c r="R179" i="7"/>
  <c r="P179" i="7"/>
  <c r="BI177" i="7"/>
  <c r="BH177" i="7"/>
  <c r="BG177" i="7"/>
  <c r="BF177" i="7"/>
  <c r="T177" i="7"/>
  <c r="R177" i="7"/>
  <c r="P177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71" i="7"/>
  <c r="BH171" i="7"/>
  <c r="BG171" i="7"/>
  <c r="BF171" i="7"/>
  <c r="T171" i="7"/>
  <c r="R171" i="7"/>
  <c r="P171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BI117" i="7"/>
  <c r="BH117" i="7"/>
  <c r="BG117" i="7"/>
  <c r="BF117" i="7"/>
  <c r="T117" i="7"/>
  <c r="R117" i="7"/>
  <c r="P117" i="7"/>
  <c r="BI116" i="7"/>
  <c r="BH116" i="7"/>
  <c r="BG116" i="7"/>
  <c r="BF116" i="7"/>
  <c r="T116" i="7"/>
  <c r="R116" i="7"/>
  <c r="P116" i="7"/>
  <c r="BI114" i="7"/>
  <c r="BH114" i="7"/>
  <c r="BG114" i="7"/>
  <c r="BF114" i="7"/>
  <c r="T114" i="7"/>
  <c r="R114" i="7"/>
  <c r="P114" i="7"/>
  <c r="BI113" i="7"/>
  <c r="BH113" i="7"/>
  <c r="BG113" i="7"/>
  <c r="BF113" i="7"/>
  <c r="T113" i="7"/>
  <c r="R113" i="7"/>
  <c r="P113" i="7"/>
  <c r="BI112" i="7"/>
  <c r="BH112" i="7"/>
  <c r="BG112" i="7"/>
  <c r="BF112" i="7"/>
  <c r="T112" i="7"/>
  <c r="R112" i="7"/>
  <c r="P112" i="7"/>
  <c r="BI110" i="7"/>
  <c r="BH110" i="7"/>
  <c r="BG110" i="7"/>
  <c r="BF110" i="7"/>
  <c r="T110" i="7"/>
  <c r="R110" i="7"/>
  <c r="P110" i="7"/>
  <c r="BI108" i="7"/>
  <c r="BH108" i="7"/>
  <c r="BG108" i="7"/>
  <c r="BF108" i="7"/>
  <c r="T108" i="7"/>
  <c r="R108" i="7"/>
  <c r="P108" i="7"/>
  <c r="BI107" i="7"/>
  <c r="BH107" i="7"/>
  <c r="BG107" i="7"/>
  <c r="BF107" i="7"/>
  <c r="T107" i="7"/>
  <c r="R107" i="7"/>
  <c r="P107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BI103" i="7"/>
  <c r="BH103" i="7"/>
  <c r="BG103" i="7"/>
  <c r="BF103" i="7"/>
  <c r="T103" i="7"/>
  <c r="R103" i="7"/>
  <c r="P103" i="7"/>
  <c r="BI102" i="7"/>
  <c r="BH102" i="7"/>
  <c r="BG102" i="7"/>
  <c r="BF102" i="7"/>
  <c r="T102" i="7"/>
  <c r="R102" i="7"/>
  <c r="P102" i="7"/>
  <c r="BI100" i="7"/>
  <c r="BH100" i="7"/>
  <c r="BG100" i="7"/>
  <c r="BF100" i="7"/>
  <c r="T100" i="7"/>
  <c r="R100" i="7"/>
  <c r="P100" i="7"/>
  <c r="BI99" i="7"/>
  <c r="BH99" i="7"/>
  <c r="BG99" i="7"/>
  <c r="BF99" i="7"/>
  <c r="T99" i="7"/>
  <c r="R99" i="7"/>
  <c r="P99" i="7"/>
  <c r="BI98" i="7"/>
  <c r="BH98" i="7"/>
  <c r="BG98" i="7"/>
  <c r="BF98" i="7"/>
  <c r="T98" i="7"/>
  <c r="R98" i="7"/>
  <c r="P98" i="7"/>
  <c r="BI97" i="7"/>
  <c r="BH97" i="7"/>
  <c r="BG97" i="7"/>
  <c r="BF97" i="7"/>
  <c r="T97" i="7"/>
  <c r="R97" i="7"/>
  <c r="P97" i="7"/>
  <c r="BI96" i="7"/>
  <c r="BH96" i="7"/>
  <c r="BG96" i="7"/>
  <c r="BF96" i="7"/>
  <c r="T96" i="7"/>
  <c r="R96" i="7"/>
  <c r="P96" i="7"/>
  <c r="BI94" i="7"/>
  <c r="BH94" i="7"/>
  <c r="BG94" i="7"/>
  <c r="BF94" i="7"/>
  <c r="T94" i="7"/>
  <c r="R94" i="7"/>
  <c r="P94" i="7"/>
  <c r="BI92" i="7"/>
  <c r="BH92" i="7"/>
  <c r="BG92" i="7"/>
  <c r="BF92" i="7"/>
  <c r="T92" i="7"/>
  <c r="R92" i="7"/>
  <c r="P92" i="7"/>
  <c r="BI90" i="7"/>
  <c r="BH90" i="7"/>
  <c r="BG90" i="7"/>
  <c r="BF90" i="7"/>
  <c r="T90" i="7"/>
  <c r="R90" i="7"/>
  <c r="P90" i="7"/>
  <c r="J85" i="7"/>
  <c r="J84" i="7"/>
  <c r="F84" i="7"/>
  <c r="F82" i="7"/>
  <c r="E80" i="7"/>
  <c r="J59" i="7"/>
  <c r="J58" i="7"/>
  <c r="F58" i="7"/>
  <c r="F56" i="7"/>
  <c r="E54" i="7"/>
  <c r="J20" i="7"/>
  <c r="E20" i="7"/>
  <c r="F59" i="7" s="1"/>
  <c r="J19" i="7"/>
  <c r="J14" i="7"/>
  <c r="J82" i="7"/>
  <c r="E7" i="7"/>
  <c r="E50" i="7"/>
  <c r="J39" i="6"/>
  <c r="J38" i="6"/>
  <c r="AY60" i="1" s="1"/>
  <c r="J37" i="6"/>
  <c r="AX60" i="1" s="1"/>
  <c r="BI166" i="6"/>
  <c r="BH166" i="6"/>
  <c r="BG166" i="6"/>
  <c r="BF166" i="6"/>
  <c r="T166" i="6"/>
  <c r="T165" i="6" s="1"/>
  <c r="R166" i="6"/>
  <c r="R165" i="6" s="1"/>
  <c r="P166" i="6"/>
  <c r="P165" i="6" s="1"/>
  <c r="BI163" i="6"/>
  <c r="BH163" i="6"/>
  <c r="BG163" i="6"/>
  <c r="BF163" i="6"/>
  <c r="T163" i="6"/>
  <c r="R163" i="6"/>
  <c r="P163" i="6"/>
  <c r="BI155" i="6"/>
  <c r="BH155" i="6"/>
  <c r="BG155" i="6"/>
  <c r="BF155" i="6"/>
  <c r="T155" i="6"/>
  <c r="R155" i="6"/>
  <c r="P155" i="6"/>
  <c r="BI146" i="6"/>
  <c r="BH146" i="6"/>
  <c r="BG146" i="6"/>
  <c r="BF146" i="6"/>
  <c r="T146" i="6"/>
  <c r="R146" i="6"/>
  <c r="P146" i="6"/>
  <c r="BI143" i="6"/>
  <c r="BH143" i="6"/>
  <c r="BG143" i="6"/>
  <c r="BF143" i="6"/>
  <c r="T143" i="6"/>
  <c r="R143" i="6"/>
  <c r="P143" i="6"/>
  <c r="BI140" i="6"/>
  <c r="BH140" i="6"/>
  <c r="BG140" i="6"/>
  <c r="BF140" i="6"/>
  <c r="T140" i="6"/>
  <c r="R140" i="6"/>
  <c r="P140" i="6"/>
  <c r="BI135" i="6"/>
  <c r="BH135" i="6"/>
  <c r="BG135" i="6"/>
  <c r="BF135" i="6"/>
  <c r="T135" i="6"/>
  <c r="R135" i="6"/>
  <c r="P135" i="6"/>
  <c r="BI132" i="6"/>
  <c r="BH132" i="6"/>
  <c r="BG132" i="6"/>
  <c r="BF132" i="6"/>
  <c r="T132" i="6"/>
  <c r="R132" i="6"/>
  <c r="P132" i="6"/>
  <c r="BI129" i="6"/>
  <c r="BH129" i="6"/>
  <c r="BG129" i="6"/>
  <c r="BF129" i="6"/>
  <c r="T129" i="6"/>
  <c r="R129" i="6"/>
  <c r="P129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R123" i="6"/>
  <c r="P123" i="6"/>
  <c r="BI120" i="6"/>
  <c r="BH120" i="6"/>
  <c r="BG120" i="6"/>
  <c r="BF120" i="6"/>
  <c r="T120" i="6"/>
  <c r="R120" i="6"/>
  <c r="P120" i="6"/>
  <c r="BI114" i="6"/>
  <c r="BH114" i="6"/>
  <c r="BG114" i="6"/>
  <c r="BF114" i="6"/>
  <c r="T114" i="6"/>
  <c r="R114" i="6"/>
  <c r="P114" i="6"/>
  <c r="BI109" i="6"/>
  <c r="BH109" i="6"/>
  <c r="BG109" i="6"/>
  <c r="BF109" i="6"/>
  <c r="T109" i="6"/>
  <c r="R109" i="6"/>
  <c r="P109" i="6"/>
  <c r="BI106" i="6"/>
  <c r="BH106" i="6"/>
  <c r="BG106" i="6"/>
  <c r="BF106" i="6"/>
  <c r="T106" i="6"/>
  <c r="R106" i="6"/>
  <c r="P106" i="6"/>
  <c r="BI100" i="6"/>
  <c r="BH100" i="6"/>
  <c r="BG100" i="6"/>
  <c r="BF100" i="6"/>
  <c r="T100" i="6"/>
  <c r="R100" i="6"/>
  <c r="P100" i="6"/>
  <c r="BI97" i="6"/>
  <c r="BH97" i="6"/>
  <c r="BG97" i="6"/>
  <c r="BF97" i="6"/>
  <c r="T97" i="6"/>
  <c r="R97" i="6"/>
  <c r="P97" i="6"/>
  <c r="BI94" i="6"/>
  <c r="BH94" i="6"/>
  <c r="BG94" i="6"/>
  <c r="BF94" i="6"/>
  <c r="T94" i="6"/>
  <c r="R94" i="6"/>
  <c r="P94" i="6"/>
  <c r="BI91" i="6"/>
  <c r="BH91" i="6"/>
  <c r="BG91" i="6"/>
  <c r="BF91" i="6"/>
  <c r="T91" i="6"/>
  <c r="R91" i="6"/>
  <c r="P91" i="6"/>
  <c r="J85" i="6"/>
  <c r="J84" i="6"/>
  <c r="F84" i="6"/>
  <c r="F82" i="6"/>
  <c r="E80" i="6"/>
  <c r="J59" i="6"/>
  <c r="J58" i="6"/>
  <c r="F58" i="6"/>
  <c r="F56" i="6"/>
  <c r="E54" i="6"/>
  <c r="J20" i="6"/>
  <c r="E20" i="6"/>
  <c r="F85" i="6"/>
  <c r="J19" i="6"/>
  <c r="J14" i="6"/>
  <c r="J82" i="6" s="1"/>
  <c r="E7" i="6"/>
  <c r="E50" i="6" s="1"/>
  <c r="J39" i="5"/>
  <c r="J38" i="5"/>
  <c r="AY59" i="1"/>
  <c r="J37" i="5"/>
  <c r="AX59" i="1"/>
  <c r="BI275" i="5"/>
  <c r="BH275" i="5"/>
  <c r="BG275" i="5"/>
  <c r="BF275" i="5"/>
  <c r="T275" i="5"/>
  <c r="R275" i="5"/>
  <c r="P275" i="5"/>
  <c r="BI272" i="5"/>
  <c r="BH272" i="5"/>
  <c r="BG272" i="5"/>
  <c r="BF272" i="5"/>
  <c r="T272" i="5"/>
  <c r="R272" i="5"/>
  <c r="P272" i="5"/>
  <c r="BI269" i="5"/>
  <c r="BH269" i="5"/>
  <c r="BG269" i="5"/>
  <c r="BF269" i="5"/>
  <c r="T269" i="5"/>
  <c r="R269" i="5"/>
  <c r="P269" i="5"/>
  <c r="BI265" i="5"/>
  <c r="BH265" i="5"/>
  <c r="BG265" i="5"/>
  <c r="BF265" i="5"/>
  <c r="T265" i="5"/>
  <c r="R265" i="5"/>
  <c r="P265" i="5"/>
  <c r="BI263" i="5"/>
  <c r="BH263" i="5"/>
  <c r="BG263" i="5"/>
  <c r="BF263" i="5"/>
  <c r="T263" i="5"/>
  <c r="R263" i="5"/>
  <c r="P263" i="5"/>
  <c r="BI260" i="5"/>
  <c r="BH260" i="5"/>
  <c r="BG260" i="5"/>
  <c r="BF260" i="5"/>
  <c r="T260" i="5"/>
  <c r="R260" i="5"/>
  <c r="P260" i="5"/>
  <c r="BI256" i="5"/>
  <c r="BH256" i="5"/>
  <c r="BG256" i="5"/>
  <c r="BF256" i="5"/>
  <c r="T256" i="5"/>
  <c r="T255" i="5"/>
  <c r="R256" i="5"/>
  <c r="R255" i="5"/>
  <c r="P256" i="5"/>
  <c r="P255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5" i="5"/>
  <c r="BH245" i="5"/>
  <c r="BG245" i="5"/>
  <c r="BF245" i="5"/>
  <c r="T245" i="5"/>
  <c r="R245" i="5"/>
  <c r="P245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2" i="5"/>
  <c r="BH222" i="5"/>
  <c r="BG222" i="5"/>
  <c r="BF222" i="5"/>
  <c r="T222" i="5"/>
  <c r="R222" i="5"/>
  <c r="P222" i="5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2" i="5"/>
  <c r="BH202" i="5"/>
  <c r="BG202" i="5"/>
  <c r="BF202" i="5"/>
  <c r="T202" i="5"/>
  <c r="R202" i="5"/>
  <c r="P202" i="5"/>
  <c r="BI198" i="5"/>
  <c r="BH198" i="5"/>
  <c r="BG198" i="5"/>
  <c r="BF198" i="5"/>
  <c r="T198" i="5"/>
  <c r="R198" i="5"/>
  <c r="P198" i="5"/>
  <c r="BI195" i="5"/>
  <c r="BH195" i="5"/>
  <c r="BG195" i="5"/>
  <c r="BF195" i="5"/>
  <c r="T195" i="5"/>
  <c r="R195" i="5"/>
  <c r="P195" i="5"/>
  <c r="BI192" i="5"/>
  <c r="BH192" i="5"/>
  <c r="BG192" i="5"/>
  <c r="BF192" i="5"/>
  <c r="T192" i="5"/>
  <c r="R192" i="5"/>
  <c r="P192" i="5"/>
  <c r="BI189" i="5"/>
  <c r="BH189" i="5"/>
  <c r="BG189" i="5"/>
  <c r="BF189" i="5"/>
  <c r="T189" i="5"/>
  <c r="R189" i="5"/>
  <c r="P189" i="5"/>
  <c r="BI185" i="5"/>
  <c r="BH185" i="5"/>
  <c r="BG185" i="5"/>
  <c r="BF185" i="5"/>
  <c r="T185" i="5"/>
  <c r="R185" i="5"/>
  <c r="P185" i="5"/>
  <c r="BI182" i="5"/>
  <c r="BH182" i="5"/>
  <c r="BG182" i="5"/>
  <c r="BF182" i="5"/>
  <c r="T182" i="5"/>
  <c r="R182" i="5"/>
  <c r="P182" i="5"/>
  <c r="BI179" i="5"/>
  <c r="BH179" i="5"/>
  <c r="BG179" i="5"/>
  <c r="BF179" i="5"/>
  <c r="T179" i="5"/>
  <c r="R179" i="5"/>
  <c r="P179" i="5"/>
  <c r="BI176" i="5"/>
  <c r="BH176" i="5"/>
  <c r="BG176" i="5"/>
  <c r="BF176" i="5"/>
  <c r="T176" i="5"/>
  <c r="R176" i="5"/>
  <c r="P176" i="5"/>
  <c r="BI173" i="5"/>
  <c r="BH173" i="5"/>
  <c r="BG173" i="5"/>
  <c r="BF173" i="5"/>
  <c r="T173" i="5"/>
  <c r="R173" i="5"/>
  <c r="P173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2" i="5"/>
  <c r="BH162" i="5"/>
  <c r="BG162" i="5"/>
  <c r="BF162" i="5"/>
  <c r="T162" i="5"/>
  <c r="R162" i="5"/>
  <c r="P162" i="5"/>
  <c r="BI159" i="5"/>
  <c r="BH159" i="5"/>
  <c r="BG159" i="5"/>
  <c r="BF159" i="5"/>
  <c r="T159" i="5"/>
  <c r="R159" i="5"/>
  <c r="P159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48" i="5"/>
  <c r="BH148" i="5"/>
  <c r="BG148" i="5"/>
  <c r="BF148" i="5"/>
  <c r="T148" i="5"/>
  <c r="R148" i="5"/>
  <c r="P148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5" i="5"/>
  <c r="BH135" i="5"/>
  <c r="BG135" i="5"/>
  <c r="BF135" i="5"/>
  <c r="T135" i="5"/>
  <c r="R135" i="5"/>
  <c r="P135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BI119" i="5"/>
  <c r="BH119" i="5"/>
  <c r="BG119" i="5"/>
  <c r="BF119" i="5"/>
  <c r="T119" i="5"/>
  <c r="R119" i="5"/>
  <c r="P119" i="5"/>
  <c r="BI114" i="5"/>
  <c r="BH114" i="5"/>
  <c r="BG114" i="5"/>
  <c r="BF114" i="5"/>
  <c r="T114" i="5"/>
  <c r="R114" i="5"/>
  <c r="P114" i="5"/>
  <c r="BI111" i="5"/>
  <c r="BH111" i="5"/>
  <c r="BG111" i="5"/>
  <c r="BF111" i="5"/>
  <c r="T111" i="5"/>
  <c r="R111" i="5"/>
  <c r="P111" i="5"/>
  <c r="BI107" i="5"/>
  <c r="BH107" i="5"/>
  <c r="BG107" i="5"/>
  <c r="BF107" i="5"/>
  <c r="T107" i="5"/>
  <c r="R107" i="5"/>
  <c r="P107" i="5"/>
  <c r="BI104" i="5"/>
  <c r="BH104" i="5"/>
  <c r="BG104" i="5"/>
  <c r="BF104" i="5"/>
  <c r="T104" i="5"/>
  <c r="R104" i="5"/>
  <c r="P104" i="5"/>
  <c r="BI101" i="5"/>
  <c r="BH101" i="5"/>
  <c r="BG101" i="5"/>
  <c r="BF101" i="5"/>
  <c r="T101" i="5"/>
  <c r="R101" i="5"/>
  <c r="P101" i="5"/>
  <c r="BI98" i="5"/>
  <c r="BH98" i="5"/>
  <c r="BG98" i="5"/>
  <c r="BF98" i="5"/>
  <c r="T98" i="5"/>
  <c r="R98" i="5"/>
  <c r="P98" i="5"/>
  <c r="J92" i="5"/>
  <c r="J91" i="5"/>
  <c r="F91" i="5"/>
  <c r="F89" i="5"/>
  <c r="E87" i="5"/>
  <c r="J59" i="5"/>
  <c r="J58" i="5"/>
  <c r="F58" i="5"/>
  <c r="F56" i="5"/>
  <c r="E54" i="5"/>
  <c r="J20" i="5"/>
  <c r="E20" i="5"/>
  <c r="F92" i="5"/>
  <c r="J19" i="5"/>
  <c r="J14" i="5"/>
  <c r="J89" i="5" s="1"/>
  <c r="E7" i="5"/>
  <c r="E50" i="5" s="1"/>
  <c r="J39" i="4"/>
  <c r="J38" i="4"/>
  <c r="AY58" i="1"/>
  <c r="J37" i="4"/>
  <c r="AX58" i="1"/>
  <c r="BI402" i="4"/>
  <c r="BH402" i="4"/>
  <c r="BG402" i="4"/>
  <c r="BF402" i="4"/>
  <c r="T402" i="4"/>
  <c r="R402" i="4"/>
  <c r="P402" i="4"/>
  <c r="BI399" i="4"/>
  <c r="BH399" i="4"/>
  <c r="BG399" i="4"/>
  <c r="BF399" i="4"/>
  <c r="T399" i="4"/>
  <c r="R399" i="4"/>
  <c r="P399" i="4"/>
  <c r="BI396" i="4"/>
  <c r="BH396" i="4"/>
  <c r="BG396" i="4"/>
  <c r="BF396" i="4"/>
  <c r="T396" i="4"/>
  <c r="R396" i="4"/>
  <c r="P396" i="4"/>
  <c r="BI393" i="4"/>
  <c r="BH393" i="4"/>
  <c r="BG393" i="4"/>
  <c r="BF393" i="4"/>
  <c r="T393" i="4"/>
  <c r="R393" i="4"/>
  <c r="P393" i="4"/>
  <c r="BI390" i="4"/>
  <c r="BH390" i="4"/>
  <c r="BG390" i="4"/>
  <c r="BF390" i="4"/>
  <c r="T390" i="4"/>
  <c r="R390" i="4"/>
  <c r="P390" i="4"/>
  <c r="BI387" i="4"/>
  <c r="BH387" i="4"/>
  <c r="BG387" i="4"/>
  <c r="BF387" i="4"/>
  <c r="T387" i="4"/>
  <c r="R387" i="4"/>
  <c r="P387" i="4"/>
  <c r="BI383" i="4"/>
  <c r="BH383" i="4"/>
  <c r="BG383" i="4"/>
  <c r="BF383" i="4"/>
  <c r="T383" i="4"/>
  <c r="R383" i="4"/>
  <c r="P383" i="4"/>
  <c r="BI381" i="4"/>
  <c r="BH381" i="4"/>
  <c r="BG381" i="4"/>
  <c r="BF381" i="4"/>
  <c r="T381" i="4"/>
  <c r="R381" i="4"/>
  <c r="P381" i="4"/>
  <c r="BI377" i="4"/>
  <c r="BH377" i="4"/>
  <c r="BG377" i="4"/>
  <c r="BF377" i="4"/>
  <c r="T377" i="4"/>
  <c r="R377" i="4"/>
  <c r="P377" i="4"/>
  <c r="BI375" i="4"/>
  <c r="BH375" i="4"/>
  <c r="BG375" i="4"/>
  <c r="BF375" i="4"/>
  <c r="T375" i="4"/>
  <c r="R375" i="4"/>
  <c r="P375" i="4"/>
  <c r="BI373" i="4"/>
  <c r="BH373" i="4"/>
  <c r="BG373" i="4"/>
  <c r="BF373" i="4"/>
  <c r="T373" i="4"/>
  <c r="R373" i="4"/>
  <c r="P373" i="4"/>
  <c r="BI370" i="4"/>
  <c r="BH370" i="4"/>
  <c r="BG370" i="4"/>
  <c r="BF370" i="4"/>
  <c r="T370" i="4"/>
  <c r="R370" i="4"/>
  <c r="P370" i="4"/>
  <c r="BI366" i="4"/>
  <c r="BH366" i="4"/>
  <c r="BG366" i="4"/>
  <c r="BF366" i="4"/>
  <c r="T366" i="4"/>
  <c r="R366" i="4"/>
  <c r="P366" i="4"/>
  <c r="BI364" i="4"/>
  <c r="BH364" i="4"/>
  <c r="BG364" i="4"/>
  <c r="BF364" i="4"/>
  <c r="T364" i="4"/>
  <c r="R364" i="4"/>
  <c r="P364" i="4"/>
  <c r="BI360" i="4"/>
  <c r="BH360" i="4"/>
  <c r="BG360" i="4"/>
  <c r="BF360" i="4"/>
  <c r="T360" i="4"/>
  <c r="R360" i="4"/>
  <c r="P360" i="4"/>
  <c r="BI358" i="4"/>
  <c r="BH358" i="4"/>
  <c r="BG358" i="4"/>
  <c r="BF358" i="4"/>
  <c r="T358" i="4"/>
  <c r="R358" i="4"/>
  <c r="P358" i="4"/>
  <c r="BI354" i="4"/>
  <c r="BH354" i="4"/>
  <c r="BG354" i="4"/>
  <c r="BF354" i="4"/>
  <c r="T354" i="4"/>
  <c r="R354" i="4"/>
  <c r="P354" i="4"/>
  <c r="BI352" i="4"/>
  <c r="BH352" i="4"/>
  <c r="BG352" i="4"/>
  <c r="BF352" i="4"/>
  <c r="T352" i="4"/>
  <c r="R352" i="4"/>
  <c r="P352" i="4"/>
  <c r="BI350" i="4"/>
  <c r="BH350" i="4"/>
  <c r="BG350" i="4"/>
  <c r="BF350" i="4"/>
  <c r="T350" i="4"/>
  <c r="R350" i="4"/>
  <c r="P350" i="4"/>
  <c r="BI348" i="4"/>
  <c r="BH348" i="4"/>
  <c r="BG348" i="4"/>
  <c r="BF348" i="4"/>
  <c r="T348" i="4"/>
  <c r="R348" i="4"/>
  <c r="P348" i="4"/>
  <c r="BI346" i="4"/>
  <c r="BH346" i="4"/>
  <c r="BG346" i="4"/>
  <c r="BF346" i="4"/>
  <c r="T346" i="4"/>
  <c r="R346" i="4"/>
  <c r="P346" i="4"/>
  <c r="BI342" i="4"/>
  <c r="BH342" i="4"/>
  <c r="BG342" i="4"/>
  <c r="BF342" i="4"/>
  <c r="T342" i="4"/>
  <c r="R342" i="4"/>
  <c r="P342" i="4"/>
  <c r="BI339" i="4"/>
  <c r="BH339" i="4"/>
  <c r="BG339" i="4"/>
  <c r="BF339" i="4"/>
  <c r="T339" i="4"/>
  <c r="R339" i="4"/>
  <c r="P339" i="4"/>
  <c r="BI337" i="4"/>
  <c r="BH337" i="4"/>
  <c r="BG337" i="4"/>
  <c r="BF337" i="4"/>
  <c r="T337" i="4"/>
  <c r="R337" i="4"/>
  <c r="P337" i="4"/>
  <c r="BI335" i="4"/>
  <c r="BH335" i="4"/>
  <c r="BG335" i="4"/>
  <c r="BF335" i="4"/>
  <c r="T335" i="4"/>
  <c r="R335" i="4"/>
  <c r="P335" i="4"/>
  <c r="BI333" i="4"/>
  <c r="BH333" i="4"/>
  <c r="BG333" i="4"/>
  <c r="BF333" i="4"/>
  <c r="T333" i="4"/>
  <c r="R333" i="4"/>
  <c r="P333" i="4"/>
  <c r="BI330" i="4"/>
  <c r="BH330" i="4"/>
  <c r="BG330" i="4"/>
  <c r="BF330" i="4"/>
  <c r="T330" i="4"/>
  <c r="R330" i="4"/>
  <c r="P330" i="4"/>
  <c r="BI328" i="4"/>
  <c r="BH328" i="4"/>
  <c r="BG328" i="4"/>
  <c r="BF328" i="4"/>
  <c r="T328" i="4"/>
  <c r="R328" i="4"/>
  <c r="P328" i="4"/>
  <c r="BI325" i="4"/>
  <c r="BH325" i="4"/>
  <c r="BG325" i="4"/>
  <c r="BF325" i="4"/>
  <c r="T325" i="4"/>
  <c r="R325" i="4"/>
  <c r="P325" i="4"/>
  <c r="BI323" i="4"/>
  <c r="BH323" i="4"/>
  <c r="BG323" i="4"/>
  <c r="BF323" i="4"/>
  <c r="T323" i="4"/>
  <c r="R323" i="4"/>
  <c r="P323" i="4"/>
  <c r="BI321" i="4"/>
  <c r="BH321" i="4"/>
  <c r="BG321" i="4"/>
  <c r="BF321" i="4"/>
  <c r="T321" i="4"/>
  <c r="R321" i="4"/>
  <c r="P321" i="4"/>
  <c r="BI319" i="4"/>
  <c r="BH319" i="4"/>
  <c r="BG319" i="4"/>
  <c r="BF319" i="4"/>
  <c r="T319" i="4"/>
  <c r="R319" i="4"/>
  <c r="P319" i="4"/>
  <c r="BI316" i="4"/>
  <c r="BH316" i="4"/>
  <c r="BG316" i="4"/>
  <c r="BF316" i="4"/>
  <c r="T316" i="4"/>
  <c r="R316" i="4"/>
  <c r="P316" i="4"/>
  <c r="BI313" i="4"/>
  <c r="BH313" i="4"/>
  <c r="BG313" i="4"/>
  <c r="BF313" i="4"/>
  <c r="T313" i="4"/>
  <c r="R313" i="4"/>
  <c r="P313" i="4"/>
  <c r="BI310" i="4"/>
  <c r="BH310" i="4"/>
  <c r="BG310" i="4"/>
  <c r="BF310" i="4"/>
  <c r="T310" i="4"/>
  <c r="R310" i="4"/>
  <c r="P310" i="4"/>
  <c r="BI308" i="4"/>
  <c r="BH308" i="4"/>
  <c r="BG308" i="4"/>
  <c r="BF308" i="4"/>
  <c r="T308" i="4"/>
  <c r="R308" i="4"/>
  <c r="P308" i="4"/>
  <c r="BI305" i="4"/>
  <c r="BH305" i="4"/>
  <c r="BG305" i="4"/>
  <c r="BF305" i="4"/>
  <c r="T305" i="4"/>
  <c r="R305" i="4"/>
  <c r="P305" i="4"/>
  <c r="BI303" i="4"/>
  <c r="BH303" i="4"/>
  <c r="BG303" i="4"/>
  <c r="BF303" i="4"/>
  <c r="T303" i="4"/>
  <c r="R303" i="4"/>
  <c r="P303" i="4"/>
  <c r="BI301" i="4"/>
  <c r="BH301" i="4"/>
  <c r="BG301" i="4"/>
  <c r="BF301" i="4"/>
  <c r="T301" i="4"/>
  <c r="R301" i="4"/>
  <c r="P301" i="4"/>
  <c r="BI298" i="4"/>
  <c r="BH298" i="4"/>
  <c r="BG298" i="4"/>
  <c r="BF298" i="4"/>
  <c r="T298" i="4"/>
  <c r="R298" i="4"/>
  <c r="P298" i="4"/>
  <c r="BI296" i="4"/>
  <c r="BH296" i="4"/>
  <c r="BG296" i="4"/>
  <c r="BF296" i="4"/>
  <c r="T296" i="4"/>
  <c r="R296" i="4"/>
  <c r="P296" i="4"/>
  <c r="BI293" i="4"/>
  <c r="BH293" i="4"/>
  <c r="BG293" i="4"/>
  <c r="BF293" i="4"/>
  <c r="T293" i="4"/>
  <c r="R293" i="4"/>
  <c r="P293" i="4"/>
  <c r="BI291" i="4"/>
  <c r="BH291" i="4"/>
  <c r="BG291" i="4"/>
  <c r="BF291" i="4"/>
  <c r="T291" i="4"/>
  <c r="R291" i="4"/>
  <c r="P291" i="4"/>
  <c r="BI288" i="4"/>
  <c r="BH288" i="4"/>
  <c r="BG288" i="4"/>
  <c r="BF288" i="4"/>
  <c r="T288" i="4"/>
  <c r="R288" i="4"/>
  <c r="P288" i="4"/>
  <c r="BI286" i="4"/>
  <c r="BH286" i="4"/>
  <c r="BG286" i="4"/>
  <c r="BF286" i="4"/>
  <c r="T286" i="4"/>
  <c r="R286" i="4"/>
  <c r="P286" i="4"/>
  <c r="BI283" i="4"/>
  <c r="BH283" i="4"/>
  <c r="BG283" i="4"/>
  <c r="BF283" i="4"/>
  <c r="T283" i="4"/>
  <c r="R283" i="4"/>
  <c r="P283" i="4"/>
  <c r="BI281" i="4"/>
  <c r="BH281" i="4"/>
  <c r="BG281" i="4"/>
  <c r="BF281" i="4"/>
  <c r="T281" i="4"/>
  <c r="R281" i="4"/>
  <c r="P281" i="4"/>
  <c r="BI278" i="4"/>
  <c r="BH278" i="4"/>
  <c r="BG278" i="4"/>
  <c r="BF278" i="4"/>
  <c r="T278" i="4"/>
  <c r="R278" i="4"/>
  <c r="P278" i="4"/>
  <c r="BI274" i="4"/>
  <c r="BH274" i="4"/>
  <c r="BG274" i="4"/>
  <c r="BF274" i="4"/>
  <c r="T274" i="4"/>
  <c r="R274" i="4"/>
  <c r="P274" i="4"/>
  <c r="BI271" i="4"/>
  <c r="BH271" i="4"/>
  <c r="BG271" i="4"/>
  <c r="BF271" i="4"/>
  <c r="T271" i="4"/>
  <c r="R271" i="4"/>
  <c r="P271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58" i="4"/>
  <c r="BH258" i="4"/>
  <c r="BG258" i="4"/>
  <c r="BF258" i="4"/>
  <c r="T258" i="4"/>
  <c r="R258" i="4"/>
  <c r="P258" i="4"/>
  <c r="BI255" i="4"/>
  <c r="BH255" i="4"/>
  <c r="BG255" i="4"/>
  <c r="BF255" i="4"/>
  <c r="T255" i="4"/>
  <c r="R255" i="4"/>
  <c r="P255" i="4"/>
  <c r="BI251" i="4"/>
  <c r="BH251" i="4"/>
  <c r="BG251" i="4"/>
  <c r="BF251" i="4"/>
  <c r="T251" i="4"/>
  <c r="R251" i="4"/>
  <c r="P251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2" i="4"/>
  <c r="BH242" i="4"/>
  <c r="BG242" i="4"/>
  <c r="BF242" i="4"/>
  <c r="T242" i="4"/>
  <c r="R242" i="4"/>
  <c r="P242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233" i="4"/>
  <c r="BH233" i="4"/>
  <c r="BG233" i="4"/>
  <c r="BF233" i="4"/>
  <c r="T233" i="4"/>
  <c r="R233" i="4"/>
  <c r="P233" i="4"/>
  <c r="BI230" i="4"/>
  <c r="BH230" i="4"/>
  <c r="BG230" i="4"/>
  <c r="BF230" i="4"/>
  <c r="T230" i="4"/>
  <c r="R230" i="4"/>
  <c r="P230" i="4"/>
  <c r="BI227" i="4"/>
  <c r="BH227" i="4"/>
  <c r="BG227" i="4"/>
  <c r="BF227" i="4"/>
  <c r="T227" i="4"/>
  <c r="R227" i="4"/>
  <c r="P227" i="4"/>
  <c r="BI224" i="4"/>
  <c r="BH224" i="4"/>
  <c r="BG224" i="4"/>
  <c r="BF224" i="4"/>
  <c r="T224" i="4"/>
  <c r="R224" i="4"/>
  <c r="P224" i="4"/>
  <c r="BI221" i="4"/>
  <c r="BH221" i="4"/>
  <c r="BG221" i="4"/>
  <c r="BF221" i="4"/>
  <c r="T221" i="4"/>
  <c r="R221" i="4"/>
  <c r="P221" i="4"/>
  <c r="BI217" i="4"/>
  <c r="BH217" i="4"/>
  <c r="BG217" i="4"/>
  <c r="BF217" i="4"/>
  <c r="T217" i="4"/>
  <c r="T216" i="4" s="1"/>
  <c r="R217" i="4"/>
  <c r="R216" i="4" s="1"/>
  <c r="P217" i="4"/>
  <c r="P216" i="4" s="1"/>
  <c r="BI211" i="4"/>
  <c r="BH211" i="4"/>
  <c r="BG211" i="4"/>
  <c r="BF211" i="4"/>
  <c r="T211" i="4"/>
  <c r="R211" i="4"/>
  <c r="P211" i="4"/>
  <c r="BI208" i="4"/>
  <c r="BH208" i="4"/>
  <c r="BG208" i="4"/>
  <c r="BF208" i="4"/>
  <c r="T208" i="4"/>
  <c r="R208" i="4"/>
  <c r="P208" i="4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R198" i="4"/>
  <c r="P198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5" i="4"/>
  <c r="BH165" i="4"/>
  <c r="BG165" i="4"/>
  <c r="BF165" i="4"/>
  <c r="T165" i="4"/>
  <c r="R165" i="4"/>
  <c r="P165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1" i="4"/>
  <c r="BH111" i="4"/>
  <c r="BG111" i="4"/>
  <c r="BF111" i="4"/>
  <c r="T111" i="4"/>
  <c r="R111" i="4"/>
  <c r="P111" i="4"/>
  <c r="BI108" i="4"/>
  <c r="BH108" i="4"/>
  <c r="BG108" i="4"/>
  <c r="BF108" i="4"/>
  <c r="T108" i="4"/>
  <c r="R108" i="4"/>
  <c r="P108" i="4"/>
  <c r="BI104" i="4"/>
  <c r="BH104" i="4"/>
  <c r="BG104" i="4"/>
  <c r="BF104" i="4"/>
  <c r="T104" i="4"/>
  <c r="R104" i="4"/>
  <c r="P104" i="4"/>
  <c r="BI100" i="4"/>
  <c r="BH100" i="4"/>
  <c r="BG100" i="4"/>
  <c r="BF100" i="4"/>
  <c r="T100" i="4"/>
  <c r="R100" i="4"/>
  <c r="P100" i="4"/>
  <c r="J94" i="4"/>
  <c r="J93" i="4"/>
  <c r="F93" i="4"/>
  <c r="F91" i="4"/>
  <c r="E89" i="4"/>
  <c r="J59" i="4"/>
  <c r="J58" i="4"/>
  <c r="F58" i="4"/>
  <c r="F56" i="4"/>
  <c r="E54" i="4"/>
  <c r="J20" i="4"/>
  <c r="E20" i="4"/>
  <c r="F94" i="4"/>
  <c r="J19" i="4"/>
  <c r="J14" i="4"/>
  <c r="J56" i="4" s="1"/>
  <c r="E7" i="4"/>
  <c r="E85" i="4" s="1"/>
  <c r="J39" i="3"/>
  <c r="J38" i="3"/>
  <c r="AY57" i="1"/>
  <c r="J37" i="3"/>
  <c r="AX57" i="1"/>
  <c r="BI345" i="3"/>
  <c r="BH345" i="3"/>
  <c r="BG345" i="3"/>
  <c r="BF345" i="3"/>
  <c r="T345" i="3"/>
  <c r="R345" i="3"/>
  <c r="P345" i="3"/>
  <c r="BI342" i="3"/>
  <c r="BH342" i="3"/>
  <c r="BG342" i="3"/>
  <c r="BF342" i="3"/>
  <c r="T342" i="3"/>
  <c r="R342" i="3"/>
  <c r="P342" i="3"/>
  <c r="BI339" i="3"/>
  <c r="BH339" i="3"/>
  <c r="BG339" i="3"/>
  <c r="BF339" i="3"/>
  <c r="T339" i="3"/>
  <c r="R339" i="3"/>
  <c r="P339" i="3"/>
  <c r="BI336" i="3"/>
  <c r="BH336" i="3"/>
  <c r="BG336" i="3"/>
  <c r="BF336" i="3"/>
  <c r="T336" i="3"/>
  <c r="R336" i="3"/>
  <c r="P336" i="3"/>
  <c r="BI334" i="3"/>
  <c r="BH334" i="3"/>
  <c r="BG334" i="3"/>
  <c r="BF334" i="3"/>
  <c r="T334" i="3"/>
  <c r="R334" i="3"/>
  <c r="P334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3" i="3"/>
  <c r="BH323" i="3"/>
  <c r="BG323" i="3"/>
  <c r="BF323" i="3"/>
  <c r="T323" i="3"/>
  <c r="R323" i="3"/>
  <c r="P323" i="3"/>
  <c r="BI319" i="3"/>
  <c r="BH319" i="3"/>
  <c r="BG319" i="3"/>
  <c r="BF319" i="3"/>
  <c r="T319" i="3"/>
  <c r="R319" i="3"/>
  <c r="P319" i="3"/>
  <c r="BI317" i="3"/>
  <c r="BH317" i="3"/>
  <c r="BG317" i="3"/>
  <c r="BF317" i="3"/>
  <c r="T317" i="3"/>
  <c r="R317" i="3"/>
  <c r="P317" i="3"/>
  <c r="BI313" i="3"/>
  <c r="BH313" i="3"/>
  <c r="BG313" i="3"/>
  <c r="BF313" i="3"/>
  <c r="T313" i="3"/>
  <c r="R313" i="3"/>
  <c r="P313" i="3"/>
  <c r="BI311" i="3"/>
  <c r="BH311" i="3"/>
  <c r="BG311" i="3"/>
  <c r="BF311" i="3"/>
  <c r="T311" i="3"/>
  <c r="R311" i="3"/>
  <c r="P311" i="3"/>
  <c r="BI307" i="3"/>
  <c r="BH307" i="3"/>
  <c r="BG307" i="3"/>
  <c r="BF307" i="3"/>
  <c r="T307" i="3"/>
  <c r="R307" i="3"/>
  <c r="P307" i="3"/>
  <c r="BI305" i="3"/>
  <c r="BH305" i="3"/>
  <c r="BG305" i="3"/>
  <c r="BF305" i="3"/>
  <c r="T305" i="3"/>
  <c r="R305" i="3"/>
  <c r="P305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5" i="3"/>
  <c r="BH295" i="3"/>
  <c r="BG295" i="3"/>
  <c r="BF295" i="3"/>
  <c r="T295" i="3"/>
  <c r="R295" i="3"/>
  <c r="P295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8" i="3"/>
  <c r="BH288" i="3"/>
  <c r="BG288" i="3"/>
  <c r="BF288" i="3"/>
  <c r="T288" i="3"/>
  <c r="R288" i="3"/>
  <c r="P288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81" i="3"/>
  <c r="BH281" i="3"/>
  <c r="BG281" i="3"/>
  <c r="BF281" i="3"/>
  <c r="T281" i="3"/>
  <c r="R281" i="3"/>
  <c r="P281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5" i="3"/>
  <c r="BH215" i="3"/>
  <c r="BG215" i="3"/>
  <c r="BF215" i="3"/>
  <c r="T215" i="3"/>
  <c r="R215" i="3"/>
  <c r="P215" i="3"/>
  <c r="BI212" i="3"/>
  <c r="BH212" i="3"/>
  <c r="BG212" i="3"/>
  <c r="BF212" i="3"/>
  <c r="T212" i="3"/>
  <c r="R212" i="3"/>
  <c r="P212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T182" i="3" s="1"/>
  <c r="R183" i="3"/>
  <c r="R182" i="3" s="1"/>
  <c r="P183" i="3"/>
  <c r="P182" i="3" s="1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6" i="3"/>
  <c r="BH146" i="3"/>
  <c r="BG146" i="3"/>
  <c r="BF146" i="3"/>
  <c r="T146" i="3"/>
  <c r="R146" i="3"/>
  <c r="P146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21" i="3"/>
  <c r="BH121" i="3"/>
  <c r="BG121" i="3"/>
  <c r="BF121" i="3"/>
  <c r="T121" i="3"/>
  <c r="R121" i="3"/>
  <c r="P121" i="3"/>
  <c r="BI117" i="3"/>
  <c r="BH117" i="3"/>
  <c r="BG117" i="3"/>
  <c r="BF117" i="3"/>
  <c r="T117" i="3"/>
  <c r="R117" i="3"/>
  <c r="P117" i="3"/>
  <c r="BI114" i="3"/>
  <c r="BH114" i="3"/>
  <c r="BG114" i="3"/>
  <c r="BF114" i="3"/>
  <c r="T114" i="3"/>
  <c r="R114" i="3"/>
  <c r="P114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2" i="3"/>
  <c r="BH102" i="3"/>
  <c r="BG102" i="3"/>
  <c r="BF102" i="3"/>
  <c r="T102" i="3"/>
  <c r="R102" i="3"/>
  <c r="P102" i="3"/>
  <c r="BI98" i="3"/>
  <c r="BH98" i="3"/>
  <c r="BG98" i="3"/>
  <c r="BF98" i="3"/>
  <c r="T98" i="3"/>
  <c r="R98" i="3"/>
  <c r="P98" i="3"/>
  <c r="J92" i="3"/>
  <c r="J91" i="3"/>
  <c r="F91" i="3"/>
  <c r="F89" i="3"/>
  <c r="E87" i="3"/>
  <c r="J59" i="3"/>
  <c r="J58" i="3"/>
  <c r="F58" i="3"/>
  <c r="F56" i="3"/>
  <c r="E54" i="3"/>
  <c r="J20" i="3"/>
  <c r="E20" i="3"/>
  <c r="F92" i="3"/>
  <c r="J19" i="3"/>
  <c r="J14" i="3"/>
  <c r="J56" i="3" s="1"/>
  <c r="E7" i="3"/>
  <c r="E83" i="3" s="1"/>
  <c r="J39" i="2"/>
  <c r="J38" i="2"/>
  <c r="AY56" i="1"/>
  <c r="J37" i="2"/>
  <c r="AX56" i="1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T279" i="2"/>
  <c r="R280" i="2"/>
  <c r="R279" i="2"/>
  <c r="P280" i="2"/>
  <c r="P279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J92" i="2"/>
  <c r="J91" i="2"/>
  <c r="F91" i="2"/>
  <c r="F89" i="2"/>
  <c r="E87" i="2"/>
  <c r="J59" i="2"/>
  <c r="J58" i="2"/>
  <c r="F58" i="2"/>
  <c r="F56" i="2"/>
  <c r="E54" i="2"/>
  <c r="J20" i="2"/>
  <c r="E20" i="2"/>
  <c r="F59" i="2"/>
  <c r="J19" i="2"/>
  <c r="J14" i="2"/>
  <c r="J56" i="2" s="1"/>
  <c r="E7" i="2"/>
  <c r="E83" i="2" s="1"/>
  <c r="L50" i="1"/>
  <c r="AM50" i="1"/>
  <c r="AM49" i="1"/>
  <c r="L49" i="1"/>
  <c r="AM47" i="1"/>
  <c r="L47" i="1"/>
  <c r="L45" i="1"/>
  <c r="L44" i="1"/>
  <c r="BK104" i="16"/>
  <c r="J101" i="14"/>
  <c r="J112" i="13"/>
  <c r="BK336" i="11"/>
  <c r="BK99" i="7"/>
  <c r="J230" i="11"/>
  <c r="BK199" i="11"/>
  <c r="BK165" i="11"/>
  <c r="BK144" i="9"/>
  <c r="J206" i="8"/>
  <c r="BK150" i="8"/>
  <c r="J237" i="7"/>
  <c r="J153" i="7"/>
  <c r="J113" i="7"/>
  <c r="BK155" i="6"/>
  <c r="BK250" i="5"/>
  <c r="BK104" i="4"/>
  <c r="BK92" i="16"/>
  <c r="J93" i="14"/>
  <c r="J323" i="11"/>
  <c r="J283" i="11"/>
  <c r="J257" i="11"/>
  <c r="J224" i="11"/>
  <c r="J208" i="11"/>
  <c r="J195" i="11"/>
  <c r="J159" i="11"/>
  <c r="BK99" i="10"/>
  <c r="BK334" i="9"/>
  <c r="J243" i="9"/>
  <c r="BK181" i="9"/>
  <c r="J92" i="16"/>
  <c r="BK119" i="13"/>
  <c r="J96" i="13"/>
  <c r="BK330" i="11"/>
  <c r="J312" i="11"/>
  <c r="J300" i="11"/>
  <c r="J271" i="11"/>
  <c r="J229" i="11"/>
  <c r="BK200" i="11"/>
  <c r="J177" i="11"/>
  <c r="BK144" i="11"/>
  <c r="J255" i="9"/>
  <c r="J127" i="9"/>
  <c r="J132" i="8"/>
  <c r="BK106" i="8"/>
  <c r="J139" i="7"/>
  <c r="J146" i="6"/>
  <c r="BK222" i="5"/>
  <c r="BK348" i="4"/>
  <c r="J278" i="4"/>
  <c r="BK345" i="3"/>
  <c r="BK253" i="3"/>
  <c r="J260" i="2"/>
  <c r="BK234" i="2"/>
  <c r="BK114" i="2"/>
  <c r="BK109" i="14"/>
  <c r="BK125" i="13"/>
  <c r="J317" i="11"/>
  <c r="J302" i="11"/>
  <c r="BK285" i="11"/>
  <c r="J259" i="11"/>
  <c r="BK194" i="11"/>
  <c r="BK139" i="11"/>
  <c r="BK94" i="11"/>
  <c r="J311" i="9"/>
  <c r="BK233" i="9"/>
  <c r="BK209" i="8"/>
  <c r="J92" i="8"/>
  <c r="BK131" i="7"/>
  <c r="BK248" i="5"/>
  <c r="J321" i="4"/>
  <c r="BK185" i="4"/>
  <c r="J135" i="3"/>
  <c r="BK199" i="2"/>
  <c r="BK97" i="14"/>
  <c r="J83" i="14"/>
  <c r="J340" i="11"/>
  <c r="BK326" i="11"/>
  <c r="J262" i="8"/>
  <c r="J142" i="8"/>
  <c r="BK92" i="8"/>
  <c r="BK197" i="7"/>
  <c r="J140" i="6"/>
  <c r="BK211" i="5"/>
  <c r="BK169" i="5"/>
  <c r="J381" i="4"/>
  <c r="BK283" i="4"/>
  <c r="BK201" i="4"/>
  <c r="J208" i="3"/>
  <c r="BK183" i="3"/>
  <c r="BK138" i="2"/>
  <c r="J118" i="2"/>
  <c r="BK241" i="11"/>
  <c r="J225" i="11"/>
  <c r="BK202" i="11"/>
  <c r="BK171" i="11"/>
  <c r="J139" i="11"/>
  <c r="BK121" i="11"/>
  <c r="BK93" i="11"/>
  <c r="J331" i="9"/>
  <c r="BK273" i="9"/>
  <c r="J193" i="9"/>
  <c r="J222" i="8"/>
  <c r="BK195" i="8"/>
  <c r="J189" i="4"/>
  <c r="BK301" i="3"/>
  <c r="J183" i="3"/>
  <c r="BK152" i="11"/>
  <c r="J93" i="11"/>
  <c r="BK314" i="9"/>
  <c r="J206" i="9"/>
  <c r="BK156" i="9"/>
  <c r="J258" i="2"/>
  <c r="J114" i="2"/>
  <c r="BK107" i="10"/>
  <c r="BK378" i="9"/>
  <c r="BK269" i="9"/>
  <c r="BK262" i="8"/>
  <c r="BK255" i="8"/>
  <c r="BK237" i="8"/>
  <c r="J152" i="8"/>
  <c r="BK103" i="8"/>
  <c r="J220" i="7"/>
  <c r="BK183" i="7"/>
  <c r="BK123" i="7"/>
  <c r="J135" i="6"/>
  <c r="J263" i="5"/>
  <c r="J192" i="5"/>
  <c r="BK399" i="4"/>
  <c r="J325" i="4"/>
  <c r="BK227" i="4"/>
  <c r="J295" i="3"/>
  <c r="J240" i="3"/>
  <c r="BK190" i="3"/>
  <c r="BK135" i="3"/>
  <c r="BK209" i="2"/>
  <c r="J147" i="2"/>
  <c r="BK320" i="9"/>
  <c r="J208" i="9"/>
  <c r="J259" i="8"/>
  <c r="BK214" i="8"/>
  <c r="BK184" i="8"/>
  <c r="BK232" i="7"/>
  <c r="BK187" i="7"/>
  <c r="BK141" i="7"/>
  <c r="BK241" i="5"/>
  <c r="BK393" i="4"/>
  <c r="BK266" i="4"/>
  <c r="J317" i="3"/>
  <c r="J102" i="3"/>
  <c r="J229" i="2"/>
  <c r="J398" i="9"/>
  <c r="J325" i="9"/>
  <c r="BK221" i="9"/>
  <c r="J186" i="8"/>
  <c r="J160" i="7"/>
  <c r="BK103" i="7"/>
  <c r="J387" i="4"/>
  <c r="J258" i="4"/>
  <c r="BK136" i="4"/>
  <c r="J330" i="3"/>
  <c r="J219" i="3"/>
  <c r="J293" i="2"/>
  <c r="BK105" i="2"/>
  <c r="J130" i="16"/>
  <c r="BK95" i="16"/>
  <c r="BK122" i="13"/>
  <c r="BK327" i="11"/>
  <c r="BK303" i="11"/>
  <c r="BK250" i="11"/>
  <c r="J221" i="11"/>
  <c r="BK97" i="10"/>
  <c r="BK243" i="9"/>
  <c r="J250" i="8"/>
  <c r="BK180" i="8"/>
  <c r="J114" i="8"/>
  <c r="J247" i="7"/>
  <c r="J145" i="7"/>
  <c r="BK98" i="7"/>
  <c r="J241" i="5"/>
  <c r="J310" i="4"/>
  <c r="J288" i="3"/>
  <c r="J242" i="2"/>
  <c r="J104" i="16"/>
  <c r="J327" i="11"/>
  <c r="J297" i="11"/>
  <c r="BK269" i="11"/>
  <c r="J243" i="11"/>
  <c r="J223" i="11"/>
  <c r="J189" i="11"/>
  <c r="J142" i="11"/>
  <c r="J103" i="11"/>
  <c r="BK238" i="8"/>
  <c r="J184" i="8"/>
  <c r="J98" i="8"/>
  <c r="J204" i="7"/>
  <c r="J146" i="7"/>
  <c r="BK100" i="7"/>
  <c r="J286" i="4"/>
  <c r="J334" i="3"/>
  <c r="BK83" i="14"/>
  <c r="J336" i="11"/>
  <c r="J299" i="11"/>
  <c r="J272" i="11"/>
  <c r="BK231" i="11"/>
  <c r="J217" i="11"/>
  <c r="J197" i="11"/>
  <c r="J184" i="11"/>
  <c r="BK150" i="11"/>
  <c r="BK94" i="10"/>
  <c r="BK387" i="9"/>
  <c r="BK213" i="9"/>
  <c r="J246" i="8"/>
  <c r="J98" i="14"/>
  <c r="J114" i="13"/>
  <c r="BK90" i="12"/>
  <c r="BK317" i="11"/>
  <c r="J298" i="11"/>
  <c r="BK256" i="11"/>
  <c r="BK223" i="11"/>
  <c r="J205" i="11"/>
  <c r="J167" i="11"/>
  <c r="J140" i="11"/>
  <c r="BK241" i="9"/>
  <c r="J178" i="8"/>
  <c r="J148" i="8"/>
  <c r="J116" i="8"/>
  <c r="BK253" i="7"/>
  <c r="BK152" i="7"/>
  <c r="BK96" i="7"/>
  <c r="BK269" i="5"/>
  <c r="J155" i="5"/>
  <c r="BK358" i="4"/>
  <c r="J293" i="4"/>
  <c r="J104" i="4"/>
  <c r="BK141" i="3"/>
  <c r="J245" i="2"/>
  <c r="J189" i="2"/>
  <c r="BK111" i="2"/>
  <c r="J210" i="8"/>
  <c r="J105" i="8"/>
  <c r="J224" i="7"/>
  <c r="BK90" i="7"/>
  <c r="BK272" i="5"/>
  <c r="J98" i="5"/>
  <c r="J291" i="4"/>
  <c r="BK286" i="3"/>
  <c r="BK240" i="3"/>
  <c r="BK114" i="3"/>
  <c r="BK166" i="2"/>
  <c r="J346" i="4"/>
  <c r="J204" i="4"/>
  <c r="J265" i="3"/>
  <c r="J253" i="3"/>
  <c r="J193" i="3"/>
  <c r="BK274" i="2"/>
  <c r="J142" i="2"/>
  <c r="BK259" i="11"/>
  <c r="BK237" i="11"/>
  <c r="BK229" i="11"/>
  <c r="BK206" i="11"/>
  <c r="J186" i="11"/>
  <c r="BK159" i="11"/>
  <c r="BK133" i="11"/>
  <c r="J105" i="11"/>
  <c r="BK102" i="10"/>
  <c r="J334" i="9"/>
  <c r="J320" i="9"/>
  <c r="J260" i="9"/>
  <c r="J176" i="9"/>
  <c r="J214" i="8"/>
  <c r="BK186" i="8"/>
  <c r="J120" i="8"/>
  <c r="J94" i="8"/>
  <c r="BK243" i="7"/>
  <c r="BK230" i="7"/>
  <c r="J216" i="7"/>
  <c r="BK201" i="7"/>
  <c r="J183" i="7"/>
  <c r="BK175" i="7"/>
  <c r="BK171" i="7"/>
  <c r="J161" i="7"/>
  <c r="BK146" i="7"/>
  <c r="J141" i="7"/>
  <c r="BK127" i="7"/>
  <c r="BK114" i="7"/>
  <c r="J132" i="6"/>
  <c r="BK229" i="5"/>
  <c r="J214" i="5"/>
  <c r="J189" i="5"/>
  <c r="BK179" i="5"/>
  <c r="BK111" i="5"/>
  <c r="BK98" i="5"/>
  <c r="J348" i="4"/>
  <c r="BK321" i="4"/>
  <c r="BK288" i="4"/>
  <c r="BK262" i="4"/>
  <c r="BK242" i="4"/>
  <c r="BK224" i="4"/>
  <c r="BK204" i="4"/>
  <c r="J123" i="4"/>
  <c r="J305" i="3"/>
  <c r="J202" i="3"/>
  <c r="J132" i="3"/>
  <c r="BK102" i="2"/>
  <c r="J134" i="11"/>
  <c r="J109" i="10"/>
  <c r="J215" i="9"/>
  <c r="J165" i="9"/>
  <c r="J170" i="8"/>
  <c r="BK134" i="8"/>
  <c r="BK254" i="7"/>
  <c r="BK220" i="7"/>
  <c r="BK196" i="7"/>
  <c r="BK159" i="5"/>
  <c r="BK366" i="4"/>
  <c r="BK333" i="4"/>
  <c r="BK301" i="4"/>
  <c r="J242" i="4"/>
  <c r="BK317" i="3"/>
  <c r="BK223" i="3"/>
  <c r="BK299" i="2"/>
  <c r="BK226" i="2"/>
  <c r="BK103" i="11"/>
  <c r="J381" i="9"/>
  <c r="BK297" i="9"/>
  <c r="J169" i="9"/>
  <c r="J248" i="8"/>
  <c r="J201" i="8"/>
  <c r="BK138" i="8"/>
  <c r="J101" i="8"/>
  <c r="J197" i="7"/>
  <c r="BK181" i="7"/>
  <c r="BK122" i="7"/>
  <c r="J123" i="6"/>
  <c r="BK256" i="5"/>
  <c r="BK225" i="5"/>
  <c r="BK128" i="5"/>
  <c r="BK390" i="4"/>
  <c r="BK281" i="4"/>
  <c r="BK117" i="4"/>
  <c r="J220" i="5"/>
  <c r="J360" i="4"/>
  <c r="J173" i="4"/>
  <c r="J228" i="3"/>
  <c r="J127" i="3"/>
  <c r="J231" i="2"/>
  <c r="BK264" i="9"/>
  <c r="BK210" i="9"/>
  <c r="J236" i="8"/>
  <c r="BK101" i="8"/>
  <c r="J135" i="7"/>
  <c r="J94" i="6"/>
  <c r="BK104" i="5"/>
  <c r="BK236" i="4"/>
  <c r="J111" i="4"/>
  <c r="J215" i="3"/>
  <c r="J248" i="2"/>
  <c r="BK173" i="2"/>
  <c r="J393" i="9"/>
  <c r="BK284" i="9"/>
  <c r="J192" i="8"/>
  <c r="J171" i="7"/>
  <c r="J129" i="7"/>
  <c r="BK163" i="6"/>
  <c r="BK402" i="4"/>
  <c r="BK293" i="4"/>
  <c r="J192" i="4"/>
  <c r="BK141" i="4"/>
  <c r="J276" i="3"/>
  <c r="BK147" i="2"/>
  <c r="F37" i="15"/>
  <c r="BD72" i="1" s="1"/>
  <c r="BK98" i="16"/>
  <c r="BK96" i="14"/>
  <c r="BK340" i="11"/>
  <c r="BK306" i="11"/>
  <c r="BK267" i="11"/>
  <c r="BK261" i="11"/>
  <c r="J236" i="11"/>
  <c r="BK225" i="11"/>
  <c r="J200" i="11"/>
  <c r="BK255" i="9"/>
  <c r="BK161" i="9"/>
  <c r="J202" i="8"/>
  <c r="J125" i="8"/>
  <c r="J106" i="8"/>
  <c r="BK251" i="7"/>
  <c r="BK192" i="7"/>
  <c r="BK94" i="7"/>
  <c r="J227" i="5"/>
  <c r="BK296" i="4"/>
  <c r="BK189" i="4"/>
  <c r="BK299" i="3"/>
  <c r="BK219" i="3"/>
  <c r="J206" i="2"/>
  <c r="BK108" i="16"/>
  <c r="J119" i="13"/>
  <c r="BK333" i="11"/>
  <c r="J313" i="11"/>
  <c r="J287" i="11"/>
  <c r="J253" i="11"/>
  <c r="J232" i="11"/>
  <c r="J203" i="11"/>
  <c r="BK169" i="11"/>
  <c r="J129" i="11"/>
  <c r="J253" i="8"/>
  <c r="BK222" i="8"/>
  <c r="J154" i="8"/>
  <c r="BK216" i="7"/>
  <c r="J152" i="7"/>
  <c r="J103" i="7"/>
  <c r="J272" i="5"/>
  <c r="J296" i="4"/>
  <c r="BK303" i="9"/>
  <c r="J252" i="9"/>
  <c r="BK135" i="9"/>
  <c r="BK236" i="8"/>
  <c r="J89" i="14"/>
  <c r="J102" i="13"/>
  <c r="J329" i="11"/>
  <c r="J307" i="11"/>
  <c r="BK295" i="11"/>
  <c r="J244" i="11"/>
  <c r="BK222" i="11"/>
  <c r="J199" i="11"/>
  <c r="J179" i="11"/>
  <c r="J269" i="9"/>
  <c r="BK141" i="9"/>
  <c r="BK182" i="8"/>
  <c r="J151" i="8"/>
  <c r="BK119" i="8"/>
  <c r="BK236" i="7"/>
  <c r="BK108" i="7"/>
  <c r="BK109" i="6"/>
  <c r="BK206" i="5"/>
  <c r="J330" i="4"/>
  <c r="J248" i="4"/>
  <c r="J267" i="3"/>
  <c r="J264" i="2"/>
  <c r="J89" i="16"/>
  <c r="J87" i="14"/>
  <c r="BK92" i="12"/>
  <c r="BK305" i="11"/>
  <c r="BK291" i="11"/>
  <c r="J206" i="11"/>
  <c r="BK178" i="11"/>
  <c r="J117" i="11"/>
  <c r="J96" i="11"/>
  <c r="BK370" i="9"/>
  <c r="J294" i="9"/>
  <c r="BK230" i="9"/>
  <c r="BK194" i="8"/>
  <c r="J196" i="7"/>
  <c r="J129" i="6"/>
  <c r="BK189" i="5"/>
  <c r="J283" i="4"/>
  <c r="BK260" i="3"/>
  <c r="J280" i="2"/>
  <c r="AS61" i="1"/>
  <c r="BK323" i="11"/>
  <c r="J257" i="8"/>
  <c r="J111" i="8"/>
  <c r="J205" i="7"/>
  <c r="BK144" i="7"/>
  <c r="J209" i="5"/>
  <c r="J114" i="5"/>
  <c r="J390" i="4"/>
  <c r="BK248" i="4"/>
  <c r="J108" i="4"/>
  <c r="J250" i="3"/>
  <c r="BK170" i="3"/>
  <c r="BK135" i="2"/>
  <c r="BK257" i="11"/>
  <c r="J211" i="4"/>
  <c r="J225" i="3"/>
  <c r="J174" i="3"/>
  <c r="J159" i="2"/>
  <c r="BK146" i="11"/>
  <c r="J119" i="11"/>
  <c r="BK376" i="9"/>
  <c r="J284" i="9"/>
  <c r="J181" i="9"/>
  <c r="BK188" i="8"/>
  <c r="J144" i="8"/>
  <c r="J112" i="8"/>
  <c r="BK213" i="7"/>
  <c r="J185" i="7"/>
  <c r="BK152" i="5"/>
  <c r="BK119" i="5"/>
  <c r="J195" i="8"/>
  <c r="BK111" i="8"/>
  <c r="J232" i="7"/>
  <c r="BK163" i="7"/>
  <c r="J102" i="7"/>
  <c r="J120" i="6"/>
  <c r="J260" i="5"/>
  <c r="J217" i="5"/>
  <c r="BK114" i="5"/>
  <c r="BK335" i="4"/>
  <c r="BK108" i="4"/>
  <c r="BK231" i="3"/>
  <c r="J151" i="3"/>
  <c r="BK248" i="2"/>
  <c r="J169" i="2"/>
  <c r="BK342" i="9"/>
  <c r="BK206" i="9"/>
  <c r="J146" i="9"/>
  <c r="J220" i="8"/>
  <c r="J188" i="8"/>
  <c r="J99" i="8"/>
  <c r="J192" i="7"/>
  <c r="J165" i="7"/>
  <c r="BK135" i="7"/>
  <c r="J222" i="5"/>
  <c r="BK387" i="4"/>
  <c r="BK264" i="4"/>
  <c r="BK174" i="3"/>
  <c r="BK117" i="3"/>
  <c r="J234" i="2"/>
  <c r="BK375" i="9"/>
  <c r="J219" i="9"/>
  <c r="BK246" i="8"/>
  <c r="BK164" i="8"/>
  <c r="J257" i="7"/>
  <c r="J120" i="7"/>
  <c r="BK173" i="5"/>
  <c r="J352" i="4"/>
  <c r="BK182" i="4"/>
  <c r="J117" i="4"/>
  <c r="J235" i="3"/>
  <c r="J276" i="2"/>
  <c r="BK176" i="2"/>
  <c r="J389" i="9"/>
  <c r="J303" i="9"/>
  <c r="BK193" i="9"/>
  <c r="J146" i="8"/>
  <c r="J179" i="7"/>
  <c r="BK120" i="7"/>
  <c r="J166" i="6"/>
  <c r="J308" i="4"/>
  <c r="BK173" i="4"/>
  <c r="J120" i="4"/>
  <c r="J311" i="3"/>
  <c r="J187" i="3"/>
  <c r="J250" i="2"/>
  <c r="F34" i="15"/>
  <c r="BA72" i="1"/>
  <c r="BK127" i="16"/>
  <c r="BK105" i="14"/>
  <c r="J99" i="13"/>
  <c r="J319" i="11"/>
  <c r="J285" i="11"/>
  <c r="J263" i="11"/>
  <c r="J233" i="11"/>
  <c r="BK215" i="11"/>
  <c r="J262" i="9"/>
  <c r="J173" i="9"/>
  <c r="BK174" i="8"/>
  <c r="J122" i="8"/>
  <c r="BK255" i="7"/>
  <c r="BK133" i="7"/>
  <c r="BK146" i="6"/>
  <c r="J211" i="5"/>
  <c r="BK278" i="4"/>
  <c r="BK319" i="3"/>
  <c r="J221" i="3"/>
  <c r="J155" i="2"/>
  <c r="BK116" i="16"/>
  <c r="BK337" i="11"/>
  <c r="J311" i="11"/>
  <c r="J261" i="11"/>
  <c r="BK252" i="11"/>
  <c r="BK221" i="11"/>
  <c r="J194" i="11"/>
  <c r="J154" i="11"/>
  <c r="J111" i="11"/>
  <c r="J216" i="8"/>
  <c r="BK222" i="7"/>
  <c r="BK129" i="7"/>
  <c r="BK263" i="5"/>
  <c r="BK271" i="4"/>
  <c r="J95" i="16"/>
  <c r="BK114" i="13"/>
  <c r="J332" i="11"/>
  <c r="BK321" i="11"/>
  <c r="BK279" i="11"/>
  <c r="BK246" i="11"/>
  <c r="BK211" i="11"/>
  <c r="J196" i="11"/>
  <c r="BK156" i="11"/>
  <c r="BK126" i="11"/>
  <c r="BK381" i="9"/>
  <c r="BK89" i="14"/>
  <c r="J330" i="11"/>
  <c r="J314" i="11"/>
  <c r="J264" i="11"/>
  <c r="BK247" i="11"/>
  <c r="BK226" i="11"/>
  <c r="BK109" i="10"/>
  <c r="BK208" i="9"/>
  <c r="BK228" i="8"/>
  <c r="J155" i="8"/>
  <c r="BK113" i="8"/>
  <c r="BK207" i="7"/>
  <c r="BK124" i="7"/>
  <c r="J248" i="5"/>
  <c r="BK209" i="5"/>
  <c r="BK245" i="4"/>
  <c r="BK157" i="4"/>
  <c r="BK295" i="3"/>
  <c r="BK187" i="3"/>
  <c r="BK121" i="2"/>
  <c r="J127" i="16"/>
  <c r="BK98" i="14"/>
  <c r="BK332" i="11"/>
  <c r="J310" i="11"/>
  <c r="J270" i="11"/>
  <c r="BK249" i="11"/>
  <c r="J202" i="11"/>
  <c r="J171" i="11"/>
  <c r="BK289" i="11"/>
  <c r="J247" i="11"/>
  <c r="J218" i="11"/>
  <c r="J204" i="11"/>
  <c r="BK186" i="11"/>
  <c r="J169" i="11"/>
  <c r="BK123" i="11"/>
  <c r="BK389" i="9"/>
  <c r="BK260" i="9"/>
  <c r="J184" i="9"/>
  <c r="J109" i="14"/>
  <c r="J115" i="13"/>
  <c r="J338" i="11"/>
  <c r="BK314" i="11"/>
  <c r="J303" i="11"/>
  <c r="J281" i="11"/>
  <c r="BK239" i="11"/>
  <c r="BK196" i="11"/>
  <c r="BK173" i="11"/>
  <c r="BK157" i="11"/>
  <c r="J107" i="11"/>
  <c r="BK139" i="9"/>
  <c r="BK176" i="8"/>
  <c r="BK146" i="8"/>
  <c r="BK115" i="8"/>
  <c r="BK246" i="7"/>
  <c r="BK106" i="7"/>
  <c r="BK132" i="6"/>
  <c r="J225" i="5"/>
  <c r="J370" i="4"/>
  <c r="J301" i="4"/>
  <c r="J182" i="4"/>
  <c r="BK313" i="3"/>
  <c r="BK127" i="3"/>
  <c r="BK331" i="9"/>
  <c r="J281" i="9"/>
  <c r="BK219" i="9"/>
  <c r="BK170" i="8"/>
  <c r="BK177" i="7"/>
  <c r="BK126" i="6"/>
  <c r="BK360" i="4"/>
  <c r="J288" i="4"/>
  <c r="BK195" i="4"/>
  <c r="BK245" i="3"/>
  <c r="J274" i="2"/>
  <c r="BK155" i="2"/>
  <c r="BK101" i="14"/>
  <c r="J125" i="13"/>
  <c r="BK338" i="11"/>
  <c r="BK200" i="9"/>
  <c r="J176" i="8"/>
  <c r="BK152" i="8"/>
  <c r="BK102" i="8"/>
  <c r="BK153" i="7"/>
  <c r="BK97" i="6"/>
  <c r="J152" i="5"/>
  <c r="BK377" i="4"/>
  <c r="J245" i="4"/>
  <c r="BK336" i="3"/>
  <c r="J199" i="3"/>
  <c r="J168" i="8"/>
  <c r="BK198" i="4"/>
  <c r="J177" i="3"/>
  <c r="BK212" i="2"/>
  <c r="J173" i="11"/>
  <c r="J127" i="11"/>
  <c r="BK99" i="11"/>
  <c r="BK361" i="9"/>
  <c r="J221" i="9"/>
  <c r="J182" i="8"/>
  <c r="J130" i="8"/>
  <c r="J102" i="8"/>
  <c r="J226" i="7"/>
  <c r="BK205" i="7"/>
  <c r="BK129" i="6"/>
  <c r="J125" i="5"/>
  <c r="BK328" i="4"/>
  <c r="J271" i="4"/>
  <c r="J198" i="4"/>
  <c r="BK225" i="3"/>
  <c r="BK102" i="3"/>
  <c r="BK265" i="5"/>
  <c r="BK235" i="5"/>
  <c r="BK140" i="5"/>
  <c r="J354" i="4"/>
  <c r="J236" i="4"/>
  <c r="BK111" i="4"/>
  <c r="BK248" i="3"/>
  <c r="BK208" i="3"/>
  <c r="BK240" i="2"/>
  <c r="BK162" i="2"/>
  <c r="BK215" i="9"/>
  <c r="J156" i="9"/>
  <c r="J234" i="8"/>
  <c r="BK201" i="8"/>
  <c r="BK178" i="8"/>
  <c r="BK234" i="7"/>
  <c r="J177" i="7"/>
  <c r="J256" i="5"/>
  <c r="BK148" i="5"/>
  <c r="BK268" i="4"/>
  <c r="BK250" i="3"/>
  <c r="BK106" i="3"/>
  <c r="J203" i="2"/>
  <c r="J249" i="9"/>
  <c r="J152" i="9"/>
  <c r="J237" i="8"/>
  <c r="J150" i="8"/>
  <c r="J241" i="7"/>
  <c r="J126" i="6"/>
  <c r="BK166" i="5"/>
  <c r="J333" i="4"/>
  <c r="BK170" i="4"/>
  <c r="J262" i="3"/>
  <c r="BK124" i="3"/>
  <c r="BK264" i="2"/>
  <c r="BK159" i="2"/>
  <c r="J314" i="9"/>
  <c r="BK230" i="8"/>
  <c r="BK117" i="8"/>
  <c r="J163" i="7"/>
  <c r="J117" i="7"/>
  <c r="J109" i="6"/>
  <c r="J342" i="4"/>
  <c r="BK251" i="4"/>
  <c r="BK123" i="4"/>
  <c r="J319" i="3"/>
  <c r="J109" i="3"/>
  <c r="BK169" i="2"/>
  <c r="J108" i="16"/>
  <c r="BK86" i="16"/>
  <c r="BK108" i="13"/>
  <c r="J333" i="11"/>
  <c r="BK311" i="11"/>
  <c r="BK253" i="11"/>
  <c r="BK227" i="11"/>
  <c r="BK201" i="11"/>
  <c r="BK104" i="10"/>
  <c r="BK294" i="9"/>
  <c r="J144" i="9"/>
  <c r="BK216" i="8"/>
  <c r="J140" i="8"/>
  <c r="BK105" i="8"/>
  <c r="J127" i="7"/>
  <c r="BK123" i="6"/>
  <c r="BK217" i="5"/>
  <c r="BK325" i="4"/>
  <c r="J328" i="3"/>
  <c r="BK290" i="3"/>
  <c r="BK101" i="16"/>
  <c r="BK335" i="11"/>
  <c r="BK316" i="11"/>
  <c r="J291" i="11"/>
  <c r="BK263" i="11"/>
  <c r="J246" i="11"/>
  <c r="BK218" i="11"/>
  <c r="J178" i="11"/>
  <c r="J157" i="11"/>
  <c r="J136" i="11"/>
  <c r="BK150" i="9"/>
  <c r="BK212" i="8"/>
  <c r="BK160" i="8"/>
  <c r="J228" i="7"/>
  <c r="J147" i="7"/>
  <c r="J110" i="7"/>
  <c r="J328" i="4"/>
  <c r="J303" i="3"/>
  <c r="BK106" i="13"/>
  <c r="J335" i="11"/>
  <c r="BK322" i="11"/>
  <c r="BK273" i="11"/>
  <c r="J304" i="11"/>
  <c r="BK293" i="11"/>
  <c r="J269" i="11"/>
  <c r="BK210" i="11"/>
  <c r="J187" i="11"/>
  <c r="J170" i="11"/>
  <c r="BK154" i="11"/>
  <c r="BK257" i="9"/>
  <c r="J131" i="9"/>
  <c r="BK155" i="8"/>
  <c r="J126" i="8"/>
  <c r="BK112" i="8"/>
  <c r="BK173" i="7"/>
  <c r="J99" i="7"/>
  <c r="J265" i="5"/>
  <c r="BK162" i="5"/>
  <c r="BK337" i="4"/>
  <c r="J281" i="4"/>
  <c r="J154" i="4"/>
  <c r="BK278" i="3"/>
  <c r="BK202" i="3"/>
  <c r="BK284" i="2"/>
  <c r="J199" i="2"/>
  <c r="J98" i="16"/>
  <c r="J85" i="14"/>
  <c r="J316" i="11"/>
  <c r="BK298" i="11"/>
  <c r="BK264" i="11"/>
  <c r="BK198" i="11"/>
  <c r="BK148" i="11"/>
  <c r="BK101" i="11"/>
  <c r="J373" i="9"/>
  <c r="J278" i="9"/>
  <c r="J212" i="8"/>
  <c r="J90" i="8"/>
  <c r="BK215" i="7"/>
  <c r="J155" i="6"/>
  <c r="J198" i="5"/>
  <c r="BK313" i="4"/>
  <c r="J160" i="4"/>
  <c r="BK235" i="3"/>
  <c r="BK223" i="2"/>
  <c r="BK103" i="14"/>
  <c r="J98" i="13"/>
  <c r="J334" i="11"/>
  <c r="BK309" i="11"/>
  <c r="BK172" i="8"/>
  <c r="BK107" i="8"/>
  <c r="J211" i="7"/>
  <c r="J187" i="7"/>
  <c r="J92" i="7"/>
  <c r="BK202" i="5"/>
  <c r="J128" i="5"/>
  <c r="BK396" i="4"/>
  <c r="J335" i="4"/>
  <c r="BK221" i="4"/>
  <c r="J301" i="9"/>
  <c r="J198" i="9"/>
  <c r="BK169" i="9"/>
  <c r="BK190" i="8"/>
  <c r="J345" i="3"/>
  <c r="J284" i="2"/>
  <c r="J135" i="2"/>
  <c r="J123" i="11"/>
  <c r="BK111" i="10"/>
  <c r="BK323" i="9"/>
  <c r="BK179" i="9"/>
  <c r="BK131" i="9"/>
  <c r="BK154" i="8"/>
  <c r="BK125" i="8"/>
  <c r="J243" i="7"/>
  <c r="J207" i="7"/>
  <c r="J106" i="6"/>
  <c r="J148" i="5"/>
  <c r="BK350" i="4"/>
  <c r="J323" i="4"/>
  <c r="BK274" i="4"/>
  <c r="BK233" i="4"/>
  <c r="J292" i="3"/>
  <c r="J196" i="3"/>
  <c r="BK289" i="2"/>
  <c r="BK203" i="2"/>
  <c r="J101" i="11"/>
  <c r="J97" i="10"/>
  <c r="J342" i="9"/>
  <c r="J186" i="9"/>
  <c r="BK259" i="8"/>
  <c r="BK244" i="8"/>
  <c r="BK192" i="8"/>
  <c r="BK126" i="8"/>
  <c r="BK237" i="7"/>
  <c r="BK190" i="7"/>
  <c r="BK155" i="7"/>
  <c r="J107" i="7"/>
  <c r="BK140" i="6"/>
  <c r="BK252" i="5"/>
  <c r="J166" i="5"/>
  <c r="J396" i="4"/>
  <c r="J305" i="4"/>
  <c r="J136" i="4"/>
  <c r="J286" i="3"/>
  <c r="J238" i="3"/>
  <c r="J138" i="3"/>
  <c r="BK245" i="2"/>
  <c r="J166" i="2"/>
  <c r="AS67" i="1"/>
  <c r="J197" i="8"/>
  <c r="BK98" i="8"/>
  <c r="BK185" i="7"/>
  <c r="BK113" i="7"/>
  <c r="J206" i="5"/>
  <c r="BK381" i="4"/>
  <c r="J157" i="4"/>
  <c r="J166" i="3"/>
  <c r="BK296" i="2"/>
  <c r="BK180" i="2"/>
  <c r="J230" i="9"/>
  <c r="J238" i="8"/>
  <c r="J163" i="8"/>
  <c r="J253" i="7"/>
  <c r="BK117" i="7"/>
  <c r="BK91" i="6"/>
  <c r="J377" i="4"/>
  <c r="J178" i="4"/>
  <c r="J100" i="4"/>
  <c r="BK159" i="3"/>
  <c r="BK231" i="2"/>
  <c r="BK98" i="2"/>
  <c r="BK232" i="8"/>
  <c r="BK140" i="8"/>
  <c r="J155" i="7"/>
  <c r="BK112" i="7"/>
  <c r="BK185" i="5"/>
  <c r="J264" i="4"/>
  <c r="J195" i="4"/>
  <c r="J144" i="4"/>
  <c r="BK328" i="3"/>
  <c r="BK238" i="3"/>
  <c r="J98" i="3"/>
  <c r="J212" i="2"/>
  <c r="F35" i="15"/>
  <c r="BB72" i="1"/>
  <c r="J101" i="16"/>
  <c r="BK87" i="14"/>
  <c r="J92" i="12"/>
  <c r="BK318" i="11"/>
  <c r="J279" i="11"/>
  <c r="BK265" i="11"/>
  <c r="J258" i="11"/>
  <c r="BK232" i="11"/>
  <c r="BK224" i="11"/>
  <c r="J211" i="11"/>
  <c r="BK192" i="11"/>
  <c r="J94" i="10"/>
  <c r="BK281" i="9"/>
  <c r="BK186" i="9"/>
  <c r="BK242" i="8"/>
  <c r="BK199" i="8"/>
  <c r="BK142" i="8"/>
  <c r="J115" i="8"/>
  <c r="BK257" i="7"/>
  <c r="BK249" i="7"/>
  <c r="BK161" i="7"/>
  <c r="J126" i="7"/>
  <c r="J163" i="6"/>
  <c r="J245" i="5"/>
  <c r="BK198" i="5"/>
  <c r="J185" i="4"/>
  <c r="BK311" i="3"/>
  <c r="BK265" i="3"/>
  <c r="J212" i="3"/>
  <c r="BK186" i="2"/>
  <c r="BK130" i="16"/>
  <c r="BK84" i="15"/>
  <c r="BK102" i="13"/>
  <c r="BK334" i="11"/>
  <c r="J315" i="11"/>
  <c r="J260" i="11"/>
  <c r="J241" i="11"/>
  <c r="J227" i="11"/>
  <c r="J212" i="11"/>
  <c r="J180" i="11"/>
  <c r="J161" i="11"/>
  <c r="J148" i="11"/>
  <c r="BK105" i="11"/>
  <c r="J244" i="8"/>
  <c r="J224" i="8"/>
  <c r="J174" i="8"/>
  <c r="BK123" i="8"/>
  <c r="J236" i="7"/>
  <c r="BK158" i="7"/>
  <c r="J123" i="7"/>
  <c r="BK97" i="7"/>
  <c r="BK275" i="5"/>
  <c r="J366" i="4"/>
  <c r="J336" i="3"/>
  <c r="J299" i="3"/>
  <c r="BK89" i="16"/>
  <c r="J90" i="14"/>
  <c r="J90" i="12"/>
  <c r="J326" i="11"/>
  <c r="J308" i="11"/>
  <c r="BK281" i="11"/>
  <c r="J265" i="11"/>
  <c r="BK244" i="11"/>
  <c r="J222" i="11"/>
  <c r="BK214" i="11"/>
  <c r="BK203" i="11"/>
  <c r="J188" i="11"/>
  <c r="BK177" i="11"/>
  <c r="J146" i="11"/>
  <c r="BK109" i="11"/>
  <c r="J395" i="9"/>
  <c r="BK338" i="9"/>
  <c r="J273" i="9"/>
  <c r="J236" i="9"/>
  <c r="BK127" i="9"/>
  <c r="J207" i="8"/>
  <c r="BK107" i="14"/>
  <c r="BK85" i="14"/>
  <c r="J110" i="13"/>
  <c r="J337" i="11"/>
  <c r="BK315" i="11"/>
  <c r="BK283" i="11"/>
  <c r="J273" i="11"/>
  <c r="BK243" i="11"/>
  <c r="BK230" i="11"/>
  <c r="J209" i="11"/>
  <c r="BK189" i="11"/>
  <c r="J165" i="11"/>
  <c r="J150" i="11"/>
  <c r="J271" i="9"/>
  <c r="BK236" i="9"/>
  <c r="J252" i="8"/>
  <c r="BK157" i="8"/>
  <c r="BK120" i="8"/>
  <c r="J113" i="8"/>
  <c r="J213" i="7"/>
  <c r="BK137" i="7"/>
  <c r="J97" i="7"/>
  <c r="J229" i="5"/>
  <c r="J143" i="5"/>
  <c r="BK352" i="4"/>
  <c r="BK310" i="4"/>
  <c r="J262" i="4"/>
  <c r="BK100" i="4"/>
  <c r="BK276" i="3"/>
  <c r="J231" i="3"/>
  <c r="J124" i="3"/>
  <c r="BK242" i="2"/>
  <c r="J237" i="2"/>
  <c r="J173" i="2"/>
  <c r="J132" i="2"/>
  <c r="J84" i="15"/>
  <c r="BK90" i="14"/>
  <c r="BK112" i="13"/>
  <c r="BK328" i="11"/>
  <c r="BK307" i="11"/>
  <c r="BK301" i="11"/>
  <c r="J295" i="11"/>
  <c r="BK277" i="11"/>
  <c r="BK204" i="11"/>
  <c r="BK188" i="11"/>
  <c r="J175" i="11"/>
  <c r="BK119" i="11"/>
  <c r="J109" i="11"/>
  <c r="J111" i="10"/>
  <c r="J378" i="9"/>
  <c r="BK301" i="9"/>
  <c r="J246" i="9"/>
  <c r="J218" i="8"/>
  <c r="J249" i="7"/>
  <c r="J106" i="7"/>
  <c r="J100" i="6"/>
  <c r="J202" i="5"/>
  <c r="BK354" i="4"/>
  <c r="J224" i="4"/>
  <c r="BK178" i="4"/>
  <c r="BK270" i="3"/>
  <c r="J117" i="3"/>
  <c r="J209" i="2"/>
  <c r="AS64" i="1"/>
  <c r="BK325" i="11"/>
  <c r="J135" i="9"/>
  <c r="J166" i="8"/>
  <c r="BK129" i="8"/>
  <c r="J209" i="7"/>
  <c r="J194" i="7"/>
  <c r="J133" i="7"/>
  <c r="BK106" i="6"/>
  <c r="J185" i="5"/>
  <c r="BK131" i="5"/>
  <c r="J402" i="4"/>
  <c r="BK383" i="4"/>
  <c r="J358" i="4"/>
  <c r="J230" i="4"/>
  <c r="J151" i="4"/>
  <c r="BK258" i="3"/>
  <c r="J245" i="3"/>
  <c r="BK196" i="3"/>
  <c r="BK132" i="3"/>
  <c r="BK229" i="2"/>
  <c r="BK142" i="2"/>
  <c r="BK108" i="2"/>
  <c r="J250" i="11"/>
  <c r="J221" i="4"/>
  <c r="BK151" i="3"/>
  <c r="J180" i="2"/>
  <c r="BK170" i="11"/>
  <c r="BK140" i="11"/>
  <c r="BK115" i="11"/>
  <c r="J375" i="9"/>
  <c r="J225" i="9"/>
  <c r="J200" i="9"/>
  <c r="J190" i="8"/>
  <c r="J136" i="8"/>
  <c r="BK122" i="8"/>
  <c r="J255" i="7"/>
  <c r="BK228" i="7"/>
  <c r="BK202" i="7"/>
  <c r="J239" i="5"/>
  <c r="BK342" i="4"/>
  <c r="J316" i="4"/>
  <c r="J268" i="4"/>
  <c r="J201" i="4"/>
  <c r="J301" i="3"/>
  <c r="BK273" i="3"/>
  <c r="J163" i="3"/>
  <c r="BK293" i="2"/>
  <c r="J98" i="7"/>
  <c r="BK227" i="9"/>
  <c r="J188" i="9"/>
  <c r="J141" i="9"/>
  <c r="J204" i="8"/>
  <c r="BK116" i="8"/>
  <c r="BK96" i="8"/>
  <c r="J190" i="7"/>
  <c r="J149" i="7"/>
  <c r="BK105" i="7"/>
  <c r="J159" i="5"/>
  <c r="J217" i="4"/>
  <c r="J258" i="3"/>
  <c r="BK138" i="3"/>
  <c r="BK266" i="2"/>
  <c r="J186" i="2"/>
  <c r="BK225" i="9"/>
  <c r="BK146" i="9"/>
  <c r="J232" i="8"/>
  <c r="J149" i="8"/>
  <c r="BK209" i="7"/>
  <c r="BK102" i="7"/>
  <c r="BK100" i="6"/>
  <c r="J140" i="5"/>
  <c r="J339" i="4"/>
  <c r="BK151" i="4"/>
  <c r="BK339" i="3"/>
  <c r="BK163" i="3"/>
  <c r="J339" i="3"/>
  <c r="J121" i="3"/>
  <c r="J289" i="2"/>
  <c r="F36" i="15"/>
  <c r="BC72" i="1"/>
  <c r="BK260" i="11"/>
  <c r="BK228" i="11"/>
  <c r="J198" i="11"/>
  <c r="J210" i="9"/>
  <c r="BK234" i="8"/>
  <c r="BK151" i="8"/>
  <c r="BK109" i="8"/>
  <c r="J254" i="7"/>
  <c r="BK139" i="7"/>
  <c r="J90" i="7"/>
  <c r="J235" i="5"/>
  <c r="J364" i="4"/>
  <c r="BK211" i="4"/>
  <c r="BK326" i="3"/>
  <c r="BK283" i="3"/>
  <c r="BK250" i="2"/>
  <c r="J98" i="2"/>
  <c r="J106" i="13"/>
  <c r="J318" i="11"/>
  <c r="J305" i="11"/>
  <c r="BK258" i="11"/>
  <c r="J235" i="11"/>
  <c r="BK209" i="11"/>
  <c r="BK175" i="11"/>
  <c r="J137" i="11"/>
  <c r="J242" i="8"/>
  <c r="BK197" i="8"/>
  <c r="BK136" i="8"/>
  <c r="J215" i="7"/>
  <c r="BK145" i="7"/>
  <c r="BK166" i="6"/>
  <c r="BK233" i="5"/>
  <c r="J255" i="3"/>
  <c r="J96" i="14"/>
  <c r="J95" i="13"/>
  <c r="J325" i="11"/>
  <c r="BK304" i="11"/>
  <c r="BK331" i="11"/>
  <c r="BK308" i="11"/>
  <c r="BK275" i="11"/>
  <c r="J226" i="11"/>
  <c r="BK190" i="11"/>
  <c r="BK180" i="11"/>
  <c r="BK113" i="11"/>
  <c r="J205" i="3"/>
  <c r="J270" i="2"/>
  <c r="J223" i="2"/>
  <c r="J102" i="2"/>
  <c r="J103" i="14"/>
  <c r="BK115" i="13"/>
  <c r="J309" i="11"/>
  <c r="J289" i="11"/>
  <c r="BK212" i="11"/>
  <c r="BK195" i="11"/>
  <c r="BK179" i="11"/>
  <c r="J115" i="11"/>
  <c r="BK383" i="9"/>
  <c r="J317" i="9"/>
  <c r="J241" i="9"/>
  <c r="J199" i="8"/>
  <c r="J246" i="7"/>
  <c r="J156" i="7"/>
  <c r="J275" i="5"/>
  <c r="BK107" i="5"/>
  <c r="J298" i="4"/>
  <c r="BK192" i="4"/>
  <c r="BK228" i="3"/>
  <c r="J226" i="2"/>
  <c r="J126" i="2"/>
  <c r="J94" i="14"/>
  <c r="BK96" i="13"/>
  <c r="BK329" i="11"/>
  <c r="J261" i="8"/>
  <c r="J161" i="8"/>
  <c r="BK94" i="8"/>
  <c r="BK189" i="7"/>
  <c r="J143" i="6"/>
  <c r="J91" i="6"/>
  <c r="J399" i="4"/>
  <c r="BK364" i="4"/>
  <c r="BK239" i="4"/>
  <c r="BK267" i="3"/>
  <c r="J243" i="3"/>
  <c r="J114" i="3"/>
  <c r="J216" i="2"/>
  <c r="BK129" i="2"/>
  <c r="BK236" i="11"/>
  <c r="J215" i="11"/>
  <c r="BK197" i="11"/>
  <c r="J163" i="11"/>
  <c r="BK136" i="11"/>
  <c r="BK111" i="11"/>
  <c r="J361" i="9"/>
  <c r="BK317" i="9"/>
  <c r="J257" i="9"/>
  <c r="BK184" i="9"/>
  <c r="BK202" i="8"/>
  <c r="BK127" i="8"/>
  <c r="J117" i="8"/>
  <c r="BK90" i="8"/>
  <c r="J234" i="7"/>
  <c r="J222" i="7"/>
  <c r="J202" i="7"/>
  <c r="J199" i="7"/>
  <c r="BK179" i="7"/>
  <c r="J173" i="7"/>
  <c r="BK167" i="7"/>
  <c r="BK149" i="7"/>
  <c r="BK143" i="7"/>
  <c r="J137" i="7"/>
  <c r="J122" i="7"/>
  <c r="J112" i="7"/>
  <c r="BK110" i="7"/>
  <c r="J105" i="7"/>
  <c r="BK120" i="6"/>
  <c r="BK220" i="5"/>
  <c r="BK195" i="5"/>
  <c r="BK182" i="5"/>
  <c r="BK125" i="5"/>
  <c r="J104" i="5"/>
  <c r="J375" i="4"/>
  <c r="BK339" i="4"/>
  <c r="BK316" i="4"/>
  <c r="J274" i="4"/>
  <c r="J255" i="4"/>
  <c r="J233" i="4"/>
  <c r="J208" i="4"/>
  <c r="J130" i="4"/>
  <c r="J323" i="3"/>
  <c r="BK292" i="3"/>
  <c r="BK166" i="3"/>
  <c r="BK189" i="2"/>
  <c r="BK161" i="11"/>
  <c r="BK137" i="11"/>
  <c r="J383" i="9"/>
  <c r="J227" i="9"/>
  <c r="BK202" i="9"/>
  <c r="J150" i="9"/>
  <c r="BK149" i="8"/>
  <c r="J119" i="8"/>
  <c r="J239" i="7"/>
  <c r="J201" i="7"/>
  <c r="J195" i="5"/>
  <c r="J373" i="4"/>
  <c r="BK291" i="4"/>
  <c r="BK130" i="4"/>
  <c r="J290" i="3"/>
  <c r="BK199" i="3"/>
  <c r="J296" i="2"/>
  <c r="J272" i="2"/>
  <c r="J150" i="2"/>
  <c r="J94" i="11"/>
  <c r="J374" i="9"/>
  <c r="BK327" i="9"/>
  <c r="BK176" i="9"/>
  <c r="BK261" i="8"/>
  <c r="BK240" i="8"/>
  <c r="BK204" i="8"/>
  <c r="BK144" i="8"/>
  <c r="J108" i="8"/>
  <c r="J218" i="7"/>
  <c r="J189" i="7"/>
  <c r="BK150" i="7"/>
  <c r="J100" i="7"/>
  <c r="J97" i="6"/>
  <c r="J250" i="5"/>
  <c r="J179" i="5"/>
  <c r="J107" i="5"/>
  <c r="J350" i="4"/>
  <c r="BK303" i="4"/>
  <c r="J126" i="4"/>
  <c r="J283" i="3"/>
  <c r="BK146" i="3"/>
  <c r="BK254" i="2"/>
  <c r="BK195" i="2"/>
  <c r="BK132" i="2"/>
  <c r="BK246" i="9"/>
  <c r="J161" i="9"/>
  <c r="J255" i="8"/>
  <c r="BK99" i="8"/>
  <c r="BK224" i="7"/>
  <c r="J167" i="7"/>
  <c r="BK119" i="7"/>
  <c r="J131" i="5"/>
  <c r="J313" i="4"/>
  <c r="BK305" i="3"/>
  <c r="J141" i="3"/>
  <c r="BK270" i="2"/>
  <c r="AS55" i="1"/>
  <c r="J134" i="8"/>
  <c r="BK218" i="7"/>
  <c r="BK135" i="6"/>
  <c r="J169" i="5"/>
  <c r="J251" i="4"/>
  <c r="BK154" i="4"/>
  <c r="J273" i="3"/>
  <c r="BK280" i="2"/>
  <c r="BK206" i="2"/>
  <c r="J387" i="9"/>
  <c r="BK276" i="9"/>
  <c r="BK206" i="8"/>
  <c r="BK108" i="8"/>
  <c r="J150" i="7"/>
  <c r="BK192" i="5"/>
  <c r="J383" i="4"/>
  <c r="BK208" i="4"/>
  <c r="J133" i="4"/>
  <c r="J307" i="3"/>
  <c r="J299" i="2"/>
  <c r="J111" i="2"/>
  <c r="J275" i="11"/>
  <c r="BK234" i="11"/>
  <c r="BK262" i="3"/>
  <c r="J105" i="2"/>
  <c r="J105" i="14"/>
  <c r="J97" i="13"/>
  <c r="BK319" i="11"/>
  <c r="BK287" i="11"/>
  <c r="BK254" i="11"/>
  <c r="J234" i="11"/>
  <c r="BK205" i="11"/>
  <c r="J97" i="14"/>
  <c r="BK99" i="13"/>
  <c r="J328" i="11"/>
  <c r="BK271" i="11"/>
  <c r="J239" i="11"/>
  <c r="J207" i="11"/>
  <c r="J190" i="11"/>
  <c r="BK134" i="11"/>
  <c r="BK398" i="9"/>
  <c r="J286" i="9"/>
  <c r="BK239" i="9"/>
  <c r="BK248" i="8"/>
  <c r="BK91" i="14"/>
  <c r="BK98" i="13"/>
  <c r="J321" i="11"/>
  <c r="BK310" i="11"/>
  <c r="BK299" i="11"/>
  <c r="J277" i="11"/>
  <c r="J237" i="11"/>
  <c r="BK207" i="11"/>
  <c r="BK181" i="11"/>
  <c r="BK163" i="11"/>
  <c r="J133" i="11"/>
  <c r="BK165" i="9"/>
  <c r="BK158" i="8"/>
  <c r="BK130" i="8"/>
  <c r="BK247" i="7"/>
  <c r="BK116" i="7"/>
  <c r="BK239" i="5"/>
  <c r="BK122" i="5"/>
  <c r="J319" i="4"/>
  <c r="J170" i="4"/>
  <c r="BK334" i="3"/>
  <c r="BK215" i="3"/>
  <c r="BK258" i="2"/>
  <c r="BK192" i="2"/>
  <c r="J86" i="16"/>
  <c r="J91" i="14"/>
  <c r="BK110" i="13"/>
  <c r="BK312" i="11"/>
  <c r="BK297" i="11"/>
  <c r="J252" i="11"/>
  <c r="BK187" i="11"/>
  <c r="J126" i="11"/>
  <c r="J98" i="11"/>
  <c r="J323" i="9"/>
  <c r="J264" i="9"/>
  <c r="J164" i="8"/>
  <c r="J96" i="7"/>
  <c r="J111" i="5"/>
  <c r="J227" i="4"/>
  <c r="BK288" i="3"/>
  <c r="J154" i="3"/>
  <c r="BK216" i="2"/>
  <c r="J107" i="14"/>
  <c r="J108" i="13"/>
  <c r="J331" i="11"/>
  <c r="BK313" i="11"/>
  <c r="J180" i="8"/>
  <c r="BK132" i="8"/>
  <c r="BK241" i="7"/>
  <c r="J169" i="7"/>
  <c r="J114" i="6"/>
  <c r="BK143" i="5"/>
  <c r="BK373" i="4"/>
  <c r="BK217" i="4"/>
  <c r="J260" i="3"/>
  <c r="BK205" i="3"/>
  <c r="J287" i="2"/>
  <c r="J176" i="2"/>
  <c r="J121" i="2"/>
  <c r="J249" i="11"/>
  <c r="BK233" i="11"/>
  <c r="BK208" i="11"/>
  <c r="J181" i="11"/>
  <c r="J152" i="11"/>
  <c r="J113" i="11"/>
  <c r="BK92" i="10"/>
  <c r="J327" i="9"/>
  <c r="BK188" i="9"/>
  <c r="J226" i="8"/>
  <c r="J172" i="8"/>
  <c r="BK342" i="3"/>
  <c r="J219" i="2"/>
  <c r="BK118" i="2"/>
  <c r="BK142" i="11"/>
  <c r="J121" i="11"/>
  <c r="J92" i="10"/>
  <c r="J239" i="9"/>
  <c r="BK173" i="9"/>
  <c r="BK168" i="8"/>
  <c r="J123" i="8"/>
  <c r="J245" i="7"/>
  <c r="BK211" i="7"/>
  <c r="BK94" i="6"/>
  <c r="J122" i="5"/>
  <c r="BK346" i="4"/>
  <c r="BK319" i="4"/>
  <c r="BK258" i="4"/>
  <c r="BK330" i="3"/>
  <c r="J278" i="3"/>
  <c r="BK276" i="2"/>
  <c r="BK252" i="2"/>
  <c r="BK98" i="11"/>
  <c r="J99" i="10"/>
  <c r="J368" i="9"/>
  <c r="BK252" i="9"/>
  <c r="BK257" i="8"/>
  <c r="BK224" i="8"/>
  <c r="BK161" i="8"/>
  <c r="J129" i="8"/>
  <c r="BK245" i="7"/>
  <c r="BK194" i="7"/>
  <c r="J175" i="7"/>
  <c r="J144" i="7"/>
  <c r="BK92" i="7"/>
  <c r="BK227" i="5"/>
  <c r="J162" i="5"/>
  <c r="J393" i="4"/>
  <c r="BK323" i="4"/>
  <c r="BK133" i="4"/>
  <c r="BK303" i="3"/>
  <c r="BK221" i="3"/>
  <c r="BK154" i="3"/>
  <c r="BK121" i="3"/>
  <c r="BK183" i="2"/>
  <c r="J376" i="9"/>
  <c r="BK198" i="9"/>
  <c r="J139" i="9"/>
  <c r="J228" i="8"/>
  <c r="J194" i="8"/>
  <c r="J251" i="7"/>
  <c r="J181" i="7"/>
  <c r="J124" i="7"/>
  <c r="J182" i="5"/>
  <c r="BK305" i="4"/>
  <c r="J190" i="3"/>
  <c r="BK98" i="3"/>
  <c r="J195" i="2"/>
  <c r="J233" i="9"/>
  <c r="BK253" i="8"/>
  <c r="J157" i="8"/>
  <c r="J143" i="7"/>
  <c r="J108" i="7"/>
  <c r="BK176" i="5"/>
  <c r="J119" i="5"/>
  <c r="BK160" i="4"/>
  <c r="BK307" i="3"/>
  <c r="J146" i="3"/>
  <c r="J252" i="2"/>
  <c r="J108" i="2"/>
  <c r="BK374" i="9"/>
  <c r="BK271" i="9"/>
  <c r="J158" i="8"/>
  <c r="J158" i="7"/>
  <c r="J173" i="5"/>
  <c r="J303" i="4"/>
  <c r="J147" i="4"/>
  <c r="J342" i="3"/>
  <c r="J313" i="3"/>
  <c r="J159" i="3"/>
  <c r="J116" i="16"/>
  <c r="BK100" i="14"/>
  <c r="BK95" i="13"/>
  <c r="J322" i="11"/>
  <c r="J301" i="11"/>
  <c r="J267" i="11"/>
  <c r="J231" i="11"/>
  <c r="J214" i="11"/>
  <c r="J107" i="10"/>
  <c r="BK311" i="9"/>
  <c r="J202" i="9"/>
  <c r="BK220" i="8"/>
  <c r="BK166" i="8"/>
  <c r="J107" i="8"/>
  <c r="BK204" i="7"/>
  <c r="J119" i="7"/>
  <c r="J252" i="5"/>
  <c r="J135" i="5"/>
  <c r="J156" i="11"/>
  <c r="BK286" i="9"/>
  <c r="J230" i="8"/>
  <c r="BK163" i="8"/>
  <c r="J96" i="8"/>
  <c r="BK165" i="7"/>
  <c r="J116" i="7"/>
  <c r="J94" i="7"/>
  <c r="BK260" i="5"/>
  <c r="J239" i="4"/>
  <c r="J248" i="3"/>
  <c r="J100" i="14"/>
  <c r="J122" i="13"/>
  <c r="BK93" i="12"/>
  <c r="J293" i="11"/>
  <c r="J254" i="11"/>
  <c r="J228" i="11"/>
  <c r="BK117" i="11"/>
  <c r="BK393" i="9"/>
  <c r="BK278" i="9"/>
  <c r="J240" i="8"/>
  <c r="BK94" i="14"/>
  <c r="J93" i="12"/>
  <c r="BK302" i="11"/>
  <c r="BK270" i="11"/>
  <c r="BK217" i="11"/>
  <c r="BK298" i="4"/>
  <c r="BK147" i="4"/>
  <c r="BK243" i="3"/>
  <c r="J106" i="3"/>
  <c r="J240" i="2"/>
  <c r="J183" i="2"/>
  <c r="BK93" i="14"/>
  <c r="BK97" i="13"/>
  <c r="J306" i="11"/>
  <c r="BK300" i="11"/>
  <c r="BK272" i="11"/>
  <c r="J201" i="11"/>
  <c r="BK184" i="11"/>
  <c r="BK129" i="11"/>
  <c r="BK107" i="11"/>
  <c r="J104" i="10"/>
  <c r="J297" i="9"/>
  <c r="BK249" i="9"/>
  <c r="J103" i="8"/>
  <c r="J138" i="8"/>
  <c r="J230" i="7"/>
  <c r="BK147" i="7"/>
  <c r="BK214" i="5"/>
  <c r="BK101" i="5"/>
  <c r="BK375" i="4"/>
  <c r="BK255" i="4"/>
  <c r="BK144" i="4"/>
  <c r="BK255" i="3"/>
  <c r="BK109" i="3"/>
  <c r="BK150" i="2"/>
  <c r="J129" i="2"/>
  <c r="J256" i="11"/>
  <c r="BK235" i="11"/>
  <c r="J210" i="11"/>
  <c r="J192" i="11"/>
  <c r="BK167" i="11"/>
  <c r="J144" i="11"/>
  <c r="BK127" i="11"/>
  <c r="BK96" i="11"/>
  <c r="J338" i="9"/>
  <c r="BK325" i="9"/>
  <c r="BK262" i="9"/>
  <c r="J179" i="9"/>
  <c r="BK218" i="8"/>
  <c r="J160" i="8"/>
  <c r="J141" i="4"/>
  <c r="J223" i="3"/>
  <c r="J162" i="2"/>
  <c r="J337" i="4"/>
  <c r="BK308" i="4"/>
  <c r="BK230" i="4"/>
  <c r="J281" i="3"/>
  <c r="J170" i="3"/>
  <c r="BK287" i="2"/>
  <c r="J254" i="2"/>
  <c r="J99" i="11"/>
  <c r="J102" i="10"/>
  <c r="J370" i="9"/>
  <c r="J276" i="9"/>
  <c r="BK152" i="9"/>
  <c r="BK250" i="8"/>
  <c r="BK210" i="8"/>
  <c r="BK148" i="8"/>
  <c r="J127" i="8"/>
  <c r="BK199" i="7"/>
  <c r="BK156" i="7"/>
  <c r="BK126" i="7"/>
  <c r="BK143" i="6"/>
  <c r="J269" i="5"/>
  <c r="BK245" i="5"/>
  <c r="BK155" i="5"/>
  <c r="J101" i="5"/>
  <c r="BK370" i="4"/>
  <c r="BK286" i="4"/>
  <c r="BK120" i="4"/>
  <c r="J270" i="3"/>
  <c r="BK193" i="3"/>
  <c r="BK260" i="2"/>
  <c r="BK237" i="2"/>
  <c r="J138" i="2"/>
  <c r="J213" i="9"/>
  <c r="J159" i="9"/>
  <c r="BK252" i="8"/>
  <c r="BK207" i="8"/>
  <c r="BK114" i="8"/>
  <c r="BK226" i="7"/>
  <c r="BK160" i="7"/>
  <c r="BK107" i="7"/>
  <c r="J176" i="5"/>
  <c r="BK330" i="4"/>
  <c r="BK323" i="3"/>
  <c r="BK219" i="2"/>
  <c r="BK368" i="9"/>
  <c r="BK159" i="9"/>
  <c r="BK226" i="8"/>
  <c r="BK239" i="7"/>
  <c r="J131" i="7"/>
  <c r="BK114" i="6"/>
  <c r="BK135" i="5"/>
  <c r="BK165" i="4"/>
  <c r="J326" i="3"/>
  <c r="BK212" i="3"/>
  <c r="J266" i="2"/>
  <c r="J192" i="2"/>
  <c r="BK395" i="9"/>
  <c r="BK373" i="9"/>
  <c r="J209" i="8"/>
  <c r="J109" i="8"/>
  <c r="BK169" i="7"/>
  <c r="J114" i="7"/>
  <c r="J233" i="5"/>
  <c r="J266" i="4"/>
  <c r="J165" i="4"/>
  <c r="BK126" i="4"/>
  <c r="BK281" i="3"/>
  <c r="BK177" i="3"/>
  <c r="BK272" i="2"/>
  <c r="BK126" i="2"/>
  <c r="R101" i="10" l="1"/>
  <c r="T101" i="10"/>
  <c r="P107" i="16"/>
  <c r="R107" i="16"/>
  <c r="T97" i="2"/>
  <c r="P257" i="2"/>
  <c r="T292" i="2"/>
  <c r="BK186" i="3"/>
  <c r="J186" i="3" s="1"/>
  <c r="J68" i="3" s="1"/>
  <c r="P272" i="3"/>
  <c r="R99" i="4"/>
  <c r="R277" i="4"/>
  <c r="R97" i="5"/>
  <c r="R205" i="5"/>
  <c r="P232" i="5"/>
  <c r="R268" i="5"/>
  <c r="T90" i="6"/>
  <c r="T89" i="6" s="1"/>
  <c r="T88" i="6" s="1"/>
  <c r="BK138" i="9"/>
  <c r="J138" i="9"/>
  <c r="J68" i="9" s="1"/>
  <c r="R143" i="9"/>
  <c r="T183" i="9"/>
  <c r="BK173" i="3"/>
  <c r="J173" i="3" s="1"/>
  <c r="J66" i="3" s="1"/>
  <c r="BK272" i="3"/>
  <c r="J272" i="3"/>
  <c r="J70" i="3" s="1"/>
  <c r="T333" i="3"/>
  <c r="BK207" i="4"/>
  <c r="J207" i="4"/>
  <c r="J66" i="4" s="1"/>
  <c r="T277" i="4"/>
  <c r="BK380" i="4"/>
  <c r="J380" i="4"/>
  <c r="J72" i="4" s="1"/>
  <c r="T386" i="4"/>
  <c r="T385" i="4" s="1"/>
  <c r="BK172" i="5"/>
  <c r="J172" i="5" s="1"/>
  <c r="J66" i="5" s="1"/>
  <c r="BK205" i="5"/>
  <c r="J205" i="5"/>
  <c r="J67" i="5" s="1"/>
  <c r="R216" i="5"/>
  <c r="P268" i="5"/>
  <c r="BK89" i="7"/>
  <c r="R235" i="7"/>
  <c r="T89" i="8"/>
  <c r="T143" i="9"/>
  <c r="R183" i="9"/>
  <c r="BK97" i="2"/>
  <c r="T236" i="2"/>
  <c r="R292" i="2"/>
  <c r="BK97" i="3"/>
  <c r="J97" i="3" s="1"/>
  <c r="J65" i="3" s="1"/>
  <c r="BK99" i="4"/>
  <c r="J99" i="4"/>
  <c r="J65" i="4" s="1"/>
  <c r="T315" i="4"/>
  <c r="P386" i="4"/>
  <c r="P385" i="4"/>
  <c r="P166" i="7"/>
  <c r="P89" i="8"/>
  <c r="P251" i="8"/>
  <c r="P143" i="9"/>
  <c r="BK175" i="9"/>
  <c r="J175" i="9"/>
  <c r="J76" i="9" s="1"/>
  <c r="BK197" i="9"/>
  <c r="J197" i="9" s="1"/>
  <c r="J78" i="9" s="1"/>
  <c r="R205" i="9"/>
  <c r="BK218" i="9"/>
  <c r="J218" i="9" s="1"/>
  <c r="J81" i="9" s="1"/>
  <c r="P232" i="9"/>
  <c r="R251" i="9"/>
  <c r="T300" i="9"/>
  <c r="T326" i="9"/>
  <c r="BK236" i="2"/>
  <c r="J236" i="2"/>
  <c r="J68" i="2" s="1"/>
  <c r="P186" i="3"/>
  <c r="T234" i="3"/>
  <c r="BK333" i="3"/>
  <c r="J333" i="3" s="1"/>
  <c r="J72" i="3" s="1"/>
  <c r="T99" i="4"/>
  <c r="BK277" i="4"/>
  <c r="J277" i="4" s="1"/>
  <c r="J69" i="4" s="1"/>
  <c r="P357" i="4"/>
  <c r="R386" i="4"/>
  <c r="R385" i="4" s="1"/>
  <c r="P172" i="5"/>
  <c r="P205" i="5"/>
  <c r="R232" i="5"/>
  <c r="BK259" i="5"/>
  <c r="BK258" i="5"/>
  <c r="J258" i="5" s="1"/>
  <c r="J71" i="5" s="1"/>
  <c r="BK90" i="6"/>
  <c r="BK89" i="6"/>
  <c r="J89" i="6" s="1"/>
  <c r="J64" i="6" s="1"/>
  <c r="R166" i="7"/>
  <c r="R89" i="8"/>
  <c r="T251" i="8"/>
  <c r="BK149" i="9"/>
  <c r="J149" i="9" s="1"/>
  <c r="J70" i="9" s="1"/>
  <c r="BK183" i="9"/>
  <c r="J183" i="9"/>
  <c r="J77" i="9" s="1"/>
  <c r="BK205" i="9"/>
  <c r="J205" i="9" s="1"/>
  <c r="J79" i="9" s="1"/>
  <c r="R212" i="9"/>
  <c r="BK224" i="9"/>
  <c r="J224" i="9" s="1"/>
  <c r="J82" i="9" s="1"/>
  <c r="T232" i="9"/>
  <c r="P283" i="9"/>
  <c r="R333" i="9"/>
  <c r="BK380" i="9"/>
  <c r="J380" i="9" s="1"/>
  <c r="J100" i="9" s="1"/>
  <c r="R386" i="9"/>
  <c r="BK101" i="10"/>
  <c r="J101" i="10" s="1"/>
  <c r="J66" i="10" s="1"/>
  <c r="R97" i="2"/>
  <c r="P225" i="2"/>
  <c r="R257" i="2"/>
  <c r="R283" i="2"/>
  <c r="R282" i="2" s="1"/>
  <c r="R173" i="3"/>
  <c r="BK234" i="3"/>
  <c r="J234" i="3"/>
  <c r="J69" i="3" s="1"/>
  <c r="P310" i="3"/>
  <c r="R333" i="3"/>
  <c r="T207" i="4"/>
  <c r="BK315" i="4"/>
  <c r="J315" i="4"/>
  <c r="J70" i="4" s="1"/>
  <c r="BK395" i="4"/>
  <c r="J395" i="4" s="1"/>
  <c r="J75" i="4" s="1"/>
  <c r="T172" i="5"/>
  <c r="P216" i="5"/>
  <c r="P259" i="5"/>
  <c r="P258" i="5"/>
  <c r="T89" i="7"/>
  <c r="P169" i="8"/>
  <c r="BK143" i="9"/>
  <c r="J143" i="9"/>
  <c r="J69" i="9" s="1"/>
  <c r="T158" i="9"/>
  <c r="P183" i="9"/>
  <c r="T197" i="9"/>
  <c r="P212" i="9"/>
  <c r="P224" i="9"/>
  <c r="BK238" i="9"/>
  <c r="J238" i="9"/>
  <c r="J85" i="9" s="1"/>
  <c r="T283" i="9"/>
  <c r="P333" i="9"/>
  <c r="P372" i="9"/>
  <c r="BK386" i="9"/>
  <c r="J386" i="9"/>
  <c r="J101" i="9" s="1"/>
  <c r="BK91" i="10"/>
  <c r="J91" i="10" s="1"/>
  <c r="J65" i="10" s="1"/>
  <c r="P106" i="10"/>
  <c r="BK179" i="2"/>
  <c r="J179" i="2" s="1"/>
  <c r="J66" i="2" s="1"/>
  <c r="R236" i="2"/>
  <c r="BK292" i="2"/>
  <c r="J292" i="2" s="1"/>
  <c r="J73" i="2" s="1"/>
  <c r="P207" i="4"/>
  <c r="P277" i="4"/>
  <c r="P380" i="4"/>
  <c r="R172" i="5"/>
  <c r="T216" i="5"/>
  <c r="BK235" i="7"/>
  <c r="J235" i="7" s="1"/>
  <c r="J66" i="7" s="1"/>
  <c r="P149" i="9"/>
  <c r="R158" i="9"/>
  <c r="R175" i="9"/>
  <c r="P205" i="9"/>
  <c r="T218" i="9"/>
  <c r="BK232" i="9"/>
  <c r="J232" i="9" s="1"/>
  <c r="J84" i="9" s="1"/>
  <c r="P238" i="9"/>
  <c r="T251" i="9"/>
  <c r="BK283" i="9"/>
  <c r="J283" i="9"/>
  <c r="J95" i="9" s="1"/>
  <c r="BK333" i="9"/>
  <c r="J333" i="9" s="1"/>
  <c r="J98" i="9" s="1"/>
  <c r="R372" i="9"/>
  <c r="T380" i="9"/>
  <c r="T91" i="10"/>
  <c r="BK106" i="10"/>
  <c r="J106" i="10" s="1"/>
  <c r="J67" i="10" s="1"/>
  <c r="T179" i="2"/>
  <c r="P236" i="2"/>
  <c r="BK283" i="2"/>
  <c r="J283" i="2"/>
  <c r="J72" i="2" s="1"/>
  <c r="R186" i="3"/>
  <c r="R234" i="3"/>
  <c r="T310" i="3"/>
  <c r="T338" i="3"/>
  <c r="P99" i="4"/>
  <c r="R207" i="4"/>
  <c r="P315" i="4"/>
  <c r="T380" i="4"/>
  <c r="P97" i="5"/>
  <c r="P96" i="5" s="1"/>
  <c r="P95" i="5" s="1"/>
  <c r="AU59" i="1" s="1"/>
  <c r="BK216" i="5"/>
  <c r="J216" i="5" s="1"/>
  <c r="J68" i="5" s="1"/>
  <c r="T232" i="5"/>
  <c r="R259" i="5"/>
  <c r="R258" i="5" s="1"/>
  <c r="T166" i="7"/>
  <c r="BK89" i="8"/>
  <c r="J89" i="8"/>
  <c r="J64" i="8" s="1"/>
  <c r="BK251" i="8"/>
  <c r="J251" i="8" s="1"/>
  <c r="J66" i="8" s="1"/>
  <c r="BK92" i="11"/>
  <c r="J92" i="11"/>
  <c r="J64" i="11" s="1"/>
  <c r="BK125" i="11"/>
  <c r="J125" i="11" s="1"/>
  <c r="J65" i="11" s="1"/>
  <c r="P220" i="11"/>
  <c r="R89" i="12"/>
  <c r="R88" i="12" s="1"/>
  <c r="R87" i="12" s="1"/>
  <c r="R94" i="13"/>
  <c r="T105" i="13"/>
  <c r="R121" i="13"/>
  <c r="BK99" i="14"/>
  <c r="J99" i="14" s="1"/>
  <c r="J61" i="14" s="1"/>
  <c r="BK85" i="16"/>
  <c r="J85" i="16"/>
  <c r="J61" i="16" s="1"/>
  <c r="P97" i="2"/>
  <c r="BK225" i="2"/>
  <c r="J225" i="2"/>
  <c r="J67" i="2" s="1"/>
  <c r="R225" i="2"/>
  <c r="T257" i="2"/>
  <c r="P292" i="2"/>
  <c r="T97" i="3"/>
  <c r="R272" i="3"/>
  <c r="P338" i="3"/>
  <c r="P220" i="4"/>
  <c r="T357" i="4"/>
  <c r="R395" i="4"/>
  <c r="BK97" i="5"/>
  <c r="J97" i="5"/>
  <c r="J65" i="5" s="1"/>
  <c r="P89" i="7"/>
  <c r="P88" i="7" s="1"/>
  <c r="AU62" i="1" s="1"/>
  <c r="P235" i="7"/>
  <c r="R251" i="8"/>
  <c r="P138" i="9"/>
  <c r="T149" i="9"/>
  <c r="P158" i="9"/>
  <c r="T175" i="9"/>
  <c r="T212" i="9"/>
  <c r="T224" i="9"/>
  <c r="R232" i="9"/>
  <c r="P251" i="9"/>
  <c r="R283" i="9"/>
  <c r="BK326" i="9"/>
  <c r="J326" i="9" s="1"/>
  <c r="J97" i="9" s="1"/>
  <c r="P326" i="9"/>
  <c r="BK372" i="9"/>
  <c r="J372" i="9" s="1"/>
  <c r="J99" i="9" s="1"/>
  <c r="R380" i="9"/>
  <c r="P91" i="10"/>
  <c r="R106" i="10"/>
  <c r="P92" i="11"/>
  <c r="P125" i="11"/>
  <c r="T220" i="11"/>
  <c r="BK94" i="13"/>
  <c r="P111" i="13"/>
  <c r="T121" i="13"/>
  <c r="R82" i="14"/>
  <c r="BK126" i="16"/>
  <c r="J126" i="16"/>
  <c r="J63" i="16" s="1"/>
  <c r="P179" i="2"/>
  <c r="T225" i="2"/>
  <c r="P283" i="2"/>
  <c r="P282" i="2" s="1"/>
  <c r="R97" i="3"/>
  <c r="T173" i="3"/>
  <c r="T272" i="3"/>
  <c r="BK338" i="3"/>
  <c r="J338" i="3"/>
  <c r="J73" i="3" s="1"/>
  <c r="T220" i="4"/>
  <c r="BK357" i="4"/>
  <c r="J357" i="4"/>
  <c r="J71" i="4" s="1"/>
  <c r="R380" i="4"/>
  <c r="P395" i="4"/>
  <c r="T97" i="5"/>
  <c r="T96" i="5" s="1"/>
  <c r="T205" i="5"/>
  <c r="BK232" i="5"/>
  <c r="J232" i="5"/>
  <c r="J69" i="5" s="1"/>
  <c r="T268" i="5"/>
  <c r="T169" i="8"/>
  <c r="P197" i="9"/>
  <c r="BK212" i="9"/>
  <c r="J212" i="9"/>
  <c r="J80" i="9" s="1"/>
  <c r="P218" i="9"/>
  <c r="T238" i="9"/>
  <c r="R300" i="9"/>
  <c r="R92" i="11"/>
  <c r="R125" i="11"/>
  <c r="BK220" i="11"/>
  <c r="J220" i="11"/>
  <c r="J68" i="11" s="1"/>
  <c r="BK89" i="12"/>
  <c r="J89" i="12" s="1"/>
  <c r="J65" i="12" s="1"/>
  <c r="P105" i="13"/>
  <c r="R111" i="13"/>
  <c r="T82" i="14"/>
  <c r="BK169" i="8"/>
  <c r="J169" i="8" s="1"/>
  <c r="J65" i="8" s="1"/>
  <c r="R138" i="9"/>
  <c r="R149" i="9"/>
  <c r="BK158" i="9"/>
  <c r="J158" i="9"/>
  <c r="J72" i="9" s="1"/>
  <c r="P175" i="9"/>
  <c r="R197" i="9"/>
  <c r="T205" i="9"/>
  <c r="R218" i="9"/>
  <c r="R224" i="9"/>
  <c r="R238" i="9"/>
  <c r="BK251" i="9"/>
  <c r="J251" i="9" s="1"/>
  <c r="J88" i="9" s="1"/>
  <c r="P300" i="9"/>
  <c r="R326" i="9"/>
  <c r="T372" i="9"/>
  <c r="P386" i="9"/>
  <c r="R91" i="10"/>
  <c r="R90" i="10"/>
  <c r="R89" i="10" s="1"/>
  <c r="T106" i="10"/>
  <c r="T92" i="11"/>
  <c r="T125" i="11"/>
  <c r="R220" i="11"/>
  <c r="P89" i="12"/>
  <c r="P88" i="12" s="1"/>
  <c r="P87" i="12" s="1"/>
  <c r="AU69" i="1" s="1"/>
  <c r="R105" i="13"/>
  <c r="BK121" i="13"/>
  <c r="J121" i="13"/>
  <c r="J70" i="13" s="1"/>
  <c r="BK82" i="14"/>
  <c r="J82" i="14" s="1"/>
  <c r="J60" i="14" s="1"/>
  <c r="P99" i="14"/>
  <c r="T186" i="3"/>
  <c r="R310" i="3"/>
  <c r="R338" i="3"/>
  <c r="R220" i="4"/>
  <c r="R357" i="4"/>
  <c r="T395" i="4"/>
  <c r="T259" i="5"/>
  <c r="T258" i="5" s="1"/>
  <c r="R90" i="6"/>
  <c r="R89" i="6" s="1"/>
  <c r="R88" i="6"/>
  <c r="BK166" i="7"/>
  <c r="J166" i="7"/>
  <c r="J65" i="7" s="1"/>
  <c r="R169" i="8"/>
  <c r="P132" i="11"/>
  <c r="P131" i="11"/>
  <c r="T132" i="11"/>
  <c r="T131" i="11"/>
  <c r="T89" i="12"/>
  <c r="T88" i="12"/>
  <c r="T87" i="12" s="1"/>
  <c r="P94" i="13"/>
  <c r="P93" i="13" s="1"/>
  <c r="P92" i="13" s="1"/>
  <c r="AU70" i="1" s="1"/>
  <c r="BK111" i="13"/>
  <c r="J111" i="13" s="1"/>
  <c r="J68" i="13" s="1"/>
  <c r="P121" i="13"/>
  <c r="P82" i="14"/>
  <c r="P81" i="14" s="1"/>
  <c r="AU71" i="1" s="1"/>
  <c r="R99" i="14"/>
  <c r="P85" i="16"/>
  <c r="P84" i="16" s="1"/>
  <c r="P83" i="16" s="1"/>
  <c r="AU73" i="1" s="1"/>
  <c r="T85" i="16"/>
  <c r="R126" i="16"/>
  <c r="R179" i="2"/>
  <c r="BK257" i="2"/>
  <c r="J257" i="2" s="1"/>
  <c r="J69" i="2" s="1"/>
  <c r="T283" i="2"/>
  <c r="T282" i="2" s="1"/>
  <c r="P97" i="3"/>
  <c r="P96" i="3" s="1"/>
  <c r="P95" i="3" s="1"/>
  <c r="AU57" i="1" s="1"/>
  <c r="P173" i="3"/>
  <c r="P234" i="3"/>
  <c r="BK310" i="3"/>
  <c r="J310" i="3" s="1"/>
  <c r="J71" i="3" s="1"/>
  <c r="P333" i="3"/>
  <c r="BK220" i="4"/>
  <c r="J220" i="4" s="1"/>
  <c r="J68" i="4" s="1"/>
  <c r="R315" i="4"/>
  <c r="BK386" i="4"/>
  <c r="J386" i="4" s="1"/>
  <c r="J74" i="4" s="1"/>
  <c r="BK268" i="5"/>
  <c r="J268" i="5"/>
  <c r="J73" i="5" s="1"/>
  <c r="P90" i="6"/>
  <c r="P89" i="6" s="1"/>
  <c r="P88" i="6" s="1"/>
  <c r="AU60" i="1" s="1"/>
  <c r="R89" i="7"/>
  <c r="R88" i="7" s="1"/>
  <c r="T235" i="7"/>
  <c r="T138" i="9"/>
  <c r="T125" i="9"/>
  <c r="T124" i="9" s="1"/>
  <c r="BK300" i="9"/>
  <c r="J300" i="9" s="1"/>
  <c r="J96" i="9" s="1"/>
  <c r="T333" i="9"/>
  <c r="P380" i="9"/>
  <c r="T386" i="9"/>
  <c r="P101" i="10"/>
  <c r="BK132" i="11"/>
  <c r="J132" i="11"/>
  <c r="J67" i="11" s="1"/>
  <c r="R132" i="11"/>
  <c r="R131" i="11" s="1"/>
  <c r="T94" i="13"/>
  <c r="BK105" i="13"/>
  <c r="J105" i="13"/>
  <c r="J67" i="13" s="1"/>
  <c r="T111" i="13"/>
  <c r="T99" i="14"/>
  <c r="R85" i="16"/>
  <c r="R84" i="16" s="1"/>
  <c r="R83" i="16" s="1"/>
  <c r="T126" i="16"/>
  <c r="BE114" i="2"/>
  <c r="BE150" i="2"/>
  <c r="BE264" i="2"/>
  <c r="BE293" i="2"/>
  <c r="E50" i="3"/>
  <c r="F59" i="3"/>
  <c r="BE132" i="3"/>
  <c r="BE135" i="3"/>
  <c r="BE141" i="3"/>
  <c r="BE163" i="3"/>
  <c r="BE174" i="3"/>
  <c r="BE278" i="3"/>
  <c r="BE170" i="4"/>
  <c r="BE178" i="4"/>
  <c r="BE182" i="4"/>
  <c r="BE245" i="4"/>
  <c r="BE283" i="4"/>
  <c r="BE286" i="4"/>
  <c r="BE301" i="4"/>
  <c r="BE348" i="4"/>
  <c r="BE381" i="4"/>
  <c r="BE390" i="4"/>
  <c r="BE107" i="5"/>
  <c r="BE148" i="5"/>
  <c r="BE179" i="5"/>
  <c r="BE182" i="5"/>
  <c r="BE245" i="5"/>
  <c r="J56" i="6"/>
  <c r="BE146" i="6"/>
  <c r="E76" i="7"/>
  <c r="F85" i="7"/>
  <c r="BE96" i="7"/>
  <c r="BE98" i="7"/>
  <c r="BE113" i="7"/>
  <c r="BE122" i="7"/>
  <c r="BE126" i="7"/>
  <c r="BE153" i="7"/>
  <c r="BE156" i="7"/>
  <c r="BE173" i="7"/>
  <c r="BE111" i="8"/>
  <c r="BE113" i="8"/>
  <c r="BE114" i="8"/>
  <c r="BE150" i="8"/>
  <c r="BE154" i="8"/>
  <c r="BE202" i="8"/>
  <c r="BE218" i="8"/>
  <c r="BE226" i="8"/>
  <c r="BE230" i="9"/>
  <c r="BE236" i="9"/>
  <c r="BE239" i="9"/>
  <c r="BE320" i="9"/>
  <c r="BE393" i="9"/>
  <c r="E79" i="11"/>
  <c r="F92" i="2"/>
  <c r="BE111" i="2"/>
  <c r="BE147" i="2"/>
  <c r="BE223" i="2"/>
  <c r="BE254" i="2"/>
  <c r="BE114" i="3"/>
  <c r="BE117" i="3"/>
  <c r="BE190" i="3"/>
  <c r="BE196" i="3"/>
  <c r="BE221" i="3"/>
  <c r="BE243" i="3"/>
  <c r="BK182" i="3"/>
  <c r="J182" i="3" s="1"/>
  <c r="J67" i="3" s="1"/>
  <c r="J91" i="4"/>
  <c r="BE198" i="4"/>
  <c r="BE221" i="4"/>
  <c r="BE262" i="4"/>
  <c r="BE274" i="4"/>
  <c r="BE278" i="4"/>
  <c r="BE281" i="4"/>
  <c r="BE337" i="4"/>
  <c r="BE354" i="4"/>
  <c r="BE370" i="4"/>
  <c r="F59" i="5"/>
  <c r="BE185" i="5"/>
  <c r="BE189" i="5"/>
  <c r="BE192" i="5"/>
  <c r="BE195" i="5"/>
  <c r="BE202" i="5"/>
  <c r="BE227" i="5"/>
  <c r="BE239" i="5"/>
  <c r="BE97" i="6"/>
  <c r="BE129" i="6"/>
  <c r="BE132" i="6"/>
  <c r="BE140" i="6"/>
  <c r="BK165" i="6"/>
  <c r="J165" i="6"/>
  <c r="J66" i="6" s="1"/>
  <c r="J56" i="7"/>
  <c r="BE100" i="7"/>
  <c r="BE127" i="7"/>
  <c r="BE129" i="7"/>
  <c r="BE161" i="7"/>
  <c r="BE196" i="7"/>
  <c r="BE236" i="7"/>
  <c r="BE247" i="7"/>
  <c r="BE249" i="7"/>
  <c r="BE251" i="7"/>
  <c r="BE253" i="7"/>
  <c r="BE254" i="7"/>
  <c r="BE255" i="7"/>
  <c r="BE99" i="8"/>
  <c r="BE105" i="8"/>
  <c r="BE136" i="8"/>
  <c r="BE144" i="8"/>
  <c r="BE152" i="8"/>
  <c r="F59" i="9"/>
  <c r="BE165" i="9"/>
  <c r="BE169" i="9"/>
  <c r="BE184" i="9"/>
  <c r="BE215" i="9"/>
  <c r="BE255" i="9"/>
  <c r="BE262" i="9"/>
  <c r="BE334" i="9"/>
  <c r="BE342" i="9"/>
  <c r="J85" i="11"/>
  <c r="BE212" i="2"/>
  <c r="BE226" i="2"/>
  <c r="BE245" i="2"/>
  <c r="BE252" i="2"/>
  <c r="BE258" i="2"/>
  <c r="BE284" i="2"/>
  <c r="BE287" i="2"/>
  <c r="BE289" i="2"/>
  <c r="BE296" i="2"/>
  <c r="BE299" i="2"/>
  <c r="BK279" i="2"/>
  <c r="J279" i="2" s="1"/>
  <c r="J70" i="2" s="1"/>
  <c r="BE170" i="3"/>
  <c r="BE193" i="3"/>
  <c r="BE313" i="3"/>
  <c r="BE317" i="3"/>
  <c r="BE328" i="3"/>
  <c r="BE136" i="4"/>
  <c r="BE192" i="4"/>
  <c r="BE298" i="4"/>
  <c r="BE303" i="4"/>
  <c r="BE310" i="4"/>
  <c r="BE328" i="4"/>
  <c r="BE364" i="4"/>
  <c r="BE377" i="4"/>
  <c r="BE383" i="4"/>
  <c r="BE396" i="4"/>
  <c r="BE399" i="4"/>
  <c r="BK216" i="4"/>
  <c r="J216" i="4"/>
  <c r="J67" i="4" s="1"/>
  <c r="E83" i="5"/>
  <c r="BE98" i="5"/>
  <c r="BE111" i="5"/>
  <c r="BE114" i="5"/>
  <c r="BE125" i="5"/>
  <c r="BE152" i="5"/>
  <c r="BE173" i="5"/>
  <c r="BE275" i="5"/>
  <c r="BE112" i="7"/>
  <c r="BE139" i="7"/>
  <c r="BE144" i="7"/>
  <c r="BE175" i="7"/>
  <c r="BE199" i="7"/>
  <c r="BE201" i="7"/>
  <c r="BE216" i="7"/>
  <c r="BE92" i="8"/>
  <c r="BE98" i="8"/>
  <c r="BE103" i="8"/>
  <c r="BE210" i="8"/>
  <c r="BE224" i="8"/>
  <c r="BE240" i="8"/>
  <c r="BE242" i="8"/>
  <c r="BE244" i="8"/>
  <c r="BE246" i="8"/>
  <c r="BE248" i="8"/>
  <c r="BE250" i="8"/>
  <c r="BE253" i="8"/>
  <c r="E50" i="9"/>
  <c r="BE219" i="9"/>
  <c r="BE221" i="9"/>
  <c r="BE378" i="9"/>
  <c r="BK172" i="9"/>
  <c r="J172" i="9"/>
  <c r="J75" i="9" s="1"/>
  <c r="BK229" i="9"/>
  <c r="J229" i="9" s="1"/>
  <c r="J83" i="9" s="1"/>
  <c r="BK245" i="9"/>
  <c r="J245" i="9"/>
  <c r="J86" i="9" s="1"/>
  <c r="BE118" i="2"/>
  <c r="BE126" i="2"/>
  <c r="BE132" i="2"/>
  <c r="BE138" i="2"/>
  <c r="BE142" i="2"/>
  <c r="BE189" i="2"/>
  <c r="BE242" i="2"/>
  <c r="BE272" i="2"/>
  <c r="BE274" i="2"/>
  <c r="BE280" i="2"/>
  <c r="BE183" i="3"/>
  <c r="BE228" i="3"/>
  <c r="BE245" i="3"/>
  <c r="BE276" i="3"/>
  <c r="BE100" i="4"/>
  <c r="BE104" i="4"/>
  <c r="BE117" i="4"/>
  <c r="BE123" i="4"/>
  <c r="BE130" i="4"/>
  <c r="BE291" i="4"/>
  <c r="BE313" i="4"/>
  <c r="BE339" i="4"/>
  <c r="BE366" i="4"/>
  <c r="BE375" i="4"/>
  <c r="BE402" i="4"/>
  <c r="BE198" i="5"/>
  <c r="BE209" i="5"/>
  <c r="E76" i="6"/>
  <c r="BE109" i="6"/>
  <c r="BE114" i="6"/>
  <c r="BE90" i="7"/>
  <c r="BE94" i="7"/>
  <c r="BE103" i="7"/>
  <c r="BE105" i="7"/>
  <c r="BE107" i="7"/>
  <c r="BE114" i="7"/>
  <c r="BE117" i="7"/>
  <c r="BE119" i="7"/>
  <c r="BE120" i="7"/>
  <c r="BE146" i="7"/>
  <c r="BE147" i="7"/>
  <c r="BE149" i="7"/>
  <c r="BE160" i="7"/>
  <c r="BE165" i="7"/>
  <c r="BE167" i="7"/>
  <c r="BE207" i="7"/>
  <c r="BE209" i="7"/>
  <c r="BE224" i="7"/>
  <c r="F59" i="8"/>
  <c r="J82" i="8"/>
  <c r="BE122" i="8"/>
  <c r="BE157" i="8"/>
  <c r="BE163" i="8"/>
  <c r="BE190" i="8"/>
  <c r="BE212" i="8"/>
  <c r="BE214" i="8"/>
  <c r="BE216" i="8"/>
  <c r="BE236" i="8"/>
  <c r="BE255" i="8"/>
  <c r="BE257" i="8"/>
  <c r="BE259" i="8"/>
  <c r="BE261" i="8"/>
  <c r="BE262" i="8"/>
  <c r="BE193" i="9"/>
  <c r="BE249" i="9"/>
  <c r="BE257" i="9"/>
  <c r="BE260" i="9"/>
  <c r="BE284" i="9"/>
  <c r="BE286" i="9"/>
  <c r="BE294" i="9"/>
  <c r="BE317" i="9"/>
  <c r="BK130" i="9"/>
  <c r="J130" i="9"/>
  <c r="J66" i="9" s="1"/>
  <c r="BK397" i="9"/>
  <c r="J397" i="9" s="1"/>
  <c r="J102" i="9" s="1"/>
  <c r="E50" i="10"/>
  <c r="F86" i="10"/>
  <c r="BE104" i="10"/>
  <c r="BE111" i="10"/>
  <c r="BE96" i="11"/>
  <c r="BE99" i="11"/>
  <c r="E50" i="2"/>
  <c r="BE166" i="2"/>
  <c r="BE169" i="2"/>
  <c r="BE173" i="2"/>
  <c r="BE183" i="2"/>
  <c r="BE186" i="2"/>
  <c r="BE216" i="2"/>
  <c r="BE219" i="2"/>
  <c r="BE229" i="2"/>
  <c r="BE234" i="2"/>
  <c r="BE248" i="2"/>
  <c r="J89" i="3"/>
  <c r="BE109" i="3"/>
  <c r="BE146" i="3"/>
  <c r="BE151" i="3"/>
  <c r="BE154" i="3"/>
  <c r="BE202" i="3"/>
  <c r="BE215" i="3"/>
  <c r="BE231" i="3"/>
  <c r="BE307" i="3"/>
  <c r="BE319" i="3"/>
  <c r="BE334" i="3"/>
  <c r="BE336" i="3"/>
  <c r="BE160" i="4"/>
  <c r="BE227" i="4"/>
  <c r="BE131" i="5"/>
  <c r="BE135" i="5"/>
  <c r="BE229" i="5"/>
  <c r="BE233" i="5"/>
  <c r="BE100" i="6"/>
  <c r="BE197" i="7"/>
  <c r="BE230" i="7"/>
  <c r="BE232" i="7"/>
  <c r="BE106" i="8"/>
  <c r="BE107" i="8"/>
  <c r="BE108" i="8"/>
  <c r="BE109" i="8"/>
  <c r="BE138" i="8"/>
  <c r="BE140" i="8"/>
  <c r="BE155" i="8"/>
  <c r="BE166" i="8"/>
  <c r="BE174" i="8"/>
  <c r="BE176" i="8"/>
  <c r="BE195" i="8"/>
  <c r="BE201" i="8"/>
  <c r="BE144" i="9"/>
  <c r="BE241" i="9"/>
  <c r="BE301" i="9"/>
  <c r="BE311" i="9"/>
  <c r="BE338" i="9"/>
  <c r="BE374" i="9"/>
  <c r="BK248" i="9"/>
  <c r="J248" i="9" s="1"/>
  <c r="J87" i="9" s="1"/>
  <c r="BK268" i="9"/>
  <c r="J268" i="9"/>
  <c r="J89" i="9" s="1"/>
  <c r="BE101" i="11"/>
  <c r="BE139" i="11"/>
  <c r="BE163" i="11"/>
  <c r="BE175" i="11"/>
  <c r="J89" i="2"/>
  <c r="BE129" i="2"/>
  <c r="BE199" i="2"/>
  <c r="BE203" i="2"/>
  <c r="BE250" i="2"/>
  <c r="BE208" i="3"/>
  <c r="BE212" i="3"/>
  <c r="BE235" i="3"/>
  <c r="BE240" i="3"/>
  <c r="BE253" i="3"/>
  <c r="BE258" i="3"/>
  <c r="BE326" i="3"/>
  <c r="BE339" i="3"/>
  <c r="F59" i="4"/>
  <c r="BE108" i="4"/>
  <c r="BE111" i="4"/>
  <c r="BE120" i="4"/>
  <c r="BE201" i="4"/>
  <c r="BE239" i="4"/>
  <c r="BE330" i="4"/>
  <c r="J56" i="5"/>
  <c r="BE101" i="5"/>
  <c r="BE241" i="5"/>
  <c r="BE248" i="5"/>
  <c r="BK255" i="5"/>
  <c r="J255" i="5" s="1"/>
  <c r="J70" i="5" s="1"/>
  <c r="BE106" i="6"/>
  <c r="BE99" i="7"/>
  <c r="BE106" i="7"/>
  <c r="BE158" i="7"/>
  <c r="BE215" i="7"/>
  <c r="BE220" i="7"/>
  <c r="BE115" i="8"/>
  <c r="BE123" i="8"/>
  <c r="BE125" i="8"/>
  <c r="BE126" i="8"/>
  <c r="BE161" i="8"/>
  <c r="BE178" i="8"/>
  <c r="BE180" i="8"/>
  <c r="BE188" i="8"/>
  <c r="BE194" i="8"/>
  <c r="BE199" i="8"/>
  <c r="BE204" i="8"/>
  <c r="BE207" i="8"/>
  <c r="BE150" i="9"/>
  <c r="BE152" i="9"/>
  <c r="BE200" i="9"/>
  <c r="BE208" i="9"/>
  <c r="BE252" i="9"/>
  <c r="BE264" i="9"/>
  <c r="BE281" i="9"/>
  <c r="BE297" i="9"/>
  <c r="BE303" i="9"/>
  <c r="BE323" i="9"/>
  <c r="BE368" i="9"/>
  <c r="BE370" i="9"/>
  <c r="BE381" i="9"/>
  <c r="BK134" i="9"/>
  <c r="J134" i="9" s="1"/>
  <c r="J67" i="9" s="1"/>
  <c r="J56" i="10"/>
  <c r="BE94" i="10"/>
  <c r="BE99" i="10"/>
  <c r="F88" i="11"/>
  <c r="BE94" i="11"/>
  <c r="BE98" i="11"/>
  <c r="BE107" i="11"/>
  <c r="BE109" i="11"/>
  <c r="BE134" i="11"/>
  <c r="BE137" i="11"/>
  <c r="BE150" i="11"/>
  <c r="BE154" i="11"/>
  <c r="BE165" i="11"/>
  <c r="BE177" i="11"/>
  <c r="BE180" i="11"/>
  <c r="BE201" i="11"/>
  <c r="BE207" i="11"/>
  <c r="BE214" i="11"/>
  <c r="BE217" i="11"/>
  <c r="BE218" i="11"/>
  <c r="BE221" i="11"/>
  <c r="BE222" i="11"/>
  <c r="BE234" i="11"/>
  <c r="BE258" i="11"/>
  <c r="BE105" i="2"/>
  <c r="BE135" i="2"/>
  <c r="BE98" i="3"/>
  <c r="BE102" i="3"/>
  <c r="BE106" i="3"/>
  <c r="BE124" i="3"/>
  <c r="BE138" i="3"/>
  <c r="BE159" i="3"/>
  <c r="BE166" i="3"/>
  <c r="BE187" i="3"/>
  <c r="BE223" i="3"/>
  <c r="BE262" i="3"/>
  <c r="BE292" i="3"/>
  <c r="BE211" i="4"/>
  <c r="BE217" i="4"/>
  <c r="BE233" i="4"/>
  <c r="BE258" i="4"/>
  <c r="BE271" i="4"/>
  <c r="BE342" i="4"/>
  <c r="BE352" i="4"/>
  <c r="BE358" i="4"/>
  <c r="BE387" i="4"/>
  <c r="BE393" i="4"/>
  <c r="BE140" i="5"/>
  <c r="BE155" i="5"/>
  <c r="BE159" i="5"/>
  <c r="BE176" i="5"/>
  <c r="BE206" i="5"/>
  <c r="BE94" i="6"/>
  <c r="BE108" i="7"/>
  <c r="BE110" i="7"/>
  <c r="BE137" i="7"/>
  <c r="BE150" i="7"/>
  <c r="BE155" i="7"/>
  <c r="BE226" i="7"/>
  <c r="BE239" i="7"/>
  <c r="BE127" i="8"/>
  <c r="BE148" i="8"/>
  <c r="BE149" i="8"/>
  <c r="BE151" i="8"/>
  <c r="BE158" i="8"/>
  <c r="BE182" i="8"/>
  <c r="BE184" i="8"/>
  <c r="BE159" i="9"/>
  <c r="BE161" i="9"/>
  <c r="BE176" i="9"/>
  <c r="BE181" i="9"/>
  <c r="BE186" i="9"/>
  <c r="BE188" i="9"/>
  <c r="BE210" i="9"/>
  <c r="BE213" i="9"/>
  <c r="BE314" i="9"/>
  <c r="BE331" i="9"/>
  <c r="BE375" i="9"/>
  <c r="BE376" i="9"/>
  <c r="BE387" i="9"/>
  <c r="BE312" i="11"/>
  <c r="BE317" i="11"/>
  <c r="BE322" i="11"/>
  <c r="BE330" i="11"/>
  <c r="BE333" i="11"/>
  <c r="BE95" i="13"/>
  <c r="E71" i="14"/>
  <c r="BE85" i="14"/>
  <c r="BE96" i="14"/>
  <c r="BE100" i="14"/>
  <c r="BE105" i="14"/>
  <c r="F55" i="15"/>
  <c r="BE159" i="2"/>
  <c r="BE206" i="2"/>
  <c r="BE237" i="2"/>
  <c r="BE240" i="2"/>
  <c r="BE121" i="3"/>
  <c r="BE127" i="3"/>
  <c r="BE225" i="3"/>
  <c r="BE248" i="3"/>
  <c r="BE265" i="3"/>
  <c r="BE267" i="3"/>
  <c r="BE299" i="3"/>
  <c r="BE330" i="3"/>
  <c r="BE126" i="4"/>
  <c r="BE248" i="4"/>
  <c r="BE305" i="4"/>
  <c r="BE104" i="5"/>
  <c r="BE119" i="5"/>
  <c r="BE122" i="5"/>
  <c r="BE162" i="5"/>
  <c r="BE166" i="5"/>
  <c r="BE263" i="5"/>
  <c r="BE269" i="5"/>
  <c r="BE120" i="6"/>
  <c r="BE123" i="6"/>
  <c r="BE143" i="6"/>
  <c r="BE135" i="7"/>
  <c r="BE145" i="7"/>
  <c r="BE169" i="7"/>
  <c r="BE187" i="7"/>
  <c r="BE189" i="7"/>
  <c r="BE192" i="7"/>
  <c r="BE194" i="7"/>
  <c r="BE204" i="7"/>
  <c r="BE211" i="7"/>
  <c r="BE213" i="7"/>
  <c r="BE222" i="7"/>
  <c r="BE228" i="7"/>
  <c r="E50" i="8"/>
  <c r="BE168" i="8"/>
  <c r="BE222" i="8"/>
  <c r="BE228" i="8"/>
  <c r="BE252" i="8"/>
  <c r="BE225" i="9"/>
  <c r="BE227" i="9"/>
  <c r="BE243" i="9"/>
  <c r="BE325" i="9"/>
  <c r="BE327" i="9"/>
  <c r="BE361" i="9"/>
  <c r="BK168" i="9"/>
  <c r="J168" i="9"/>
  <c r="J74" i="9" s="1"/>
  <c r="BK270" i="9"/>
  <c r="J270" i="9" s="1"/>
  <c r="J90" i="9" s="1"/>
  <c r="BK280" i="9"/>
  <c r="J280" i="9"/>
  <c r="J94" i="9" s="1"/>
  <c r="BE123" i="11"/>
  <c r="BE127" i="11"/>
  <c r="BE136" i="11"/>
  <c r="BE146" i="11"/>
  <c r="BE152" i="11"/>
  <c r="BE156" i="11"/>
  <c r="BE169" i="11"/>
  <c r="BE170" i="11"/>
  <c r="BE192" i="11"/>
  <c r="BE195" i="11"/>
  <c r="BE203" i="11"/>
  <c r="BE205" i="11"/>
  <c r="BE209" i="11"/>
  <c r="BE215" i="11"/>
  <c r="BE250" i="11"/>
  <c r="BE261" i="11"/>
  <c r="BE275" i="11"/>
  <c r="BE293" i="11"/>
  <c r="BE299" i="11"/>
  <c r="BE310" i="11"/>
  <c r="BE314" i="11"/>
  <c r="BE315" i="11"/>
  <c r="BE323" i="11"/>
  <c r="BE327" i="11"/>
  <c r="J81" i="12"/>
  <c r="J56" i="13"/>
  <c r="E80" i="13"/>
  <c r="BE96" i="13"/>
  <c r="BE98" i="13"/>
  <c r="BE99" i="13"/>
  <c r="BE108" i="13"/>
  <c r="F55" i="14"/>
  <c r="BE89" i="14"/>
  <c r="BE91" i="14"/>
  <c r="BE97" i="14"/>
  <c r="BE98" i="14"/>
  <c r="BE107" i="14"/>
  <c r="E48" i="15"/>
  <c r="F55" i="16"/>
  <c r="BE98" i="2"/>
  <c r="BE121" i="2"/>
  <c r="BE155" i="2"/>
  <c r="BE162" i="2"/>
  <c r="BE209" i="2"/>
  <c r="BE231" i="2"/>
  <c r="BE219" i="3"/>
  <c r="BE238" i="3"/>
  <c r="BE250" i="3"/>
  <c r="BE270" i="3"/>
  <c r="BE273" i="3"/>
  <c r="BE286" i="3"/>
  <c r="BE290" i="3"/>
  <c r="BE295" i="3"/>
  <c r="BE311" i="3"/>
  <c r="BE323" i="3"/>
  <c r="BE342" i="3"/>
  <c r="BE345" i="3"/>
  <c r="BE157" i="4"/>
  <c r="BE165" i="4"/>
  <c r="BE185" i="4"/>
  <c r="BE189" i="4"/>
  <c r="BE195" i="4"/>
  <c r="BE204" i="4"/>
  <c r="BE288" i="4"/>
  <c r="BE296" i="4"/>
  <c r="BE308" i="4"/>
  <c r="BE323" i="4"/>
  <c r="BE325" i="4"/>
  <c r="BE335" i="4"/>
  <c r="BE346" i="4"/>
  <c r="BE350" i="4"/>
  <c r="BE360" i="4"/>
  <c r="BE373" i="4"/>
  <c r="BE211" i="5"/>
  <c r="BE214" i="5"/>
  <c r="BE217" i="5"/>
  <c r="BE220" i="5"/>
  <c r="BE235" i="5"/>
  <c r="BE250" i="5"/>
  <c r="BE260" i="5"/>
  <c r="BE126" i="6"/>
  <c r="BE135" i="6"/>
  <c r="BE155" i="6"/>
  <c r="BE92" i="7"/>
  <c r="BE179" i="7"/>
  <c r="BE181" i="7"/>
  <c r="BE183" i="7"/>
  <c r="BE185" i="7"/>
  <c r="BE190" i="7"/>
  <c r="BE243" i="7"/>
  <c r="BE245" i="7"/>
  <c r="BE94" i="8"/>
  <c r="BE129" i="8"/>
  <c r="BE142" i="8"/>
  <c r="BE146" i="9"/>
  <c r="BE246" i="9"/>
  <c r="BK155" i="9"/>
  <c r="J155" i="9" s="1"/>
  <c r="J71" i="9" s="1"/>
  <c r="BK164" i="9"/>
  <c r="J164" i="9"/>
  <c r="J73" i="9" s="1"/>
  <c r="BE105" i="11"/>
  <c r="BE111" i="11"/>
  <c r="BE129" i="11"/>
  <c r="BE142" i="11"/>
  <c r="BE167" i="11"/>
  <c r="BE171" i="11"/>
  <c r="BE178" i="11"/>
  <c r="BE186" i="11"/>
  <c r="BE194" i="11"/>
  <c r="BE197" i="11"/>
  <c r="BE198" i="11"/>
  <c r="BE206" i="11"/>
  <c r="BE225" i="11"/>
  <c r="BE228" i="11"/>
  <c r="BE236" i="11"/>
  <c r="BE241" i="11"/>
  <c r="BE246" i="11"/>
  <c r="BE249" i="11"/>
  <c r="BE253" i="11"/>
  <c r="BE254" i="11"/>
  <c r="BE259" i="11"/>
  <c r="BE272" i="11"/>
  <c r="BE279" i="11"/>
  <c r="BE285" i="11"/>
  <c r="BE301" i="11"/>
  <c r="BE307" i="11"/>
  <c r="BE311" i="11"/>
  <c r="BE318" i="11"/>
  <c r="BE328" i="11"/>
  <c r="BE332" i="11"/>
  <c r="BE336" i="11"/>
  <c r="E75" i="12"/>
  <c r="F59" i="13"/>
  <c r="BE97" i="13"/>
  <c r="BE112" i="13"/>
  <c r="BK101" i="13"/>
  <c r="J101" i="13"/>
  <c r="J66" i="13" s="1"/>
  <c r="J52" i="14"/>
  <c r="BE83" i="14"/>
  <c r="BE87" i="14"/>
  <c r="BE90" i="14"/>
  <c r="BE93" i="14"/>
  <c r="BE109" i="14"/>
  <c r="BE89" i="16"/>
  <c r="BE98" i="16"/>
  <c r="BE101" i="16"/>
  <c r="BE234" i="8"/>
  <c r="BE238" i="8"/>
  <c r="BE131" i="9"/>
  <c r="BE139" i="9"/>
  <c r="BE173" i="9"/>
  <c r="BE202" i="9"/>
  <c r="BE206" i="9"/>
  <c r="BE233" i="9"/>
  <c r="BE373" i="9"/>
  <c r="BE383" i="9"/>
  <c r="BE389" i="9"/>
  <c r="BE395" i="9"/>
  <c r="BE398" i="9"/>
  <c r="BK126" i="9"/>
  <c r="BK272" i="9"/>
  <c r="J272" i="9"/>
  <c r="J91" i="9" s="1"/>
  <c r="BK277" i="9"/>
  <c r="J277" i="9" s="1"/>
  <c r="J93" i="9" s="1"/>
  <c r="BE97" i="10"/>
  <c r="BE107" i="10"/>
  <c r="BE109" i="10"/>
  <c r="BE93" i="11"/>
  <c r="BE103" i="11"/>
  <c r="BE113" i="11"/>
  <c r="BE115" i="11"/>
  <c r="BE119" i="11"/>
  <c r="BE121" i="11"/>
  <c r="BE133" i="11"/>
  <c r="BE144" i="11"/>
  <c r="BE148" i="11"/>
  <c r="BE157" i="11"/>
  <c r="BE161" i="11"/>
  <c r="BE181" i="11"/>
  <c r="BE187" i="11"/>
  <c r="BE189" i="11"/>
  <c r="BE212" i="11"/>
  <c r="BE223" i="11"/>
  <c r="BE227" i="11"/>
  <c r="BE229" i="11"/>
  <c r="BE232" i="11"/>
  <c r="BE267" i="11"/>
  <c r="BE269" i="11"/>
  <c r="BE270" i="11"/>
  <c r="BE277" i="11"/>
  <c r="BE291" i="11"/>
  <c r="BE298" i="11"/>
  <c r="BE303" i="11"/>
  <c r="BE306" i="11"/>
  <c r="BE319" i="11"/>
  <c r="BE334" i="11"/>
  <c r="BE92" i="12"/>
  <c r="BE102" i="13"/>
  <c r="BE125" i="13"/>
  <c r="BE94" i="14"/>
  <c r="E48" i="16"/>
  <c r="J77" i="16"/>
  <c r="BE86" i="16"/>
  <c r="BE199" i="3"/>
  <c r="BE281" i="3"/>
  <c r="BE283" i="3"/>
  <c r="BE288" i="3"/>
  <c r="E50" i="4"/>
  <c r="BE133" i="4"/>
  <c r="BE141" i="4"/>
  <c r="BE147" i="4"/>
  <c r="BE151" i="4"/>
  <c r="BE154" i="4"/>
  <c r="BE208" i="4"/>
  <c r="BE224" i="4"/>
  <c r="BE230" i="4"/>
  <c r="BE242" i="4"/>
  <c r="BE293" i="4"/>
  <c r="BE333" i="4"/>
  <c r="BE169" i="5"/>
  <c r="BE222" i="5"/>
  <c r="BE252" i="5"/>
  <c r="BE256" i="5"/>
  <c r="BE265" i="5"/>
  <c r="BE272" i="5"/>
  <c r="F59" i="6"/>
  <c r="BE163" i="6"/>
  <c r="BE102" i="7"/>
  <c r="BE116" i="7"/>
  <c r="BE124" i="7"/>
  <c r="BE131" i="7"/>
  <c r="BE133" i="7"/>
  <c r="BE171" i="7"/>
  <c r="BE234" i="7"/>
  <c r="BE241" i="7"/>
  <c r="BE246" i="7"/>
  <c r="BE96" i="8"/>
  <c r="BE130" i="8"/>
  <c r="BE132" i="8"/>
  <c r="BE134" i="8"/>
  <c r="BE146" i="8"/>
  <c r="BE164" i="8"/>
  <c r="BE170" i="8"/>
  <c r="BE172" i="8"/>
  <c r="BE209" i="8"/>
  <c r="BE220" i="8"/>
  <c r="BE232" i="8"/>
  <c r="BE237" i="8"/>
  <c r="J56" i="9"/>
  <c r="BE127" i="9"/>
  <c r="BE135" i="9"/>
  <c r="BE141" i="9"/>
  <c r="BE269" i="9"/>
  <c r="BE276" i="9"/>
  <c r="BE117" i="11"/>
  <c r="BE126" i="11"/>
  <c r="BE140" i="11"/>
  <c r="BE159" i="11"/>
  <c r="BE173" i="11"/>
  <c r="BE179" i="11"/>
  <c r="BE184" i="11"/>
  <c r="BE188" i="11"/>
  <c r="BE196" i="11"/>
  <c r="BE200" i="11"/>
  <c r="BE204" i="11"/>
  <c r="BE208" i="11"/>
  <c r="BE211" i="11"/>
  <c r="BE224" i="11"/>
  <c r="BE226" i="11"/>
  <c r="BE231" i="11"/>
  <c r="BE233" i="11"/>
  <c r="BE239" i="11"/>
  <c r="BE247" i="11"/>
  <c r="BE257" i="11"/>
  <c r="BE260" i="11"/>
  <c r="BE263" i="11"/>
  <c r="BE264" i="11"/>
  <c r="BE265" i="11"/>
  <c r="BE271" i="11"/>
  <c r="BE289" i="11"/>
  <c r="BE295" i="11"/>
  <c r="BE300" i="11"/>
  <c r="BE304" i="11"/>
  <c r="BE326" i="11"/>
  <c r="BE329" i="11"/>
  <c r="BE331" i="11"/>
  <c r="BE338" i="11"/>
  <c r="BE340" i="11"/>
  <c r="F59" i="12"/>
  <c r="BE114" i="13"/>
  <c r="BE115" i="13"/>
  <c r="BE122" i="13"/>
  <c r="BK118" i="13"/>
  <c r="J118" i="13"/>
  <c r="J69" i="13" s="1"/>
  <c r="J52" i="15"/>
  <c r="BK83" i="15"/>
  <c r="J83" i="15"/>
  <c r="J61" i="15" s="1"/>
  <c r="BE92" i="16"/>
  <c r="BE95" i="16"/>
  <c r="BE104" i="16"/>
  <c r="BE108" i="16"/>
  <c r="BE116" i="16"/>
  <c r="BE127" i="16"/>
  <c r="BE102" i="2"/>
  <c r="BE108" i="2"/>
  <c r="BE176" i="2"/>
  <c r="BE180" i="2"/>
  <c r="BE192" i="2"/>
  <c r="BE195" i="2"/>
  <c r="BE260" i="2"/>
  <c r="BE266" i="2"/>
  <c r="BE270" i="2"/>
  <c r="BE276" i="2"/>
  <c r="BE177" i="3"/>
  <c r="BE205" i="3"/>
  <c r="BE255" i="3"/>
  <c r="BE260" i="3"/>
  <c r="BE301" i="3"/>
  <c r="BE303" i="3"/>
  <c r="BE305" i="3"/>
  <c r="BE144" i="4"/>
  <c r="BE173" i="4"/>
  <c r="BE236" i="4"/>
  <c r="BE251" i="4"/>
  <c r="BE255" i="4"/>
  <c r="BE264" i="4"/>
  <c r="BE266" i="4"/>
  <c r="BE268" i="4"/>
  <c r="BE316" i="4"/>
  <c r="BE319" i="4"/>
  <c r="BE321" i="4"/>
  <c r="BE128" i="5"/>
  <c r="BE143" i="5"/>
  <c r="BE225" i="5"/>
  <c r="BE91" i="6"/>
  <c r="BE166" i="6"/>
  <c r="BE97" i="7"/>
  <c r="BE123" i="7"/>
  <c r="BE141" i="7"/>
  <c r="BE143" i="7"/>
  <c r="BE152" i="7"/>
  <c r="BE163" i="7"/>
  <c r="BE177" i="7"/>
  <c r="BE202" i="7"/>
  <c r="BE205" i="7"/>
  <c r="BE218" i="7"/>
  <c r="BE237" i="7"/>
  <c r="BE257" i="7"/>
  <c r="BE90" i="8"/>
  <c r="BE101" i="8"/>
  <c r="BE102" i="8"/>
  <c r="BE112" i="8"/>
  <c r="BE116" i="8"/>
  <c r="BE117" i="8"/>
  <c r="BE119" i="8"/>
  <c r="BE120" i="8"/>
  <c r="BE160" i="8"/>
  <c r="BE186" i="8"/>
  <c r="BE192" i="8"/>
  <c r="BE197" i="8"/>
  <c r="BE206" i="8"/>
  <c r="BE230" i="8"/>
  <c r="BE156" i="9"/>
  <c r="BE179" i="9"/>
  <c r="BE198" i="9"/>
  <c r="BE271" i="9"/>
  <c r="BE273" i="9"/>
  <c r="BE278" i="9"/>
  <c r="BK275" i="9"/>
  <c r="J275" i="9"/>
  <c r="J92" i="9" s="1"/>
  <c r="BE92" i="10"/>
  <c r="BE102" i="10"/>
  <c r="BE190" i="11"/>
  <c r="BE199" i="11"/>
  <c r="BE202" i="11"/>
  <c r="BE210" i="11"/>
  <c r="BE230" i="11"/>
  <c r="BE235" i="11"/>
  <c r="BE237" i="11"/>
  <c r="BE243" i="11"/>
  <c r="BE244" i="11"/>
  <c r="BE252" i="11"/>
  <c r="BE256" i="11"/>
  <c r="BE273" i="11"/>
  <c r="BE281" i="11"/>
  <c r="BE283" i="11"/>
  <c r="BE287" i="11"/>
  <c r="BE297" i="11"/>
  <c r="BE302" i="11"/>
  <c r="BE305" i="11"/>
  <c r="BE308" i="11"/>
  <c r="BE309" i="11"/>
  <c r="BE313" i="11"/>
  <c r="BE316" i="11"/>
  <c r="BE321" i="11"/>
  <c r="BE325" i="11"/>
  <c r="BE335" i="11"/>
  <c r="BE337" i="11"/>
  <c r="BK339" i="11"/>
  <c r="J339" i="11" s="1"/>
  <c r="J69" i="11" s="1"/>
  <c r="BE90" i="12"/>
  <c r="BE93" i="12"/>
  <c r="BE106" i="13"/>
  <c r="BE110" i="13"/>
  <c r="BE119" i="13"/>
  <c r="BE101" i="14"/>
  <c r="BE103" i="14"/>
  <c r="BE84" i="15"/>
  <c r="BE130" i="16"/>
  <c r="BK107" i="16"/>
  <c r="J107" i="16" s="1"/>
  <c r="J62" i="16" s="1"/>
  <c r="F38" i="13"/>
  <c r="BC70" i="1"/>
  <c r="F37" i="10"/>
  <c r="BB66" i="1"/>
  <c r="F39" i="12"/>
  <c r="BD69" i="1"/>
  <c r="F38" i="7"/>
  <c r="BC62" i="1"/>
  <c r="F36" i="3"/>
  <c r="BA57" i="1"/>
  <c r="F37" i="16"/>
  <c r="BD73" i="1"/>
  <c r="F36" i="14"/>
  <c r="BC71" i="1"/>
  <c r="F37" i="4"/>
  <c r="BB58" i="1"/>
  <c r="F38" i="12"/>
  <c r="BC69" i="1"/>
  <c r="J36" i="12"/>
  <c r="AW69" i="1"/>
  <c r="F36" i="11"/>
  <c r="BA68" i="1"/>
  <c r="F39" i="8"/>
  <c r="BD63" i="1"/>
  <c r="J36" i="9"/>
  <c r="AW65" i="1"/>
  <c r="F38" i="8"/>
  <c r="BC63" i="1"/>
  <c r="AS54" i="1"/>
  <c r="F38" i="5"/>
  <c r="BC59" i="1" s="1"/>
  <c r="F37" i="13"/>
  <c r="BB70" i="1" s="1"/>
  <c r="J36" i="11"/>
  <c r="AW68" i="1" s="1"/>
  <c r="F36" i="2"/>
  <c r="BA56" i="1" s="1"/>
  <c r="F37" i="12"/>
  <c r="BB69" i="1" s="1"/>
  <c r="F38" i="10"/>
  <c r="BC66" i="1" s="1"/>
  <c r="F37" i="8"/>
  <c r="BB63" i="1" s="1"/>
  <c r="F37" i="14"/>
  <c r="BD71" i="1" s="1"/>
  <c r="J36" i="8"/>
  <c r="AW63" i="1" s="1"/>
  <c r="F36" i="4"/>
  <c r="BA58" i="1" s="1"/>
  <c r="J34" i="14"/>
  <c r="AW71" i="1" s="1"/>
  <c r="F39" i="4"/>
  <c r="BD58" i="1" s="1"/>
  <c r="J34" i="15"/>
  <c r="AW72" i="1" s="1"/>
  <c r="J36" i="5"/>
  <c r="AW59" i="1" s="1"/>
  <c r="F37" i="5"/>
  <c r="BB59" i="1" s="1"/>
  <c r="F37" i="11"/>
  <c r="BB68" i="1" s="1"/>
  <c r="F35" i="16"/>
  <c r="BB73" i="1" s="1"/>
  <c r="F39" i="11"/>
  <c r="BD68" i="1" s="1"/>
  <c r="F37" i="3"/>
  <c r="BB57" i="1" s="1"/>
  <c r="F35" i="14"/>
  <c r="BB71" i="1" s="1"/>
  <c r="J36" i="4"/>
  <c r="AW58" i="1" s="1"/>
  <c r="F34" i="16"/>
  <c r="BA73" i="1" s="1"/>
  <c r="F39" i="5"/>
  <c r="BD59" i="1" s="1"/>
  <c r="F39" i="9"/>
  <c r="BD65" i="1" s="1"/>
  <c r="J36" i="2"/>
  <c r="AW56" i="1" s="1"/>
  <c r="J36" i="6"/>
  <c r="AW60" i="1" s="1"/>
  <c r="F38" i="3"/>
  <c r="BC57" i="1" s="1"/>
  <c r="J36" i="13"/>
  <c r="AW70" i="1" s="1"/>
  <c r="J34" i="16"/>
  <c r="AW73" i="1" s="1"/>
  <c r="F34" i="14"/>
  <c r="BA71" i="1" s="1"/>
  <c r="F38" i="9"/>
  <c r="BC65" i="1" s="1"/>
  <c r="F39" i="7"/>
  <c r="BD62" i="1" s="1"/>
  <c r="J36" i="7"/>
  <c r="AW62" i="1" s="1"/>
  <c r="F36" i="12"/>
  <c r="BA69" i="1" s="1"/>
  <c r="F38" i="11"/>
  <c r="BC68" i="1" s="1"/>
  <c r="J36" i="3"/>
  <c r="AW57" i="1" s="1"/>
  <c r="F36" i="9"/>
  <c r="BA65" i="1" s="1"/>
  <c r="F36" i="6"/>
  <c r="BA60" i="1" s="1"/>
  <c r="F38" i="4"/>
  <c r="BC58" i="1" s="1"/>
  <c r="F38" i="2"/>
  <c r="BC56" i="1" s="1"/>
  <c r="F39" i="6"/>
  <c r="BD60" i="1" s="1"/>
  <c r="F37" i="6"/>
  <c r="BB60" i="1" s="1"/>
  <c r="F38" i="6"/>
  <c r="BC60" i="1" s="1"/>
  <c r="J33" i="15"/>
  <c r="AV72" i="1" s="1"/>
  <c r="F36" i="13"/>
  <c r="BA70" i="1" s="1"/>
  <c r="F37" i="7"/>
  <c r="BB62" i="1" s="1"/>
  <c r="F39" i="13"/>
  <c r="BD70" i="1" s="1"/>
  <c r="F37" i="9"/>
  <c r="BB65" i="1" s="1"/>
  <c r="F36" i="7"/>
  <c r="BA62" i="1" s="1"/>
  <c r="F39" i="2"/>
  <c r="BD56" i="1" s="1"/>
  <c r="J36" i="10"/>
  <c r="AW66" i="1" s="1"/>
  <c r="F36" i="10"/>
  <c r="BA66" i="1" s="1"/>
  <c r="F36" i="16"/>
  <c r="BC73" i="1" s="1"/>
  <c r="F39" i="3"/>
  <c r="BD57" i="1" s="1"/>
  <c r="F36" i="8"/>
  <c r="BA63" i="1" s="1"/>
  <c r="F36" i="5"/>
  <c r="BA59" i="1" s="1"/>
  <c r="F39" i="10"/>
  <c r="BD66" i="1" s="1"/>
  <c r="F37" i="2"/>
  <c r="BB56" i="1" s="1"/>
  <c r="P125" i="9" l="1"/>
  <c r="P124" i="9" s="1"/>
  <c r="AU65" i="1" s="1"/>
  <c r="R125" i="9"/>
  <c r="R124" i="9"/>
  <c r="T84" i="16"/>
  <c r="T83" i="16"/>
  <c r="R91" i="11"/>
  <c r="R93" i="13"/>
  <c r="R92" i="13" s="1"/>
  <c r="T90" i="10"/>
  <c r="T89" i="10" s="1"/>
  <c r="BK125" i="9"/>
  <c r="BK124" i="9" s="1"/>
  <c r="J124" i="9" s="1"/>
  <c r="J63" i="9" s="1"/>
  <c r="T81" i="14"/>
  <c r="BK93" i="13"/>
  <c r="J93" i="13"/>
  <c r="J64" i="13" s="1"/>
  <c r="P90" i="10"/>
  <c r="P89" i="10" s="1"/>
  <c r="AU66" i="1" s="1"/>
  <c r="R81" i="14"/>
  <c r="R88" i="8"/>
  <c r="R96" i="5"/>
  <c r="R95" i="5"/>
  <c r="BK96" i="2"/>
  <c r="J96" i="2"/>
  <c r="J64" i="2" s="1"/>
  <c r="P91" i="11"/>
  <c r="AU68" i="1" s="1"/>
  <c r="AU67" i="1" s="1"/>
  <c r="T98" i="4"/>
  <c r="T97" i="4" s="1"/>
  <c r="P88" i="8"/>
  <c r="AU63" i="1" s="1"/>
  <c r="AU61" i="1" s="1"/>
  <c r="BK88" i="7"/>
  <c r="J88" i="7" s="1"/>
  <c r="J32" i="7" s="1"/>
  <c r="AG62" i="1" s="1"/>
  <c r="R96" i="3"/>
  <c r="R95" i="3" s="1"/>
  <c r="R96" i="2"/>
  <c r="R95" i="2" s="1"/>
  <c r="R98" i="4"/>
  <c r="R97" i="4" s="1"/>
  <c r="T93" i="13"/>
  <c r="T92" i="13" s="1"/>
  <c r="T91" i="11"/>
  <c r="P98" i="4"/>
  <c r="P97" i="4"/>
  <c r="AU58" i="1" s="1"/>
  <c r="T88" i="8"/>
  <c r="T95" i="5"/>
  <c r="T88" i="7"/>
  <c r="P96" i="2"/>
  <c r="P95" i="2"/>
  <c r="AU56" i="1" s="1"/>
  <c r="T96" i="3"/>
  <c r="T95" i="3" s="1"/>
  <c r="T96" i="2"/>
  <c r="T95" i="2" s="1"/>
  <c r="BK282" i="2"/>
  <c r="J282" i="2" s="1"/>
  <c r="J71" i="2" s="1"/>
  <c r="BK98" i="4"/>
  <c r="J98" i="4"/>
  <c r="J64" i="4" s="1"/>
  <c r="BK88" i="6"/>
  <c r="J88" i="6" s="1"/>
  <c r="J32" i="6" s="1"/>
  <c r="AG60" i="1" s="1"/>
  <c r="J89" i="7"/>
  <c r="J64" i="7" s="1"/>
  <c r="J97" i="2"/>
  <c r="J65" i="2" s="1"/>
  <c r="J126" i="9"/>
  <c r="J65" i="9" s="1"/>
  <c r="J259" i="5"/>
  <c r="J72" i="5" s="1"/>
  <c r="BK90" i="10"/>
  <c r="J90" i="10" s="1"/>
  <c r="J64" i="10" s="1"/>
  <c r="BK96" i="3"/>
  <c r="BK95" i="3"/>
  <c r="J95" i="3" s="1"/>
  <c r="J32" i="3" s="1"/>
  <c r="AG57" i="1" s="1"/>
  <c r="BK96" i="5"/>
  <c r="J96" i="5" s="1"/>
  <c r="J64" i="5" s="1"/>
  <c r="BK385" i="4"/>
  <c r="J385" i="4"/>
  <c r="J73" i="4" s="1"/>
  <c r="J90" i="6"/>
  <c r="J65" i="6" s="1"/>
  <c r="BK88" i="8"/>
  <c r="J88" i="8" s="1"/>
  <c r="J63" i="8" s="1"/>
  <c r="BK131" i="11"/>
  <c r="J131" i="11"/>
  <c r="J66" i="11" s="1"/>
  <c r="BK88" i="12"/>
  <c r="BK87" i="12" s="1"/>
  <c r="J87" i="12" s="1"/>
  <c r="J63" i="12" s="1"/>
  <c r="J94" i="13"/>
  <c r="J65" i="13" s="1"/>
  <c r="BK91" i="11"/>
  <c r="J91" i="11" s="1"/>
  <c r="J63" i="11" s="1"/>
  <c r="BK81" i="14"/>
  <c r="J81" i="14"/>
  <c r="J59" i="14" s="1"/>
  <c r="BK82" i="15"/>
  <c r="J82" i="15" s="1"/>
  <c r="J60" i="15" s="1"/>
  <c r="BK84" i="16"/>
  <c r="BK83" i="16"/>
  <c r="J83" i="16" s="1"/>
  <c r="J59" i="16" s="1"/>
  <c r="J33" i="14"/>
  <c r="AV71" i="1"/>
  <c r="AT71" i="1" s="1"/>
  <c r="AT72" i="1"/>
  <c r="J35" i="8"/>
  <c r="AV63" i="1"/>
  <c r="AT63" i="1" s="1"/>
  <c r="J35" i="12"/>
  <c r="AV69" i="1" s="1"/>
  <c r="AT69" i="1" s="1"/>
  <c r="J35" i="3"/>
  <c r="AV57" i="1"/>
  <c r="AT57" i="1" s="1"/>
  <c r="J35" i="11"/>
  <c r="AV68" i="1"/>
  <c r="AT68" i="1" s="1"/>
  <c r="BC64" i="1"/>
  <c r="AY64" i="1" s="1"/>
  <c r="F35" i="6"/>
  <c r="AZ60" i="1" s="1"/>
  <c r="BB67" i="1"/>
  <c r="AX67" i="1" s="1"/>
  <c r="BD61" i="1"/>
  <c r="J35" i="10"/>
  <c r="AV66" i="1"/>
  <c r="AT66" i="1" s="1"/>
  <c r="F33" i="14"/>
  <c r="AZ71" i="1" s="1"/>
  <c r="J35" i="13"/>
  <c r="AV70" i="1" s="1"/>
  <c r="AT70" i="1" s="1"/>
  <c r="BD55" i="1"/>
  <c r="F35" i="10"/>
  <c r="AZ66" i="1" s="1"/>
  <c r="BA55" i="1"/>
  <c r="BB55" i="1"/>
  <c r="BC61" i="1"/>
  <c r="AY61" i="1" s="1"/>
  <c r="J35" i="7"/>
  <c r="AV62" i="1" s="1"/>
  <c r="AT62" i="1" s="1"/>
  <c r="F35" i="8"/>
  <c r="AZ63" i="1"/>
  <c r="BA67" i="1"/>
  <c r="AW67" i="1"/>
  <c r="BC67" i="1"/>
  <c r="AY67" i="1"/>
  <c r="F35" i="13"/>
  <c r="AZ70" i="1"/>
  <c r="F35" i="4"/>
  <c r="AZ58" i="1"/>
  <c r="BB61" i="1"/>
  <c r="AX61" i="1"/>
  <c r="F35" i="2"/>
  <c r="AZ56" i="1"/>
  <c r="J33" i="16"/>
  <c r="AV73" i="1"/>
  <c r="AT73" i="1" s="1"/>
  <c r="F33" i="15"/>
  <c r="AZ72" i="1" s="1"/>
  <c r="F35" i="7"/>
  <c r="AZ62" i="1" s="1"/>
  <c r="F35" i="3"/>
  <c r="AZ57" i="1" s="1"/>
  <c r="J35" i="5"/>
  <c r="AV59" i="1" s="1"/>
  <c r="AT59" i="1" s="1"/>
  <c r="J35" i="6"/>
  <c r="AV60" i="1"/>
  <c r="AT60" i="1" s="1"/>
  <c r="J35" i="4"/>
  <c r="AV58" i="1" s="1"/>
  <c r="AT58" i="1" s="1"/>
  <c r="J35" i="9"/>
  <c r="AV65" i="1"/>
  <c r="AT65" i="1" s="1"/>
  <c r="BA61" i="1"/>
  <c r="AW61" i="1" s="1"/>
  <c r="BC55" i="1"/>
  <c r="AY55" i="1"/>
  <c r="BB64" i="1"/>
  <c r="AX64" i="1"/>
  <c r="J35" i="2"/>
  <c r="AV56" i="1"/>
  <c r="AT56" i="1" s="1"/>
  <c r="F35" i="12"/>
  <c r="AZ69" i="1" s="1"/>
  <c r="BD64" i="1"/>
  <c r="F33" i="16"/>
  <c r="AZ73" i="1"/>
  <c r="BA64" i="1"/>
  <c r="AW64" i="1" s="1"/>
  <c r="F35" i="11"/>
  <c r="AZ68" i="1" s="1"/>
  <c r="F35" i="5"/>
  <c r="AZ59" i="1" s="1"/>
  <c r="BD67" i="1"/>
  <c r="F35" i="9"/>
  <c r="AZ65" i="1"/>
  <c r="AU64" i="1" l="1"/>
  <c r="J41" i="6"/>
  <c r="J41" i="3"/>
  <c r="J41" i="7"/>
  <c r="J63" i="3"/>
  <c r="J125" i="9"/>
  <c r="J64" i="9" s="1"/>
  <c r="BK95" i="2"/>
  <c r="J95" i="2" s="1"/>
  <c r="J63" i="2" s="1"/>
  <c r="J96" i="3"/>
  <c r="J64" i="3"/>
  <c r="BK95" i="5"/>
  <c r="J95" i="5"/>
  <c r="J63" i="5" s="1"/>
  <c r="J63" i="7"/>
  <c r="BK89" i="10"/>
  <c r="J89" i="10"/>
  <c r="BK97" i="4"/>
  <c r="J97" i="4"/>
  <c r="J63" i="4" s="1"/>
  <c r="J63" i="6"/>
  <c r="J88" i="12"/>
  <c r="J64" i="12"/>
  <c r="BK92" i="13"/>
  <c r="J92" i="13"/>
  <c r="J63" i="13" s="1"/>
  <c r="J84" i="16"/>
  <c r="J60" i="16" s="1"/>
  <c r="BK81" i="15"/>
  <c r="J81" i="15" s="1"/>
  <c r="J59" i="15" s="1"/>
  <c r="AN57" i="1"/>
  <c r="AN62" i="1"/>
  <c r="BB54" i="1"/>
  <c r="W31" i="1"/>
  <c r="AN60" i="1"/>
  <c r="AZ67" i="1"/>
  <c r="AV67" i="1" s="1"/>
  <c r="AT67" i="1" s="1"/>
  <c r="BC54" i="1"/>
  <c r="W32" i="1"/>
  <c r="BD54" i="1"/>
  <c r="W33" i="1"/>
  <c r="J32" i="8"/>
  <c r="AG63" i="1"/>
  <c r="AN63" i="1" s="1"/>
  <c r="J30" i="14"/>
  <c r="AG71" i="1" s="1"/>
  <c r="AN71" i="1" s="1"/>
  <c r="J30" i="16"/>
  <c r="AG73" i="1"/>
  <c r="AN73" i="1" s="1"/>
  <c r="AZ64" i="1"/>
  <c r="AV64" i="1" s="1"/>
  <c r="AT64" i="1" s="1"/>
  <c r="J32" i="10"/>
  <c r="AG66" i="1"/>
  <c r="AN66" i="1" s="1"/>
  <c r="AW55" i="1"/>
  <c r="AU55" i="1"/>
  <c r="AU54" i="1"/>
  <c r="J32" i="12"/>
  <c r="AG69" i="1"/>
  <c r="AN69" i="1" s="1"/>
  <c r="J32" i="11"/>
  <c r="AG68" i="1" s="1"/>
  <c r="AN68" i="1" s="1"/>
  <c r="AX55" i="1"/>
  <c r="AZ61" i="1"/>
  <c r="AV61" i="1" s="1"/>
  <c r="AT61" i="1" s="1"/>
  <c r="AZ55" i="1"/>
  <c r="BA54" i="1"/>
  <c r="AW54" i="1"/>
  <c r="AK30" i="1" s="1"/>
  <c r="J32" i="9"/>
  <c r="AG65" i="1" s="1"/>
  <c r="AN65" i="1" s="1"/>
  <c r="AZ54" i="1" l="1"/>
  <c r="AV54" i="1" s="1"/>
  <c r="AK29" i="1" s="1"/>
  <c r="J41" i="9"/>
  <c r="J41" i="11"/>
  <c r="J63" i="10"/>
  <c r="J39" i="14"/>
  <c r="J41" i="10"/>
  <c r="J41" i="12"/>
  <c r="J41" i="8"/>
  <c r="J39" i="16"/>
  <c r="AX54" i="1"/>
  <c r="W29" i="1"/>
  <c r="AG61" i="1"/>
  <c r="AN61" i="1" s="1"/>
  <c r="J32" i="2"/>
  <c r="AG56" i="1" s="1"/>
  <c r="AN56" i="1" s="1"/>
  <c r="J32" i="13"/>
  <c r="AG70" i="1"/>
  <c r="AN70" i="1" s="1"/>
  <c r="AT54" i="1"/>
  <c r="AV55" i="1"/>
  <c r="AT55" i="1"/>
  <c r="AG64" i="1"/>
  <c r="AN64" i="1"/>
  <c r="J32" i="5"/>
  <c r="AG59" i="1"/>
  <c r="AN59" i="1" s="1"/>
  <c r="AY54" i="1"/>
  <c r="J30" i="15"/>
  <c r="AG72" i="1"/>
  <c r="AN72" i="1" s="1"/>
  <c r="W30" i="1"/>
  <c r="J32" i="4"/>
  <c r="AG58" i="1"/>
  <c r="AN58" i="1" s="1"/>
  <c r="J41" i="4" l="1"/>
  <c r="J41" i="2"/>
  <c r="J41" i="5"/>
  <c r="J41" i="13"/>
  <c r="J39" i="15"/>
  <c r="AG55" i="1"/>
  <c r="AG67" i="1"/>
  <c r="AN67" i="1"/>
  <c r="AN55" i="1" l="1"/>
  <c r="AG54" i="1"/>
  <c r="AN54" i="1" s="1"/>
  <c r="AK26" i="1" l="1"/>
  <c r="AK35" i="1"/>
</calcChain>
</file>

<file path=xl/sharedStrings.xml><?xml version="1.0" encoding="utf-8"?>
<sst xmlns="http://schemas.openxmlformats.org/spreadsheetml/2006/main" count="25049" uniqueCount="3123">
  <si>
    <t>Export Komplet</t>
  </si>
  <si>
    <t>VZ</t>
  </si>
  <si>
    <t>2.0</t>
  </si>
  <si>
    <t>ZAMOK</t>
  </si>
  <si>
    <t>False</t>
  </si>
  <si>
    <t>{847bdf1e-708b-43fc-82ad-814eb06b55de}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</si>
  <si>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</si>
  <si>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</si>
  <si>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</si>
  <si>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</si>
  <si>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</si>
  <si>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</si>
  <si>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</si>
  <si>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</si>
  <si>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26-12-01-1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</si>
  <si>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</si>
  <si>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</si>
  <si>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KOMUNIKACE V UL.DUCHCOVSKÁ</t>
  </si>
  <si>
    <t>KSO:</t>
  </si>
  <si>
    <t/>
  </si>
  <si>
    <t>CC-CZ:</t>
  </si>
  <si>
    <t>Místo:</t>
  </si>
  <si>
    <t>TEPLICE</t>
  </si>
  <si>
    <t>Datum:</t>
  </si>
  <si>
    <t>10. 2. 2026</t>
  </si>
  <si>
    <t>Zadavatel:</t>
  </si>
  <si>
    <t>IČ:</t>
  </si>
  <si>
    <t>SM TEPLICE</t>
  </si>
  <si>
    <t>DIČ:</t>
  </si>
  <si>
    <t>Účastník:</t>
  </si>
  <si>
    <t>Vyplň údaj</t>
  </si>
  <si>
    <t>Projektant:</t>
  </si>
  <si>
    <t>RAPID MOST SPOL.S R.O.</t>
  </si>
  <si>
    <t>True</t>
  </si>
  <si>
    <t>Zpracovatel:</t>
  </si>
  <si>
    <t>ING.VLADIMÍR PLHÁK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</si>
  <si>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</si>
  <si>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</si>
  <si>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</si>
  <si>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</si>
  <si>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</si>
  <si>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</si>
  <si>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</si>
  <si>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</si>
  <si>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</si>
  <si>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</si>
  <si>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</si>
  <si>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</si>
  <si>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</si>
  <si>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</si>
  <si>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</si>
  <si>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</si>
  <si>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</si>
  <si>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</si>
  <si>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</si>
  <si>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</si>
  <si>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</si>
  <si>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</si>
  <si>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</si>
  <si>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</si>
  <si>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</si>
  <si>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</si>
  <si>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</si>
  <si>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</si>
  <si>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</si>
  <si>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</si>
  <si>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</si>
  <si>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</si>
  <si>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</si>
  <si>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</si>
  <si>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</si>
  <si>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</si>
  <si>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</si>
  <si>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</si>
  <si>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</si>
  <si>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</si>
  <si>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</si>
  <si>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KOMUNIKACE</t>
  </si>
  <si>
    <t>ING</t>
  </si>
  <si>
    <t>1</t>
  </si>
  <si>
    <t>{13753f70-b545-4d91-9c66-92545f0952d9}</t>
  </si>
  <si>
    <t>2</t>
  </si>
  <si>
    <t>/</t>
  </si>
  <si>
    <t>001</t>
  </si>
  <si>
    <t>KOMUNIKACE ZRN1 - 1 ETAPA</t>
  </si>
  <si>
    <t>Soupis</t>
  </si>
  <si>
    <t>{faa5bf5d-6082-4d9f-8db3-c586806d570c}</t>
  </si>
  <si>
    <t>002</t>
  </si>
  <si>
    <t>KOMUNIKACE ZRN2 - 2 ETAPA</t>
  </si>
  <si>
    <t>{6b8a62a0-260d-41ec-95a8-89d27c263cf5}</t>
  </si>
  <si>
    <t>003</t>
  </si>
  <si>
    <t>KOMUNIKACE ZRN3 - 3 ETAPA</t>
  </si>
  <si>
    <t>{6f1e1794-9997-45da-9993-3864a97927ee}</t>
  </si>
  <si>
    <t>004</t>
  </si>
  <si>
    <t>KOMUNIKACE ZRN4 - 4 ETAPA</t>
  </si>
  <si>
    <t>{18b175f4-765b-40f8-b1df-5cae03050368}</t>
  </si>
  <si>
    <t>005</t>
  </si>
  <si>
    <t>KOMUNIKACE ZRN5 - DOPRAVNÍ ZNAČENÍ</t>
  </si>
  <si>
    <t>{41f6ed2f-ea8e-4a4b-9f98-501962e32fe3}</t>
  </si>
  <si>
    <t>02</t>
  </si>
  <si>
    <t>VEŘEJNÉ OSVĚTLENÍ</t>
  </si>
  <si>
    <t>{e51ab7bd-bbc4-4e2c-8d67-ea69f4527411}</t>
  </si>
  <si>
    <t>VEŘEJNÉ OSVĚTLENÍ ZRN1 - 1.etapa</t>
  </si>
  <si>
    <t>{3e09f28c-8bf9-4288-92bd-627168b363b7}</t>
  </si>
  <si>
    <t>VEŘEJNÉ OSVĚTLENÍ ZRN2 - 2.etapa</t>
  </si>
  <si>
    <t>{9d9c2e4d-ddd1-4f82-ac36-79e70d2351cf}</t>
  </si>
  <si>
    <t>03</t>
  </si>
  <si>
    <t>CYKLOTRASA</t>
  </si>
  <si>
    <t>{a61109e3-e97b-4c49-bdc9-4f991652dd7a}</t>
  </si>
  <si>
    <t>CYKLOTRASA ZRN - komunikace a zpev.plochy</t>
  </si>
  <si>
    <t>{3112aa7d-6553-4296-9c17-6f6935ec56d5}</t>
  </si>
  <si>
    <t>CYKLOTRASA VON - vedlejší náklady</t>
  </si>
  <si>
    <t>{c3c65dc5-d8f5-407c-b1a8-50de2db3c0d4}</t>
  </si>
  <si>
    <t>04</t>
  </si>
  <si>
    <t>SIGNALIZACE</t>
  </si>
  <si>
    <t>{3438ae69-e767-4d8b-b14b-6a5094ffb258}</t>
  </si>
  <si>
    <t>SIGNALIZACE ZRN1 - světelná signalizace</t>
  </si>
  <si>
    <t>{f3f56662-b5c8-4afa-b95e-cca2994302b2}</t>
  </si>
  <si>
    <t>SIGNALIZACE ZRN2 - dopravní značení</t>
  </si>
  <si>
    <t>{47d62720-b727-4324-8053-5e07c7239e8b}</t>
  </si>
  <si>
    <t>SIGNALIZACE VON - vedlejší náklady</t>
  </si>
  <si>
    <t>{0a1258ef-25d0-460a-abdb-a8419b452298}</t>
  </si>
  <si>
    <t>05</t>
  </si>
  <si>
    <t>CHRÁNIČKY PRO KAMEROVÝ SYSTÉM</t>
  </si>
  <si>
    <t>{498e5e60-e25b-4fd3-be41-57d0e8deccf3}</t>
  </si>
  <si>
    <t>06</t>
  </si>
  <si>
    <t>PŘECHODNÉ DOPRAVNÍ ZNAČENÍ</t>
  </si>
  <si>
    <t>VON</t>
  </si>
  <si>
    <t>{63ee4aef-b397-4de4-a692-66d6b07b8701}</t>
  </si>
  <si>
    <t>07</t>
  </si>
  <si>
    <t>VEDLEJŠÍ A OSTATNÍ NÁKLADY</t>
  </si>
  <si>
    <t>{30e91457-1257-480d-9169-b5c9a06b0f1e}</t>
  </si>
  <si>
    <t>CHRÁN</t>
  </si>
  <si>
    <t>KABELOVÁ CHRÁNIČKA DN100</t>
  </si>
  <si>
    <t>m</t>
  </si>
  <si>
    <t>60</t>
  </si>
  <si>
    <t>3</t>
  </si>
  <si>
    <t>KCE040MMA</t>
  </si>
  <si>
    <t>KCE 040MM ACO11 S MODIFIKOVANÝ</t>
  </si>
  <si>
    <t>m2</t>
  </si>
  <si>
    <t>71</t>
  </si>
  <si>
    <t>KRYCÍ LIST SOUPISU PRACÍ</t>
  </si>
  <si>
    <t>KCE100MMA</t>
  </si>
  <si>
    <t>KCE 100MM ACO11 S MODIFIKOVANÝ</t>
  </si>
  <si>
    <t>2332</t>
  </si>
  <si>
    <t>KCE200MMA</t>
  </si>
  <si>
    <t xml:space="preserve">KCE 200MM ACP 22 VYSPRÁVKY </t>
  </si>
  <si>
    <t>233,2</t>
  </si>
  <si>
    <t>KCE290MMDP</t>
  </si>
  <si>
    <t>KCE 290MM DLAŽBA PŘÍRODNÍ</t>
  </si>
  <si>
    <t>KCE550MMA</t>
  </si>
  <si>
    <t>KCE 550MM ACO11 S MODIFIKOVANÝ</t>
  </si>
  <si>
    <t>20</t>
  </si>
  <si>
    <t>Objekt:</t>
  </si>
  <si>
    <t>OB15_25</t>
  </si>
  <si>
    <t>OBRUBNÍK BETONOVÝ 15/25 PŘÍMÝ</t>
  </si>
  <si>
    <t>4</t>
  </si>
  <si>
    <t>01 - KOMUNIKACE</t>
  </si>
  <si>
    <t>ODKOP2</t>
  </si>
  <si>
    <t>VÝPOČET PRO ODKOP ZEMINY V TŘ. 2</t>
  </si>
  <si>
    <t>m3</t>
  </si>
  <si>
    <t>0,9</t>
  </si>
  <si>
    <t>Soupis:</t>
  </si>
  <si>
    <t>ODKOP3</t>
  </si>
  <si>
    <t>VÝPOČET PRO ODKOP ZEMINY V TŘ. 3</t>
  </si>
  <si>
    <t>001 - KOMUNIKACE ZRN1 - 1 ETAPA</t>
  </si>
  <si>
    <t>ODKOP4</t>
  </si>
  <si>
    <t>VÝPOČET PRO ODKOP ZEMINY V TŘ. 4</t>
  </si>
  <si>
    <t>20,8</t>
  </si>
  <si>
    <t>ODVOZ2</t>
  </si>
  <si>
    <t>VÝPOČET KUBATUR K ODVOZU NA SKLÁDKU TŘ.2</t>
  </si>
  <si>
    <t>3,9</t>
  </si>
  <si>
    <t>ODVOZ4</t>
  </si>
  <si>
    <t>VÝPOČET KUBATUR K ODVOZU NA SKLÁDKU TŘ.4</t>
  </si>
  <si>
    <t>ŠA</t>
  </si>
  <si>
    <t>SOUČET POKLOPŮ REVIZNÍCH ŠACHET</t>
  </si>
  <si>
    <t>kus</t>
  </si>
  <si>
    <t>UV</t>
  </si>
  <si>
    <t>SOUČET MŘÍŽÍ ULIČNÍCH VPUSTÍ</t>
  </si>
  <si>
    <t>6</t>
  </si>
  <si>
    <t>ZÁSYP</t>
  </si>
  <si>
    <t>ZÁSYPY</t>
  </si>
  <si>
    <t>10</t>
  </si>
  <si>
    <t>STATUTÁRNÍ MĚSTO TEPLICE</t>
  </si>
  <si>
    <t>ZELEŇ</t>
  </si>
  <si>
    <t>SADOVÉ ÚPRAVY – TRÁVNÍK</t>
  </si>
  <si>
    <t>RAPID MOST SPOL. S R.O.</t>
  </si>
  <si>
    <t>ING. VLADIMÍR PLHÁK</t>
  </si>
  <si>
    <t>REKAPITULACE ČLENĚNÍ SOUPISU PRACÍ</t>
  </si>
  <si>
    <t>Kód dílu - Popis</t>
  </si>
  <si>
    <t>Cena celkem [CZK]</t>
  </si>
  <si>
    <t>-1</t>
  </si>
  <si>
    <t>HSV - HSV</t>
  </si>
  <si>
    <t xml:space="preserve">    1 - Zemní práce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</si>
  <si>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</si>
  <si>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</si>
  <si>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</si>
  <si>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</si>
  <si>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</si>
  <si>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</si>
  <si>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</si>
  <si>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</si>
  <si>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</si>
  <si>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</si>
  <si>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</si>
  <si>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</si>
  <si>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</si>
  <si>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</si>
  <si>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</si>
  <si>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</si>
  <si>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</si>
  <si>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</si>
  <si>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</si>
  <si>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</si>
  <si>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</si>
  <si>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</si>
  <si>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</si>
  <si>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Zemní práce</t>
  </si>
  <si>
    <t>K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</si>
  <si>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</si>
  <si>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</si>
  <si>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CS ÚRS 2026 01</t>
  </si>
  <si>
    <t>498153210</t>
  </si>
  <si>
    <t>Online PSC</t>
  </si>
  <si>
    <t>https://podminky.urs.cz/item/CS_URS_2026_01/113106123</t>
  </si>
  <si>
    <t>P</t>
  </si>
  <si>
    <t>Poznámka k položce:_x000D_
-</t>
  </si>
  <si>
    <t>VV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</si>
  <si>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</si>
  <si>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</si>
  <si>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1011773880</t>
  </si>
  <si>
    <t>https://podminky.urs.cz/item/CS_URS_2026_01/113107222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</si>
  <si>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</si>
  <si>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</si>
  <si>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-1050090198</t>
  </si>
  <si>
    <t>https://podminky.urs.cz/item/CS_URS_2026_01/113107322</t>
  </si>
  <si>
    <t>KCE550MMA+KCE290MMDP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</si>
  <si>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</si>
  <si>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</si>
  <si>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2082368288</t>
  </si>
  <si>
    <t>https://podminky.urs.cz/item/CS_URS_2026_01/113107343</t>
  </si>
  <si>
    <t>5</t>
  </si>
  <si>
    <t>113154522</t>
  </si>
  <si>
    <t>Frézování živičného podkladu nebo krytu s naložením hmot na dopravní prostředek plochy do 500 m2 pruhu šířky přes 0,5 m, tloušťky vrstvy 40 mm</t>
  </si>
  <si>
    <t>470754976</t>
  </si>
  <si>
    <t>https://podminky.urs.cz/item/CS_URS_2026_01/113154522</t>
  </si>
  <si>
    <t>113154548</t>
  </si>
  <si>
    <t>Frézování živičného podkladu nebo krytu s naložením hmot na dopravní prostředek plochy přes 500 do 2 000 m2 pruhu šířky přes 1 m, tloušťky vrstvy 100 mm</t>
  </si>
  <si>
    <t>-1641380666</t>
  </si>
  <si>
    <t>https://podminky.urs.cz/item/CS_URS_2026_01/113154548</t>
  </si>
  <si>
    <t>předpoklad na 2 - 3 úseky</t>
  </si>
  <si>
    <t>KCE100MMA+KCE550MMA</t>
  </si>
  <si>
    <t>7</t>
  </si>
  <si>
    <t>113202111</t>
  </si>
  <si>
    <t>Vytrhání obrub s vybouráním lože, s přemístěním hmot na skládku na vzdálenost do 3 m nebo s naložením na dopravní prostředek z krajníků nebo obrubníků stojatých</t>
  </si>
  <si>
    <t>174024632</t>
  </si>
  <si>
    <t>https://podminky.urs.cz/item/CS_URS_2026_01/113202111</t>
  </si>
  <si>
    <t>8</t>
  </si>
  <si>
    <t>120001101</t>
  </si>
  <si>
    <t>Příplatek k cenám vykopávek za ztížení vykopávky v blízkosti podzemního vedení nebo výbušnin v horninách jakékoliv třídy</t>
  </si>
  <si>
    <t>-1161694754</t>
  </si>
  <si>
    <t>https://podminky.urs.cz/item/CS_URS_2026_01/120001101</t>
  </si>
  <si>
    <t>Poznámka k položce:_x000D_
50% odhad projektanta</t>
  </si>
  <si>
    <t>ODKOP4+ODKOP3+ODKOP2</t>
  </si>
  <si>
    <t>24,7*0,5 'Přepočtené koeficientem množství</t>
  </si>
  <si>
    <t>9</t>
  </si>
  <si>
    <t>122151101</t>
  </si>
  <si>
    <t>Odkopávky a prokopávky nezapažené strojně v hornině třídy těžitelnosti I skupiny 1 a 2 do 20 m3</t>
  </si>
  <si>
    <t>-628225105</t>
  </si>
  <si>
    <t>https://podminky.urs.cz/item/CS_URS_2026_01/122151101</t>
  </si>
  <si>
    <t>122251101</t>
  </si>
  <si>
    <t>Odkopávky a prokopávky nezapažené strojně v hornině třídy těžitelnosti I skupiny 3 do 20 m3</t>
  </si>
  <si>
    <t>1120421004</t>
  </si>
  <si>
    <t>https://podminky.urs.cz/item/CS_URS_2026_01/122251101</t>
  </si>
  <si>
    <t>11</t>
  </si>
  <si>
    <t>122351102</t>
  </si>
  <si>
    <t>Odkopávky a prokopávky nezapažené strojně v hornině třídy těžitelnosti II skupiny 4 přes 20 do 50 m3</t>
  </si>
  <si>
    <t>-1204682171</t>
  </si>
  <si>
    <t>https://podminky.urs.cz/item/CS_URS_2026_01/122351102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</si>
  <si>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</si>
  <si>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</si>
  <si>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787497302</t>
  </si>
  <si>
    <t>https://podminky.urs.cz/item/CS_URS_2026_01/162751117</t>
  </si>
  <si>
    <t>ODKOP2+ODKOP3</t>
  </si>
  <si>
    <t>13</t>
  </si>
  <si>
    <t>162751137</t>
  </si>
  <si>
    <t>Vodorovné přemístění výkopku nebo sypaniny po suchu na obvyklém dopravním prostředku, bez naložení výkopku, avšak se složením bez rozhrnutí z horniny třídy těžitelnosti II na vzdálenost skupiny 4 a 5 na vzdálenost přes 9 000 do 10 000 m</t>
  </si>
  <si>
    <t>1467324822</t>
  </si>
  <si>
    <t>https://podminky.urs.cz/item/CS_URS_2026_01/162751137</t>
  </si>
  <si>
    <t>Součet</t>
  </si>
  <si>
    <t>14</t>
  </si>
  <si>
    <t>171201231</t>
  </si>
  <si>
    <t>Poplatek za uložení stavebního odpadu na recyklační skládce (skládkovné) zeminy a kamení zatříděného do Katalogu odpadů pod kódem 17 05 04</t>
  </si>
  <si>
    <t>t</t>
  </si>
  <si>
    <t>1907125924</t>
  </si>
  <si>
    <t>https://podminky.urs.cz/item/CS_URS_2026_01/171201231</t>
  </si>
  <si>
    <t xml:space="preserve">Poznámka k položce:_x000D_
převod m3/t_x000D_
</t>
  </si>
  <si>
    <t>ODVOZ2+ODVOZ4</t>
  </si>
  <si>
    <t>24,7*1,75 'Přepočtené koeficientem množství</t>
  </si>
  <si>
    <t>15</t>
  </si>
  <si>
    <t>171251201</t>
  </si>
  <si>
    <t>Uložení sypaniny na skládky nebo meziskládky bez hutnění s upravením uložené sypaniny do předepsaného tvaru</t>
  </si>
  <si>
    <t>60971868</t>
  </si>
  <si>
    <t>https://podminky.urs.cz/item/CS_URS_2026_01/171251201</t>
  </si>
  <si>
    <t>16</t>
  </si>
  <si>
    <t>174101101</t>
  </si>
  <si>
    <t>Zásyp sypaninou z jakékoliv horniny strojně s uložením výkopku ve vrstvách se zhutněním jam, šachet, rýh nebo kolem objektů v těchto vykopávkách</t>
  </si>
  <si>
    <t>316631253</t>
  </si>
  <si>
    <t>https://podminky.urs.cz/item/CS_URS_2026_01/174101101</t>
  </si>
  <si>
    <t>Poznámka k položce:_x000D_
pomocné /odhad projektanta/</t>
  </si>
  <si>
    <t>OSTATNÍ ZÁSYPY</t>
  </si>
  <si>
    <t>17</t>
  </si>
  <si>
    <t>M</t>
  </si>
  <si>
    <t>58331200</t>
  </si>
  <si>
    <t>štěrkopísek netříděný zásypový</t>
  </si>
  <si>
    <t>1796083041</t>
  </si>
  <si>
    <t>Poznámka k položce:_x000D_
převod m3/t</t>
  </si>
  <si>
    <t>10*1,8 'Přepočtené koeficientem množství</t>
  </si>
  <si>
    <t>18</t>
  </si>
  <si>
    <t>180404111</t>
  </si>
  <si>
    <t>Založení hřišťového trávníku výsevem na vrstvě ornice</t>
  </si>
  <si>
    <t>-1639824114</t>
  </si>
  <si>
    <t>https://podminky.urs.cz/item/CS_URS_2026_01/180404111</t>
  </si>
  <si>
    <t>19</t>
  </si>
  <si>
    <t>005724100</t>
  </si>
  <si>
    <t>osivo směs travní parková</t>
  </si>
  <si>
    <t>kg</t>
  </si>
  <si>
    <t>-1340747561</t>
  </si>
  <si>
    <t>Poznámka k položce:_x000D_
1kg/50m2</t>
  </si>
  <si>
    <t>3*0,02 'Přepočtené koeficientem množství</t>
  </si>
  <si>
    <t>181111131</t>
  </si>
  <si>
    <t>Plošná úprava terénu v zemině skupiny 1 až 4 s urovnáním povrchu bez doplnění ornice souvislé plochy do 500 m2 při nerovnostech terénu přes 150 do 200 mm v rovině nebo na svahu do 1:5</t>
  </si>
  <si>
    <t>993667317</t>
  </si>
  <si>
    <t>https://podminky.urs.cz/item/CS_URS_2026_01/181111131</t>
  </si>
  <si>
    <t>10364100</t>
  </si>
  <si>
    <t>zemina pro terénní úpravy - tříděná</t>
  </si>
  <si>
    <t>1425404317</t>
  </si>
  <si>
    <t>ZELEŇ*0,2</t>
  </si>
  <si>
    <t>0,6*1,6 'Přepočtené koeficientem množství</t>
  </si>
  <si>
    <t>22</t>
  </si>
  <si>
    <t>181951111</t>
  </si>
  <si>
    <t>Úprava pláně vyrovnáním výškových rozdílů strojně v hornině třídy těžitelnosti I, skupiny 1 až 3 bez zhutnění</t>
  </si>
  <si>
    <t>1440329944</t>
  </si>
  <si>
    <t>https://podminky.urs.cz/item/CS_URS_2026_01/181951111</t>
  </si>
  <si>
    <t>23</t>
  </si>
  <si>
    <t>181951114</t>
  </si>
  <si>
    <t>Úprava pláně vyrovnáním výškových rozdílů strojně v hornině třídy těžitelnosti II, skupiny 4 a 5 se zhutněním</t>
  </si>
  <si>
    <t>-968555739</t>
  </si>
  <si>
    <t>https://podminky.urs.cz/item/CS_URS_2026_01/181951114</t>
  </si>
  <si>
    <t>Komunikace</t>
  </si>
  <si>
    <t>24</t>
  </si>
  <si>
    <t>564831011</t>
  </si>
  <si>
    <t>Podklad ze štěrkodrti ŠD s rozprostřením a zhutněním plochy jednotlivě do 100 m2, po zhutnění tl. 100 mm</t>
  </si>
  <si>
    <t>-1991385633</t>
  </si>
  <si>
    <t>https://podminky.urs.cz/item/CS_URS_2026_01/564831011</t>
  </si>
  <si>
    <t>25</t>
  </si>
  <si>
    <t>564851011</t>
  </si>
  <si>
    <t>Podklad ze štěrkodrti ŠD s rozprostřením a zhutněním plochy jednotlivě do 100 m2, po zhutnění tl. 150 mm</t>
  </si>
  <si>
    <t>959208881</t>
  </si>
  <si>
    <t>https://podminky.urs.cz/item/CS_URS_2026_01/564851011</t>
  </si>
  <si>
    <t>26</t>
  </si>
  <si>
    <t>564861011</t>
  </si>
  <si>
    <t>Podklad ze štěrkodrti ŠD s rozprostřením a zhutněním plochy jednotlivě do 100 m2, po zhutnění tl. 200 mm</t>
  </si>
  <si>
    <t>-204372287</t>
  </si>
  <si>
    <t>https://podminky.urs.cz/item/CS_URS_2026_01/564861011</t>
  </si>
  <si>
    <t>KCE550MMA+KCE290MMDP*2</t>
  </si>
  <si>
    <t>27</t>
  </si>
  <si>
    <t>565175201</t>
  </si>
  <si>
    <t>Asfaltový beton vrstva podkladní ACP 16 z modifikovaného asfaltu s rozprostřením a zhutněním ACP 16 S v pruhu šířky do 1,5 m, po zhutnění tl. 100 mm</t>
  </si>
  <si>
    <t>1892929479</t>
  </si>
  <si>
    <t>https://podminky.urs.cz/item/CS_URS_2026_01/565175201</t>
  </si>
  <si>
    <t>28</t>
  </si>
  <si>
    <t>565176201</t>
  </si>
  <si>
    <t>Asfaltový beton vrstva podkladní ACP 22 z modifikovaného asfaltu s rozprostřením a zhutněním ACP 22 S v pruhu šířky do 1,5 m, po zhutnění tl. 100 mm</t>
  </si>
  <si>
    <t>1723875624</t>
  </si>
  <si>
    <t>https://podminky.urs.cz/item/CS_URS_2026_01/565176201</t>
  </si>
  <si>
    <t>KCE100MMA*0,10"VYSPRÁVKY 10%</t>
  </si>
  <si>
    <t>29</t>
  </si>
  <si>
    <t>567122112</t>
  </si>
  <si>
    <t>Podklad ze směsi stmelené cementem SC bez dilatačních spár, s rozprostřením a zhutněním SC C 8/10 (KSC I), po zhutnění tl. 130 mm</t>
  </si>
  <si>
    <t>419111485</t>
  </si>
  <si>
    <t>https://podminky.urs.cz/item/CS_URS_2026_01/567122112</t>
  </si>
  <si>
    <t>vysprávky jízdních pruhů 25%</t>
  </si>
  <si>
    <t>KCE100MMA*0,25</t>
  </si>
  <si>
    <t>30</t>
  </si>
  <si>
    <t>-1878652890</t>
  </si>
  <si>
    <t>vysprávky jízdních pruhů 10%</t>
  </si>
  <si>
    <t>KCE100MMA*0,10</t>
  </si>
  <si>
    <t>31</t>
  </si>
  <si>
    <t>573111111</t>
  </si>
  <si>
    <t>Postřik infiltrační PI z asfaltu silničního s posypem kamenivem, v množství 0,60 kg/m2</t>
  </si>
  <si>
    <t>-367809319</t>
  </si>
  <si>
    <t>https://podminky.urs.cz/item/CS_URS_2026_01/573111111</t>
  </si>
  <si>
    <t>32</t>
  </si>
  <si>
    <t>573211111</t>
  </si>
  <si>
    <t>Postřik spojovací PS bez posypu kamenivem z asfaltu silničního, v množství 0,60 kg/m2</t>
  </si>
  <si>
    <t>-1146823201</t>
  </si>
  <si>
    <t>https://podminky.urs.cz/item/CS_URS_2026_01/573211111</t>
  </si>
  <si>
    <t>33</t>
  </si>
  <si>
    <t>573211108</t>
  </si>
  <si>
    <t>Postřik spojovací PS bez posypu kamenivem z asfaltu silničního, v množství 0,40 kg/m2</t>
  </si>
  <si>
    <t>-465085581</t>
  </si>
  <si>
    <t>https://podminky.urs.cz/item/CS_URS_2026_01/573211108</t>
  </si>
  <si>
    <t>KCE040MMA+KCE100MMA+KCE550MMA</t>
  </si>
  <si>
    <t>34</t>
  </si>
  <si>
    <t>577134131</t>
  </si>
  <si>
    <t>Asfaltový beton vrstva obrusná ACO 11 z modifikovaného asfaltu s rozprostřením a se zhutněním ACO 11+ v pruhu šířky přes do 1,5 do 3 m, po zhutnění tl. 40 mm</t>
  </si>
  <si>
    <t>-1885460292</t>
  </si>
  <si>
    <t>https://podminky.urs.cz/item/CS_URS_2026_01/577134131</t>
  </si>
  <si>
    <t xml:space="preserve">oceň ACO 11 S </t>
  </si>
  <si>
    <t>35</t>
  </si>
  <si>
    <t>577155132</t>
  </si>
  <si>
    <t>Asfaltový beton vrstva ložní ACL 16 (ABH) s rozprostřením a zhutněním z modifikovaného asfaltu v pruhu šířky přes 1,5 do 3 m, po zhutnění tl. 60 mm</t>
  </si>
  <si>
    <t>2002679655</t>
  </si>
  <si>
    <t>https://podminky.urs.cz/item/CS_URS_2026_01/577155132</t>
  </si>
  <si>
    <t>36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</si>
  <si>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</si>
  <si>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</si>
  <si>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-1185866455</t>
  </si>
  <si>
    <t>https://podminky.urs.cz/item/CS_URS_2026_01/596211110</t>
  </si>
  <si>
    <t xml:space="preserve">Poznámka k položce:_x000D_
_x000D_
</t>
  </si>
  <si>
    <t>37</t>
  </si>
  <si>
    <t>59245018</t>
  </si>
  <si>
    <t>dlažba tvar obdélník betonová 200x100x60mm přírodní</t>
  </si>
  <si>
    <t>-1775153059</t>
  </si>
  <si>
    <t>Trubní vedení</t>
  </si>
  <si>
    <t>38</t>
  </si>
  <si>
    <t>899132121</t>
  </si>
  <si>
    <t>Výměna (výšková úprava) poklopu kanalizačního pevného s ošetřením podkladu hloubky do 25 cm</t>
  </si>
  <si>
    <t>2105895252</t>
  </si>
  <si>
    <t>https://podminky.urs.cz/item/CS_URS_2026_01/899132121</t>
  </si>
  <si>
    <t>39</t>
  </si>
  <si>
    <t>28661935</t>
  </si>
  <si>
    <t>poklop šachtový litinový DN 600 pro třídu zatížení D400</t>
  </si>
  <si>
    <t>2142329128</t>
  </si>
  <si>
    <t>40</t>
  </si>
  <si>
    <t>899133211</t>
  </si>
  <si>
    <t>Výměna (výšková úprava) vtokové mříže uliční vpusti s použitím betonových vyrovnávacích prvků</t>
  </si>
  <si>
    <t>2122482133</t>
  </si>
  <si>
    <t>https://podminky.urs.cz/item/CS_URS_2026_01/899133211</t>
  </si>
  <si>
    <t>41</t>
  </si>
  <si>
    <t>59224480</t>
  </si>
  <si>
    <t>mříž vtoková s rámem pro uliční vpusť 500x500, zatížení 25 tun</t>
  </si>
  <si>
    <t>890857040</t>
  </si>
  <si>
    <t>Ostatní konstrukce a práce-bourání</t>
  </si>
  <si>
    <t>42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</si>
  <si>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</si>
  <si>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</si>
  <si>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263424391</t>
  </si>
  <si>
    <t>https://podminky.urs.cz/item/CS_URS_2026_01/916131213</t>
  </si>
  <si>
    <t>43</t>
  </si>
  <si>
    <t>59217031</t>
  </si>
  <si>
    <t>obrubník betonový silniční 1000x150x250mm</t>
  </si>
  <si>
    <t>253163081</t>
  </si>
  <si>
    <t>44</t>
  </si>
  <si>
    <t>916991121</t>
  </si>
  <si>
    <t>Lože pod obrubníky, krajníky nebo obruby z dlažebních kostek z betonu prostého tř. C 16/20</t>
  </si>
  <si>
    <t>-920724662</t>
  </si>
  <si>
    <t>https://podminky.urs.cz/item/CS_URS_2026_01/916991121</t>
  </si>
  <si>
    <t>OB15_25*0,15*0,15</t>
  </si>
  <si>
    <t>45</t>
  </si>
  <si>
    <t>919735113</t>
  </si>
  <si>
    <t>Řezání stávajícího živičného krytu nebo podkladu hloubky přes 100 do 150 mm</t>
  </si>
  <si>
    <t>-728215565</t>
  </si>
  <si>
    <t>https://podminky.urs.cz/item/CS_URS_2026_01/919735113</t>
  </si>
  <si>
    <t>100</t>
  </si>
  <si>
    <t>46</t>
  </si>
  <si>
    <t>919112213</t>
  </si>
  <si>
    <t>Řezání dilatačních spár v živičném krytu vytvoření komůrky pro těsnící zálivku šířky 10 mm, hloubky 25 mm</t>
  </si>
  <si>
    <t>329795292</t>
  </si>
  <si>
    <t>https://podminky.urs.cz/item/CS_URS_2026_01/919112213</t>
  </si>
  <si>
    <t>47</t>
  </si>
  <si>
    <t>919122112</t>
  </si>
  <si>
    <t>Utěsnění dilatačních spár zálivkou za tepla v cementobetonovém nebo živičném krytu včetně adhezního nátěru s těsnicím profilem pod zálivkou, pro komůrky šířky 10 mm, hloubky 25 mm</t>
  </si>
  <si>
    <t>-360302708</t>
  </si>
  <si>
    <t>https://podminky.urs.cz/item/CS_URS_2026_01/919122112</t>
  </si>
  <si>
    <t>48</t>
  </si>
  <si>
    <t>919731122</t>
  </si>
  <si>
    <t>Zarovnání styčné plochy podkladu nebo krytu podél vybourané části komunikace nebo zpevněné plochy živičné tl. přes 50 do 100 mm</t>
  </si>
  <si>
    <t>1983938929</t>
  </si>
  <si>
    <t>https://podminky.urs.cz/item/CS_URS_2026_01/919731122</t>
  </si>
  <si>
    <t>49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</si>
  <si>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</si>
  <si>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</si>
  <si>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1429626873</t>
  </si>
  <si>
    <t>https://podminky.urs.cz/item/CS_URS_2026_01/938909311</t>
  </si>
  <si>
    <t>997</t>
  </si>
  <si>
    <t>Přesun sutě</t>
  </si>
  <si>
    <t>50</t>
  </si>
  <si>
    <t>997221551</t>
  </si>
  <si>
    <t>Vodorovná doprava suti bez naložení, ale se složením a s hrubým urovnáním ze sypkých materiálů, na vzdálenost do 1 km</t>
  </si>
  <si>
    <t>-1814014672</t>
  </si>
  <si>
    <t>https://podminky.urs.cz/item/CS_URS_2026_01/997221551</t>
  </si>
  <si>
    <t>51</t>
  </si>
  <si>
    <t>997221559</t>
  </si>
  <si>
    <t>Vodorovná doprava suti bez naložení, ale se složením a s hrubým urovnáním Příplatek k ceně za každý další i započatý 1 km přes 1 km</t>
  </si>
  <si>
    <t>-1550719358</t>
  </si>
  <si>
    <t>https://podminky.urs.cz/item/CS_URS_2026_01/997221559</t>
  </si>
  <si>
    <t>Poznámka k položce:_x000D_
dalších 15km</t>
  </si>
  <si>
    <t>621,79*15 'Přepočtené koeficientem množství</t>
  </si>
  <si>
    <t>52</t>
  </si>
  <si>
    <t>997221561</t>
  </si>
  <si>
    <t>Vodorovná doprava suti bez naložení, ale se složením a s hrubým urovnáním z kusových materiálů, na vzdálenost do 1 km</t>
  </si>
  <si>
    <t>12656774</t>
  </si>
  <si>
    <t>https://podminky.urs.cz/item/CS_URS_2026_01/997221561</t>
  </si>
  <si>
    <t>53</t>
  </si>
  <si>
    <t>997221569</t>
  </si>
  <si>
    <t>-778163328</t>
  </si>
  <si>
    <t>https://podminky.urs.cz/item/CS_URS_2026_01/997221569</t>
  </si>
  <si>
    <t>59*15 'Přepočtené koeficientem množství</t>
  </si>
  <si>
    <t>54</t>
  </si>
  <si>
    <t>997221611</t>
  </si>
  <si>
    <t>Nakládání na dopravní prostředky pro vodorovnou dopravu suti</t>
  </si>
  <si>
    <t>-128388447</t>
  </si>
  <si>
    <t>https://podminky.urs.cz/item/CS_URS_2026_01/997221611</t>
  </si>
  <si>
    <t>55</t>
  </si>
  <si>
    <t>997221861</t>
  </si>
  <si>
    <t>Poplatek za uložení stavebního odpadu na recyklační skládce (skládkovné) z prostého betonu zatříděného do Katalogu odpadů pod kódem 17 01 01</t>
  </si>
  <si>
    <t>-677762254</t>
  </si>
  <si>
    <t>https://podminky.urs.cz/item/CS_URS_2026_01/997221861</t>
  </si>
  <si>
    <t>56</t>
  </si>
  <si>
    <t>997221873</t>
  </si>
  <si>
    <t>217211880</t>
  </si>
  <si>
    <t>https://podminky.urs.cz/item/CS_URS_2026_01/997221873</t>
  </si>
  <si>
    <t>57</t>
  </si>
  <si>
    <t>997221875</t>
  </si>
  <si>
    <t>Poplatek za uložení stavebního odpadu na recyklační skládce (skládkovné) asfaltového bez obsahu dehtu zatříděného do Katalogu odpadů pod kódem 17 03 02</t>
  </si>
  <si>
    <t>-1696194445</t>
  </si>
  <si>
    <t>https://podminky.urs.cz/item/CS_URS_2026_01/997221875</t>
  </si>
  <si>
    <t>Poznámka k položce:_x000D_
asfaltobetonová směs zařazena do kvalitativní třídy ZAS-T1_x000D_
(pokládka po r.2000)</t>
  </si>
  <si>
    <t>998</t>
  </si>
  <si>
    <t>Přesun hmot</t>
  </si>
  <si>
    <t>58</t>
  </si>
  <si>
    <t>998225111</t>
  </si>
  <si>
    <t>Přesun hmot pro komunikace s krytem z kameniva, monolitickým betonovým nebo živičným dopravní vzdálenost do 200 m jakékoliv délky objektu</t>
  </si>
  <si>
    <t>-1667571374</t>
  </si>
  <si>
    <t>https://podminky.urs.cz/item/CS_URS_2026_01/998225111</t>
  </si>
  <si>
    <t>Práce a dodávky M</t>
  </si>
  <si>
    <t>46-M</t>
  </si>
  <si>
    <t>Zemní práce při extr.mont.pracích</t>
  </si>
  <si>
    <t>59</t>
  </si>
  <si>
    <t>460791214</t>
  </si>
  <si>
    <t>Montáž trubek ochranných uložených volně do rýhy plastových ohebných, vnitřního průměru přes 90 do 110 mm</t>
  </si>
  <si>
    <t>64</t>
  </si>
  <si>
    <t>-1903060288</t>
  </si>
  <si>
    <t>https://podminky.urs.cz/item/CS_URS_2026_01/460791214</t>
  </si>
  <si>
    <t>34571355</t>
  </si>
  <si>
    <t>trubka elektroinstalační ohebná dvouplášťová korugovaná HDPE (chránička) D 93/110mm</t>
  </si>
  <si>
    <t>128</t>
  </si>
  <si>
    <t>1881039295</t>
  </si>
  <si>
    <t>61</t>
  </si>
  <si>
    <t>460661512</t>
  </si>
  <si>
    <t>Kabelové lože z písku včetně podsypu, zhutnění a urovnání povrchu pro kabely nn zakryté plastovou fólií, šířky přes 25 do 50 cm</t>
  </si>
  <si>
    <t>-964240962</t>
  </si>
  <si>
    <t>https://podminky.urs.cz/item/CS_URS_2026_01/460661512</t>
  </si>
  <si>
    <t>HZS</t>
  </si>
  <si>
    <t>Hodinové zúčtovací sazby</t>
  </si>
  <si>
    <t>62</t>
  </si>
  <si>
    <t>HZS1212</t>
  </si>
  <si>
    <t>Hodinové zúčtovací sazby profesí HSV zemní a pomocné práce kopáč</t>
  </si>
  <si>
    <t>hod</t>
  </si>
  <si>
    <t>512</t>
  </si>
  <si>
    <t>1195445505</t>
  </si>
  <si>
    <t>https://podminky.urs.cz/item/CS_URS_2026_01/HZS1212</t>
  </si>
  <si>
    <t>50"pomocné práce u chrániček</t>
  </si>
  <si>
    <t>63</t>
  </si>
  <si>
    <t>HZS1291</t>
  </si>
  <si>
    <t>Hodinové zúčtovací sazby profesí HSV zemní a pomocné práce pomocný stavební dělník</t>
  </si>
  <si>
    <t>-1042711739</t>
  </si>
  <si>
    <t>https://podminky.urs.cz/item/CS_URS_2026_01/HZS1291</t>
  </si>
  <si>
    <t>25"pomocné práce</t>
  </si>
  <si>
    <t>HZS1292</t>
  </si>
  <si>
    <t>Hodinové zúčtovací sazby profesí HSV zemní a pomocné práce stavební dělník</t>
  </si>
  <si>
    <t>1879994633</t>
  </si>
  <si>
    <t>https://podminky.urs.cz/item/CS_URS_2026_01/HZS1292</t>
  </si>
  <si>
    <t>DN150</t>
  </si>
  <si>
    <t xml:space="preserve">DÉLKA PŘÍPOJKA K ULIČNÍ VPUSTI </t>
  </si>
  <si>
    <t>JÁMA</t>
  </si>
  <si>
    <t>4,32</t>
  </si>
  <si>
    <t>2776</t>
  </si>
  <si>
    <t>277,6</t>
  </si>
  <si>
    <t>KCE290MMDB</t>
  </si>
  <si>
    <t>KCE 290MM DLAŽBA BAREVNÁ</t>
  </si>
  <si>
    <t>KCE290MMDR</t>
  </si>
  <si>
    <t>KCE 290MM DLAŽBA RELIÉFNÍ ČERVENÁ</t>
  </si>
  <si>
    <t>KCE550MMDP</t>
  </si>
  <si>
    <t>KCE 550MM DLAŽBA TL.100MM KOST PŘÍRODNÍ</t>
  </si>
  <si>
    <t>78</t>
  </si>
  <si>
    <t>OB_HK_NA</t>
  </si>
  <si>
    <t>ZASTÁVKOVÉ OBRUBNÍKY NÁBĚHOVÉ</t>
  </si>
  <si>
    <t>002 - KOMUNIKACE ZRN2 - 2 ETAPA</t>
  </si>
  <si>
    <t>OB_HK_PD</t>
  </si>
  <si>
    <t>ZASTÁVKOVÉ OBRUBNÍKY PŘECHODOVÉ</t>
  </si>
  <si>
    <t>OB_HK_PŘ</t>
  </si>
  <si>
    <t>ZASTÁVKOVÉ OBRUBNÍKY PŘÍMÉ</t>
  </si>
  <si>
    <t>OB10_25</t>
  </si>
  <si>
    <t>OBRUBNÍK OB 10/25</t>
  </si>
  <si>
    <t>OBSYP</t>
  </si>
  <si>
    <t>OBSYPY</t>
  </si>
  <si>
    <t>0,6</t>
  </si>
  <si>
    <t>27,6</t>
  </si>
  <si>
    <t>34,8</t>
  </si>
  <si>
    <t>RÝHA</t>
  </si>
  <si>
    <t>ODKOPY</t>
  </si>
  <si>
    <t>2,88</t>
  </si>
  <si>
    <t>UM</t>
  </si>
  <si>
    <t>SOUČET ULIČNÍCH VPUSTÍ</t>
  </si>
  <si>
    <t>OSTATNÍ</t>
  </si>
  <si>
    <t xml:space="preserve">    2 - Zakládání</t>
  </si>
  <si>
    <t xml:space="preserve">    4 - Vodorovné konstrukce</t>
  </si>
  <si>
    <t>KCE290MMDP+KCE290MMDB+KCE290MMDR</t>
  </si>
  <si>
    <t>113106271</t>
  </si>
  <si>
    <t>Rozebrání dlažeb vozovek a ploch s přemístěním hmot na skládku na vzdálenost do 3 m nebo s naložením na dopravní prostředek, s jakoukoliv výplní spár strojně plochy jednotlivě přes 50 m2 do 200 m2 ze zámkové dlažby s ložem z kameniva</t>
  </si>
  <si>
    <t>846863337</t>
  </si>
  <si>
    <t>https://podminky.urs.cz/item/CS_URS_2026_01/113106271</t>
  </si>
  <si>
    <t>Poznámka k položce:_x000D_
včetně náběhů</t>
  </si>
  <si>
    <t>KCE550MMDP*1,5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</si>
  <si>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</si>
  <si>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105684081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</si>
  <si>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</si>
  <si>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</si>
  <si>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https://podminky.urs.cz/item/CS_URS_2026_01/113107162</t>
  </si>
  <si>
    <t>113107333</t>
  </si>
  <si>
    <t>Odstranění podkladů nebo krytů strojně plochy jednotlivě do 50 m2 s přemístěním hmot na skládku na vzdálenost do 3 m nebo s naložením na dopravní prostředek z betonu prostého, o tl. vrstvy přes 300 do 400 mm</t>
  </si>
  <si>
    <t>-1666898088</t>
  </si>
  <si>
    <t>https://podminky.urs.cz/item/CS_URS_2026_01/113107333</t>
  </si>
  <si>
    <t>32"pod obrubníky MHD</t>
  </si>
  <si>
    <t>113201112</t>
  </si>
  <si>
    <t>Vytrhání obrub s vybouráním lože, s přemístěním hmot na skládku na vzdálenost do 3 m nebo s naložením na dopravní prostředek silničních ležatých</t>
  </si>
  <si>
    <t>-1241345384</t>
  </si>
  <si>
    <t>https://podminky.urs.cz/item/CS_URS_2026_01/113201112</t>
  </si>
  <si>
    <t>OB_HK_NA+OB_HK_PD+OB_HK_PŘ"stávající</t>
  </si>
  <si>
    <t>ODKOP4+12,5+0,9</t>
  </si>
  <si>
    <t>41*0,5 'Přepočtené koeficientem množství</t>
  </si>
  <si>
    <t>132351101</t>
  </si>
  <si>
    <t>Hloubení nezapažených rýh šířky do 800 mm strojně s urovnáním dna do předepsaného profilu a spádu v hornině třídy těžitelnosti II skupiny 4 do 20 m3</t>
  </si>
  <si>
    <t>-1453420616</t>
  </si>
  <si>
    <t>https://podminky.urs.cz/item/CS_URS_2026_01/132351101</t>
  </si>
  <si>
    <t>0,6*1,2*DN150</t>
  </si>
  <si>
    <t>133351101</t>
  </si>
  <si>
    <t>Hloubení nezapažených šachet strojně v hornině třídy těžitelnosti II skupiny 4 do 20 m3</t>
  </si>
  <si>
    <t>1370242757</t>
  </si>
  <si>
    <t>https://podminky.urs.cz/item/CS_URS_2026_01/133351101</t>
  </si>
  <si>
    <t>1,2*1,2*1,5*UV</t>
  </si>
  <si>
    <t>JÁMA+RÝHA</t>
  </si>
  <si>
    <t>34,8*1,75 'Přepočtené koeficientem množství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</si>
  <si>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</si>
  <si>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</si>
  <si>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-1384704660</t>
  </si>
  <si>
    <t>https://podminky.urs.cz/item/CS_URS_2026_01/175111101</t>
  </si>
  <si>
    <t>0,25*0,6*DN150</t>
  </si>
  <si>
    <t>623599295</t>
  </si>
  <si>
    <t>0,6*1,8 'Přepočtené koeficientem množství</t>
  </si>
  <si>
    <t>KCE290MMDP+KCE290MMDB+KCE290MMDR+KCE550MMDP</t>
  </si>
  <si>
    <t>Zakládání</t>
  </si>
  <si>
    <t>212751106</t>
  </si>
  <si>
    <t>Trativody z drenážních a melioračních trubek pro meliorace, dočasné nebo odlehčovací drenáže se zřízením štěrkového lože pod trubky a s jejich obsypem v otevřeném výkopu trubka flexibilní PVC-U SN 4 celoperforovaná 360° DN 160</t>
  </si>
  <si>
    <t>-1741876856</t>
  </si>
  <si>
    <t>https://podminky.urs.cz/item/CS_URS_2026_01/212751106</t>
  </si>
  <si>
    <t>38"pod zastávku MHD</t>
  </si>
  <si>
    <t>272313811</t>
  </si>
  <si>
    <t>Základy z betonu prostého klenby z betonu kamenem neprokládaného tř. C 25/30</t>
  </si>
  <si>
    <t>-1504224477</t>
  </si>
  <si>
    <t>https://podminky.urs.cz/item/CS_URS_2026_01/272313811</t>
  </si>
  <si>
    <t>0,7*0,7*0,8*4"označník</t>
  </si>
  <si>
    <t>0,3*0,6*35,0"obrubníky</t>
  </si>
  <si>
    <t>Vodorovné konstrukce</t>
  </si>
  <si>
    <t>451573111</t>
  </si>
  <si>
    <t>Lože pod potrubí, stoky a drobné objekty v otevřeném výkopu z písku a štěrkopísku do 63 mm</t>
  </si>
  <si>
    <t>1971899653</t>
  </si>
  <si>
    <t>https://podminky.urs.cz/item/CS_URS_2026_01/451573111</t>
  </si>
  <si>
    <t>0,5*0,2*DN150</t>
  </si>
  <si>
    <t>564861111</t>
  </si>
  <si>
    <t>Podklad ze štěrkodrti ŠD s rozprostřením a zhutněním plochy přes 100 m2, po zhutnění tl. 200 mm</t>
  </si>
  <si>
    <t>https://podminky.urs.cz/item/CS_URS_2026_01/564861111</t>
  </si>
  <si>
    <t>567142111</t>
  </si>
  <si>
    <t>Podklad ze směsi stmelené cementem SC bez dilatačních spár, s rozprostřením a zhutněním SC C 8/10 (KSC I), po zhutnění tl. 210 mm</t>
  </si>
  <si>
    <t>1044408325</t>
  </si>
  <si>
    <t>https://podminky.urs.cz/item/CS_URS_2026_01/567142111</t>
  </si>
  <si>
    <t>2032581694</t>
  </si>
  <si>
    <t>59245006</t>
  </si>
  <si>
    <t>dlažba tvar obdélník betonová pro nevidomé 200x100x60mm barevná</t>
  </si>
  <si>
    <t>1821966121</t>
  </si>
  <si>
    <t>59245008</t>
  </si>
  <si>
    <t>dlažba tvar obdélník betonová 200x100x60mm barevná</t>
  </si>
  <si>
    <t>652407332</t>
  </si>
  <si>
    <t>596211115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</si>
  <si>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Pří</t>
  </si>
  <si>
    <t>1723280144</t>
  </si>
  <si>
    <t>https://podminky.urs.cz/item/CS_URS_2026_01/596211115</t>
  </si>
  <si>
    <t>KCE290MMDB+KCE290MMDR</t>
  </si>
  <si>
    <t>596212312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</si>
  <si>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100 mm skupiny A, pro plochy d</t>
  </si>
  <si>
    <t>-274025124</t>
  </si>
  <si>
    <t>https://podminky.urs.cz/item/CS_URS_2026_01/596212312</t>
  </si>
  <si>
    <t>59245220</t>
  </si>
  <si>
    <t>dlažba zámková tvaru I 196x161x100mm přírodní</t>
  </si>
  <si>
    <t>CS ÚRS 2025 02</t>
  </si>
  <si>
    <t>-800098325</t>
  </si>
  <si>
    <t>Poznámka k položce:_x000D_
Spotřeba: 36 kus/m2</t>
  </si>
  <si>
    <t>871310310</t>
  </si>
  <si>
    <t>Montáž kanalizačního potrubí z polypropylenu PP hladkého plnostěnného SN 10 DN 150</t>
  </si>
  <si>
    <t>-1483838655</t>
  </si>
  <si>
    <t>https://podminky.urs.cz/item/CS_URS_2026_01/871310310</t>
  </si>
  <si>
    <t>79</t>
  </si>
  <si>
    <t>28617003</t>
  </si>
  <si>
    <t>trubka kanalizační PP plnostěnná třívrstvá DN 150x1000mm SN10</t>
  </si>
  <si>
    <t>1679748246</t>
  </si>
  <si>
    <t>895941341</t>
  </si>
  <si>
    <t>Osazení vpusti uliční z betonových dílců DN 500 dno s výtokem</t>
  </si>
  <si>
    <t>-916355331</t>
  </si>
  <si>
    <t>https://podminky.urs.cz/item/CS_URS_2026_01/895941341</t>
  </si>
  <si>
    <t>80</t>
  </si>
  <si>
    <t>59224472</t>
  </si>
  <si>
    <t>vpusť uliční DN 500 kaliště s odtokem 150mm 500/245x65mm</t>
  </si>
  <si>
    <t>-1767756902</t>
  </si>
  <si>
    <t>81</t>
  </si>
  <si>
    <t>895941361</t>
  </si>
  <si>
    <t>Osazení vpusti uliční z betonových dílců DN 500 skruž středová 290 mm</t>
  </si>
  <si>
    <t>-479200865</t>
  </si>
  <si>
    <t>https://podminky.urs.cz/item/CS_URS_2026_01/895941361</t>
  </si>
  <si>
    <t>82</t>
  </si>
  <si>
    <t>59224461</t>
  </si>
  <si>
    <t>vpusť uliční DN 500 skruž průběžná nízká betonová 500/290x65mm</t>
  </si>
  <si>
    <t>-1949423774</t>
  </si>
  <si>
    <t>83</t>
  </si>
  <si>
    <t>895941362</t>
  </si>
  <si>
    <t>Osazení vpusti uliční z betonových dílců DN 500 skruž středová 590 mm</t>
  </si>
  <si>
    <t>753912314</t>
  </si>
  <si>
    <t>https://podminky.urs.cz/item/CS_URS_2026_01/895941362</t>
  </si>
  <si>
    <t>84</t>
  </si>
  <si>
    <t>59224462</t>
  </si>
  <si>
    <t>vpusť uliční DN 500 skruž průběžná vysoká betonová 500/590x65mm</t>
  </si>
  <si>
    <t>-497709810</t>
  </si>
  <si>
    <t>85</t>
  </si>
  <si>
    <t>899204112</t>
  </si>
  <si>
    <t>Osazení mříží litinových včetně rámů a košů na bahno pro třídu zatížení D400, E600</t>
  </si>
  <si>
    <t>177181411</t>
  </si>
  <si>
    <t>https://podminky.urs.cz/item/CS_URS_2026_01/899204112</t>
  </si>
  <si>
    <t>86</t>
  </si>
  <si>
    <t>55242320</t>
  </si>
  <si>
    <t>mříž vtoková litinová plochá 500x500mm</t>
  </si>
  <si>
    <t>1791149407</t>
  </si>
  <si>
    <t>87</t>
  </si>
  <si>
    <t>59223871</t>
  </si>
  <si>
    <t>koš vysoký pro uliční vpusti žárově Pz plech pro rám 500/500mm</t>
  </si>
  <si>
    <t>-1370831303</t>
  </si>
  <si>
    <t>225273227</t>
  </si>
  <si>
    <t>789069417</t>
  </si>
  <si>
    <t>-1272629837</t>
  </si>
  <si>
    <t>88</t>
  </si>
  <si>
    <t>77349819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</si>
  <si>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</si>
  <si>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</si>
  <si>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1265176532</t>
  </si>
  <si>
    <t>https://podminky.urs.cz/item/CS_URS_2026_01/916231213</t>
  </si>
  <si>
    <t>59217019</t>
  </si>
  <si>
    <t>obrubník betonový chodníkový 1000x100x200mm</t>
  </si>
  <si>
    <t>622600840</t>
  </si>
  <si>
    <t>916431112</t>
  </si>
  <si>
    <t>Osazení betonového bezbariérového obrubníku s ložem betonovým tl. 150 mm úložná šířka do 400 mm s boční opěrou</t>
  </si>
  <si>
    <t>1074906964</t>
  </si>
  <si>
    <t>https://podminky.urs.cz/item/CS_URS_2026_01/916431112</t>
  </si>
  <si>
    <t>OB_HK_NA+OB_HK_PD+OB_HK_PŘ</t>
  </si>
  <si>
    <t>59217092</t>
  </si>
  <si>
    <t>obrubník betonový bezbariérový náběhový 310-330mm</t>
  </si>
  <si>
    <t>522519299</t>
  </si>
  <si>
    <t>59217094</t>
  </si>
  <si>
    <t>obrubník betonový bezbarierový přechodový 250-310mm</t>
  </si>
  <si>
    <t>-1159061566</t>
  </si>
  <si>
    <t>59217095</t>
  </si>
  <si>
    <t>obrubník betonový bezbariérový přímý 330mm</t>
  </si>
  <si>
    <t>-1086800800</t>
  </si>
  <si>
    <t>OB15_25*0,15*0,30</t>
  </si>
  <si>
    <t>919726121</t>
  </si>
  <si>
    <t>Geotextilie netkaná pro ochranu, separaci nebo filtraci měrná hmotnost do 200 g/m2</t>
  </si>
  <si>
    <t>-2126864583</t>
  </si>
  <si>
    <t>https://podminky.urs.cz/item/CS_URS_2026_01/919726121</t>
  </si>
  <si>
    <t>38/2</t>
  </si>
  <si>
    <t>19*1,2 'Přepočtené koeficientem množství</t>
  </si>
  <si>
    <t>65</t>
  </si>
  <si>
    <t>66</t>
  </si>
  <si>
    <t>793235782</t>
  </si>
  <si>
    <t>67</t>
  </si>
  <si>
    <t>68</t>
  </si>
  <si>
    <t xml:space="preserve">Poznámka k položce:_x000D_
dalších 15km </t>
  </si>
  <si>
    <t>818,584*15 'Přepočtené koeficientem množství</t>
  </si>
  <si>
    <t>69</t>
  </si>
  <si>
    <t>70</t>
  </si>
  <si>
    <t>90,42*15 'Přepočtené koeficientem množství</t>
  </si>
  <si>
    <t>Poznámka k položce:_x000D_
25%</t>
  </si>
  <si>
    <t>72</t>
  </si>
  <si>
    <t>-1582275365</t>
  </si>
  <si>
    <t>73</t>
  </si>
  <si>
    <t>-519475272</t>
  </si>
  <si>
    <t>74</t>
  </si>
  <si>
    <t>75</t>
  </si>
  <si>
    <t>89</t>
  </si>
  <si>
    <t>998274101</t>
  </si>
  <si>
    <t>Přesun hmot pro trubní vedení hloubené z trub betonových nebo železobetonových pro vodovody nebo kanalizace v otevřeném výkopu dopravní vzdálenost do 15 m</t>
  </si>
  <si>
    <t>-1448957497</t>
  </si>
  <si>
    <t>https://podminky.urs.cz/item/CS_URS_2026_01/998274101</t>
  </si>
  <si>
    <t>76</t>
  </si>
  <si>
    <t>50"pomocné práce</t>
  </si>
  <si>
    <t>77</t>
  </si>
  <si>
    <t>6,48</t>
  </si>
  <si>
    <t>2458</t>
  </si>
  <si>
    <t>245,8</t>
  </si>
  <si>
    <t>384</t>
  </si>
  <si>
    <t>KCE420MMA</t>
  </si>
  <si>
    <t>KCE 420MM ACO11 S MODIFIKOVANÝ</t>
  </si>
  <si>
    <t>003 - KOMUNIKACE ZRN3 - 3 ETAPA</t>
  </si>
  <si>
    <t>118</t>
  </si>
  <si>
    <t xml:space="preserve">ZASTÁVKOVÉ OBRUBNÍKY PŘÍMÉ </t>
  </si>
  <si>
    <t>OB15_15</t>
  </si>
  <si>
    <t>OBRUBNÍK BETONOVÝ 15/15 NÁJEZDOVÝ</t>
  </si>
  <si>
    <t>OB15_15_25</t>
  </si>
  <si>
    <t>OBRUBNÍK BETONOVÝ 15/15/25 PŘECHODOVÝ</t>
  </si>
  <si>
    <t>160</t>
  </si>
  <si>
    <t>7,8</t>
  </si>
  <si>
    <t>35,2</t>
  </si>
  <si>
    <t>127,52</t>
  </si>
  <si>
    <t>138,32</t>
  </si>
  <si>
    <t>při stavbě rozděleno na 3 části</t>
  </si>
  <si>
    <t>576270346</t>
  </si>
  <si>
    <t>-696505114</t>
  </si>
  <si>
    <t>OB_HK_PD+OB_HK_PŘ"stávající</t>
  </si>
  <si>
    <t>ODKOP2+ODKOP3+ODKOP4</t>
  </si>
  <si>
    <t>170,52*0,5 'Přepočtené koeficientem množství</t>
  </si>
  <si>
    <t>-2102567998</t>
  </si>
  <si>
    <t>-1958517969</t>
  </si>
  <si>
    <t>122351103</t>
  </si>
  <si>
    <t>Odkopávky a prokopávky nezapažené strojně v hornině třídy těžitelnosti II skupiny 4 přes 50 do 100 m3</t>
  </si>
  <si>
    <t>https://podminky.urs.cz/item/CS_URS_2026_01/122351103</t>
  </si>
  <si>
    <t>při stavbě rozděleno na 2 části</t>
  </si>
  <si>
    <t>1655237</t>
  </si>
  <si>
    <t>181,32*1,75 'Přepočtené koeficientem množství</t>
  </si>
  <si>
    <t>25*1,8 'Přepočtené koeficientem množství</t>
  </si>
  <si>
    <t>0,9*1,8 'Přepočtené koeficientem množství</t>
  </si>
  <si>
    <t>2107366561</t>
  </si>
  <si>
    <t>-2052690500</t>
  </si>
  <si>
    <t>2132833797</t>
  </si>
  <si>
    <t>-428202636</t>
  </si>
  <si>
    <t>-735970397</t>
  </si>
  <si>
    <t>1074474478</t>
  </si>
  <si>
    <t>45"pod zastávku MHD</t>
  </si>
  <si>
    <t>387484589</t>
  </si>
  <si>
    <t>KCE290MMDP+KCE290MMDB+KCE290MMDR+KCE550MMDP+KCE420MMA+KCE550MMA</t>
  </si>
  <si>
    <t>1097471811</t>
  </si>
  <si>
    <t>567122111</t>
  </si>
  <si>
    <t>Podklad ze směsi stmelené cementem SC bez dilatačních spár, s rozprostřením a zhutněním SC C 8/10 (KSC I), po zhutnění tl. 120 mm</t>
  </si>
  <si>
    <t>-289071179</t>
  </si>
  <si>
    <t>https://podminky.urs.cz/item/CS_URS_2026_01/567122111</t>
  </si>
  <si>
    <t>KCE200MMA+KCE550MMA</t>
  </si>
  <si>
    <t>KCE100MMA+KCE420MMA+KCE550MMA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</si>
  <si>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</si>
  <si>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</si>
  <si>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https://podminky.urs.cz/item/CS_URS_2026_01/596211113</t>
  </si>
  <si>
    <t>97</t>
  </si>
  <si>
    <t>2133659215</t>
  </si>
  <si>
    <t>98</t>
  </si>
  <si>
    <t>-440388483</t>
  </si>
  <si>
    <t>99</t>
  </si>
  <si>
    <t>685441581</t>
  </si>
  <si>
    <t>1379125051</t>
  </si>
  <si>
    <t>101</t>
  </si>
  <si>
    <t>-1721126313</t>
  </si>
  <si>
    <t>102</t>
  </si>
  <si>
    <t>1243521650</t>
  </si>
  <si>
    <t>103</t>
  </si>
  <si>
    <t>-1772431085</t>
  </si>
  <si>
    <t>104</t>
  </si>
  <si>
    <t>494037811</t>
  </si>
  <si>
    <t>105</t>
  </si>
  <si>
    <t>-2026167079</t>
  </si>
  <si>
    <t>106</t>
  </si>
  <si>
    <t>OB15_25+OB15_15+OB15_15_25</t>
  </si>
  <si>
    <t>59217029</t>
  </si>
  <si>
    <t>obrubník betonový silniční nájezdový 1000x150x150mm</t>
  </si>
  <si>
    <t>2048732134</t>
  </si>
  <si>
    <t>59217030</t>
  </si>
  <si>
    <t>obrubník betonový silniční přechodový 1000x150x150-250mm</t>
  </si>
  <si>
    <t>392935913</t>
  </si>
  <si>
    <t>59217016</t>
  </si>
  <si>
    <t>obrubník betonový chodníkový 1000x80x250mm</t>
  </si>
  <si>
    <t>-1832241290</t>
  </si>
  <si>
    <t>1142815458</t>
  </si>
  <si>
    <t>45/2</t>
  </si>
  <si>
    <t>22,5*1,2 'Přepočtené koeficientem množství</t>
  </si>
  <si>
    <t>872,732*15 'Přepočtené koeficientem množství</t>
  </si>
  <si>
    <t>249,355*15 'Přepočtené koeficientem množství</t>
  </si>
  <si>
    <t>90</t>
  </si>
  <si>
    <t>107</t>
  </si>
  <si>
    <t>-1111005595</t>
  </si>
  <si>
    <t>91</t>
  </si>
  <si>
    <t>-599081768</t>
  </si>
  <si>
    <t>92</t>
  </si>
  <si>
    <t>-1678262198</t>
  </si>
  <si>
    <t>93</t>
  </si>
  <si>
    <t>1536102552</t>
  </si>
  <si>
    <t>94</t>
  </si>
  <si>
    <t>95</t>
  </si>
  <si>
    <t>96</t>
  </si>
  <si>
    <t>846</t>
  </si>
  <si>
    <t>84,6</t>
  </si>
  <si>
    <t>3,6</t>
  </si>
  <si>
    <t>26,4</t>
  </si>
  <si>
    <t>9,6</t>
  </si>
  <si>
    <t>004 - KOMUNIKACE ZRN4 - 4 ETAPA</t>
  </si>
  <si>
    <t>předpoklad na 2 úseky</t>
  </si>
  <si>
    <t>36*0,5 'Přepočtené koeficientem množství</t>
  </si>
  <si>
    <t>36*1,75 'Přepočtené koeficientem množství</t>
  </si>
  <si>
    <t>12*0,02 'Přepočtené koeficientem množství</t>
  </si>
  <si>
    <t>2,4*1,6 'Přepočtené koeficientem množství</t>
  </si>
  <si>
    <t>vysprávky jízdních pruhů</t>
  </si>
  <si>
    <t>246,954*15 'Přepočtené koeficientem množství</t>
  </si>
  <si>
    <t>10,276*15 'Přepočtené koeficientem množství</t>
  </si>
  <si>
    <t xml:space="preserve">Poznámka k položce:_x000D_
25%_x000D_
</t>
  </si>
  <si>
    <t>Z_IP6</t>
  </si>
  <si>
    <t>IP6 - PŘECHOD PRO CHODCE</t>
  </si>
  <si>
    <t>Z_V01a</t>
  </si>
  <si>
    <t>V1a - PODÉLNÁ ČÁRA 0,125M</t>
  </si>
  <si>
    <t>700</t>
  </si>
  <si>
    <t>Z_V02b</t>
  </si>
  <si>
    <t>V2b - PODÉLNÁ ČÁRA PŘERUŠOVANÁ</t>
  </si>
  <si>
    <t>120</t>
  </si>
  <si>
    <t>Z_V02b_250</t>
  </si>
  <si>
    <t>V2b - PODÉLNÁ ČÁRA PŘERUŠOVANÁ 0,25</t>
  </si>
  <si>
    <t>148</t>
  </si>
  <si>
    <t>Z_V04</t>
  </si>
  <si>
    <t>V4 - PLNÁ ČÁRA, ŠÍŘKA 0,25M  - VODÍCÍ ČÁRA</t>
  </si>
  <si>
    <t>600</t>
  </si>
  <si>
    <t>Z_V04p</t>
  </si>
  <si>
    <t>V4 - PŘERUŠOVANÁ ČÁRA, ŠÍŘKA 0,25M  - VODÍCÍ ČÁRA</t>
  </si>
  <si>
    <t>165</t>
  </si>
  <si>
    <t>Z_V05</t>
  </si>
  <si>
    <t xml:space="preserve">V5 - PŘÍČNÁ ČÁRA, ŠÍŘKA 0,5M </t>
  </si>
  <si>
    <t>Z_V07a</t>
  </si>
  <si>
    <t>V7a - PŘECHOD PRO CHODCE</t>
  </si>
  <si>
    <t>Z_V09a</t>
  </si>
  <si>
    <t>V9a - SMĚROVÉ ŠIPKY</t>
  </si>
  <si>
    <t>ks</t>
  </si>
  <si>
    <t>005 - KOMUNIKACE ZRN5 - DOPRAVNÍ ZNAČENÍ</t>
  </si>
  <si>
    <t>Z_V10d</t>
  </si>
  <si>
    <t>V10d - PARKOVACÍ PRUH 0,25M</t>
  </si>
  <si>
    <t>580</t>
  </si>
  <si>
    <t>Z_V10f</t>
  </si>
  <si>
    <t>V10f - VYHRAZENÉ PARKOVIŠTĚ</t>
  </si>
  <si>
    <t>Z_V11a</t>
  </si>
  <si>
    <t>V11a - ZASTÁVKA AUTOBUSU - PLNÁ ČÁRA, ŠÍŘKA 0,125M</t>
  </si>
  <si>
    <t>428</t>
  </si>
  <si>
    <t>Z_V12a</t>
  </si>
  <si>
    <t>V12a - ŽLUTÁ KLIKATÁ ČÁRA</t>
  </si>
  <si>
    <t>Z_V12b</t>
  </si>
  <si>
    <t>V12b - ŽLUTÉ ZKŘÍŽENÉ ČÁRY</t>
  </si>
  <si>
    <t>Z_V12c</t>
  </si>
  <si>
    <t>V12c - ZÁKAZ STÁNÍ</t>
  </si>
  <si>
    <t>216</t>
  </si>
  <si>
    <t>Z_V13</t>
  </si>
  <si>
    <t>V13 - ŠIKMÉ ČÁRY 0,5M</t>
  </si>
  <si>
    <t>Z_V15</t>
  </si>
  <si>
    <t>V15 - PÍSMENA BUS, ZAS</t>
  </si>
  <si>
    <t>915111112</t>
  </si>
  <si>
    <t>Vodorovné dopravní značení stříkané barvou dělící čára šířky 125 mm souvislá bílá retroreflexní</t>
  </si>
  <si>
    <t>-1773105499</t>
  </si>
  <si>
    <t>https://podminky.urs.cz/item/CS_URS_2026_01/915111112</t>
  </si>
  <si>
    <t>915111122</t>
  </si>
  <si>
    <t>Vodorovné dopravní značení stříkané barvou dělící čára šířky 125 mm přerušovaná bílá retroreflexní</t>
  </si>
  <si>
    <t>-1934212866</t>
  </si>
  <si>
    <t>https://podminky.urs.cz/item/CS_URS_2026_01/915111122</t>
  </si>
  <si>
    <t>915121112</t>
  </si>
  <si>
    <t>Vodorovné dopravní značení stříkané barvou vodící čára bílá šířky 250 mm souvislá retroreflexní</t>
  </si>
  <si>
    <t>-1259539260</t>
  </si>
  <si>
    <t>https://podminky.urs.cz/item/CS_URS_2026_01/915121112</t>
  </si>
  <si>
    <t>915121122</t>
  </si>
  <si>
    <t>Vodorovné dopravní značení stříkané barvou vodící čára bílá šířky 250 mm přerušovaná retroreflexní</t>
  </si>
  <si>
    <t>-524165280</t>
  </si>
  <si>
    <t>https://podminky.urs.cz/item/CS_URS_2026_01/915121122</t>
  </si>
  <si>
    <t>915211111</t>
  </si>
  <si>
    <t>Vodorovné dopravní značení stříkaným plastem dělící čára šířky 125 mm souvislá bílá základní</t>
  </si>
  <si>
    <t>-1079075649</t>
  </si>
  <si>
    <t>https://podminky.urs.cz/item/CS_URS_2026_01/915211111</t>
  </si>
  <si>
    <t>915211115-U</t>
  </si>
  <si>
    <t>Vodorovné dopravní značení stříkaným plastem dělící čára šířky 125 mm souvislá žlutá základní</t>
  </si>
  <si>
    <t>-1472728788</t>
  </si>
  <si>
    <t>https://podminky.urs.cz/item/CS_URS_2026_01/915211115-U</t>
  </si>
  <si>
    <t>oceň:</t>
  </si>
  <si>
    <t>dvousložkové plastické hmoty nanášené za studena stěrkou, provedení hladké</t>
  </si>
  <si>
    <t>Z_V12a+Z_V12b+Z_V12c</t>
  </si>
  <si>
    <t>915211119-U</t>
  </si>
  <si>
    <t xml:space="preserve">Vodorovné dopravní značení stěrkovým plastem dělící čára šířky 125 mm souvislá bílá základní, upravená položka_x000D_
_x000D_
</t>
  </si>
  <si>
    <t>87099353</t>
  </si>
  <si>
    <t>https://podminky.urs.cz/item/CS_URS_2026_01/915211119-U</t>
  </si>
  <si>
    <t>Poznámka k položce:_x000D_
Vodorovné dopravní značení – typ II.  v zásadách dle TP70, zejména čl. 4.1 a 5</t>
  </si>
  <si>
    <t>915211121</t>
  </si>
  <si>
    <t>Vodorovné dopravní značení stříkaným plastem dělící čára šířky 125 mm přerušovaná bílá základní</t>
  </si>
  <si>
    <t>-1266714485</t>
  </si>
  <si>
    <t>https://podminky.urs.cz/item/CS_URS_2026_01/915211121</t>
  </si>
  <si>
    <t>915221111</t>
  </si>
  <si>
    <t>Vodorovné dopravní značení stříkaným plastem vodící čára bílá šířky 250 mm souvislá základní</t>
  </si>
  <si>
    <t>306472671</t>
  </si>
  <si>
    <t>https://podminky.urs.cz/item/CS_URS_2026_01/915221111</t>
  </si>
  <si>
    <t>915221121</t>
  </si>
  <si>
    <t>Vodorovné dopravní značení stříkaným plastem vodící čára bílá šířky 250 mm přerušovaná základní</t>
  </si>
  <si>
    <t>-1093756413</t>
  </si>
  <si>
    <t>https://podminky.urs.cz/item/CS_URS_2026_01/915221121</t>
  </si>
  <si>
    <t>Z_V02b_250+Z_V04p+Z_V10d</t>
  </si>
  <si>
    <t>915311112</t>
  </si>
  <si>
    <t>Vodorovné značení předformovaným termoplastem dopravní značky barevné velikosti do 2 m2</t>
  </si>
  <si>
    <t>1565300472</t>
  </si>
  <si>
    <t>https://podminky.urs.cz/item/CS_URS_2026_01/915311112</t>
  </si>
  <si>
    <t>915311113</t>
  </si>
  <si>
    <t>Vodorovné značení předformovaným termoplastem dopravní značky barevné velikosti do 5 m2</t>
  </si>
  <si>
    <t>2036200024</t>
  </si>
  <si>
    <t>https://podminky.urs.cz/item/CS_URS_2026_01/915311113</t>
  </si>
  <si>
    <t>915321111-U</t>
  </si>
  <si>
    <t>Vodorovné značení předformovaným termoplastem přechod pro chodce z pásů šířky 0,5 m</t>
  </si>
  <si>
    <t>1182208682</t>
  </si>
  <si>
    <t>https://podminky.urs.cz/item/CS_URS_2026_01/915321111-U</t>
  </si>
  <si>
    <t>Vodorovné značení stěrkovým plastem ručně z pásů šířky 0,5 m</t>
  </si>
  <si>
    <t>Z_V05+Z_V07a+Z_V13</t>
  </si>
  <si>
    <t>915341113</t>
  </si>
  <si>
    <t>Vodorovné značení předformovaným termoplastem šipky velikosti 5 m</t>
  </si>
  <si>
    <t>-744958672</t>
  </si>
  <si>
    <t>https://podminky.urs.cz/item/CS_URS_2026_01/915341113</t>
  </si>
  <si>
    <t>915351112</t>
  </si>
  <si>
    <t>Vodorovné značení předformovaným termoplastem písmena nebo číslice velikosti do 2,5 m</t>
  </si>
  <si>
    <t>1577889411</t>
  </si>
  <si>
    <t>https://podminky.urs.cz/item/CS_URS_2026_01/915351112</t>
  </si>
  <si>
    <t>915611111</t>
  </si>
  <si>
    <t>Předznačení pro vodorovné značení stříkané barvou nebo prováděné z nátěrových hmot liniové dělicí čáry, vodicí proužky</t>
  </si>
  <si>
    <t>-2134663640</t>
  </si>
  <si>
    <t>https://podminky.urs.cz/item/CS_URS_2026_01/915611111</t>
  </si>
  <si>
    <t>915621111</t>
  </si>
  <si>
    <t>Předznačení pro vodorovné značení stříkané barvou nebo prováděné z nátěrových hmot plošné šipky, symboly, nápisy</t>
  </si>
  <si>
    <t>-121076215</t>
  </si>
  <si>
    <t>https://podminky.urs.cz/item/CS_URS_2026_01/915621111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</si>
  <si>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</si>
  <si>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</si>
  <si>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-18380064</t>
  </si>
  <si>
    <t>https://podminky.urs.cz/item/CS_URS_2026_01/966006132</t>
  </si>
  <si>
    <t>-1463423402</t>
  </si>
  <si>
    <t>pomocné práce, čištění objektů, a pod.</t>
  </si>
  <si>
    <t xml:space="preserve">oceň HZS URS </t>
  </si>
  <si>
    <t>02 - VEŘEJNÉ OSVĚTLENÍ</t>
  </si>
  <si>
    <t>001 - VEŘEJNÉ OSVĚTLENÍ ZRN1 - 1.etapa</t>
  </si>
  <si>
    <t>21-M - Elektromontáže</t>
  </si>
  <si>
    <t>46-M - Zemní práce při extr.mont.pracích</t>
  </si>
  <si>
    <t>VRN - Vedlejší rozpočtové náklady</t>
  </si>
  <si>
    <t>21-M</t>
  </si>
  <si>
    <t>Elektromontáže</t>
  </si>
  <si>
    <t>011464000</t>
  </si>
  <si>
    <t>Měření (monitoring) úrovně osvětlení</t>
  </si>
  <si>
    <t>kpl</t>
  </si>
  <si>
    <t>780592165</t>
  </si>
  <si>
    <t>https://podminky.urs.cz/item/CS_URS_2026_01/011464000</t>
  </si>
  <si>
    <t>210100096</t>
  </si>
  <si>
    <t>Ukončení vodičů na svorkovnici s otevřením a uzavřením krytu včetně zapojení průřezu žíly do 2,5 mm2</t>
  </si>
  <si>
    <t>1364558956</t>
  </si>
  <si>
    <t>https://podminky.urs.cz/item/CS_URS_2026_01/210100096</t>
  </si>
  <si>
    <t>210100101</t>
  </si>
  <si>
    <t>Ukončení vodičů na svorkovnici s otevřením a uzavřením krytu včetně zapojení průřezu žíly do 16 mm2</t>
  </si>
  <si>
    <t>-551310542</t>
  </si>
  <si>
    <t>https://podminky.urs.cz/item/CS_URS_2026_01/210100101</t>
  </si>
  <si>
    <t>31674067</t>
  </si>
  <si>
    <t>stožár osvětlovací sadový Pz 133/89/60 v 6,0m</t>
  </si>
  <si>
    <t>256</t>
  </si>
  <si>
    <t>324247868</t>
  </si>
  <si>
    <t>31674124</t>
  </si>
  <si>
    <t>manžeta plastová ochranná na stožár d=133mm</t>
  </si>
  <si>
    <t>-1979826691</t>
  </si>
  <si>
    <t>31674113</t>
  </si>
  <si>
    <t>stožár osvětlovací uliční Pz 159/133/114 v 6,2m</t>
  </si>
  <si>
    <t>-1923475115</t>
  </si>
  <si>
    <t>31674126</t>
  </si>
  <si>
    <t>manžeta plastová ochranná na stožár d=159mm</t>
  </si>
  <si>
    <t>-88494561</t>
  </si>
  <si>
    <t>210100252</t>
  </si>
  <si>
    <t>Ukončení kabelů smršťovací koncovkou nebo páskou se zapojením bez letování žíly do 4x25 mm2</t>
  </si>
  <si>
    <t>-259911571</t>
  </si>
  <si>
    <t>https://podminky.urs.cz/item/CS_URS_2026_01/210100252</t>
  </si>
  <si>
    <t>KSCZ4X 6-25</t>
  </si>
  <si>
    <t>Koncovka KSCZ4X 6-25</t>
  </si>
  <si>
    <t>CENA ZHOTOV</t>
  </si>
  <si>
    <t>-996578957</t>
  </si>
  <si>
    <t>210203901</t>
  </si>
  <si>
    <t>Montáž svítidel LED se zapojením vodičů průmyslových nebo venkovních na výložník nebo dřík</t>
  </si>
  <si>
    <t>1272833622</t>
  </si>
  <si>
    <t>https://podminky.urs.cz/item/CS_URS_2026_01/210203901</t>
  </si>
  <si>
    <t>M006</t>
  </si>
  <si>
    <t>SITECO  Streetlight  SL 11 iQ mini | ST0.5a (5XC2B51E08FE)</t>
  </si>
  <si>
    <t>-1476582119</t>
  </si>
  <si>
    <t>M007</t>
  </si>
  <si>
    <t>SITECO  Streetlight  SL 21 iQ micro | ST0.5a (5XE1B31D08CB)</t>
  </si>
  <si>
    <t>1164375760</t>
  </si>
  <si>
    <t>M001</t>
  </si>
  <si>
    <t>Příruba pro svítidlo SITECO</t>
  </si>
  <si>
    <t>-825402257</t>
  </si>
  <si>
    <t>210204011</t>
  </si>
  <si>
    <t>Montáž stožárů osvětlení ocelových samostatně stojících délky do 12 m</t>
  </si>
  <si>
    <t>1763143231</t>
  </si>
  <si>
    <t>https://podminky.urs.cz/item/CS_URS_2026_01/210204011</t>
  </si>
  <si>
    <t>210204103</t>
  </si>
  <si>
    <t>Montáž výložníků osvětlení jednoramenných sloupových hmotnosti do 35 kg</t>
  </si>
  <si>
    <t>-1874144026</t>
  </si>
  <si>
    <t>https://podminky.urs.cz/item/CS_URS_2026_01/210204103</t>
  </si>
  <si>
    <t>0112000114</t>
  </si>
  <si>
    <t>Výložník V1/114-2000</t>
  </si>
  <si>
    <t>-904472788</t>
  </si>
  <si>
    <t>1912000000</t>
  </si>
  <si>
    <t>Výložník UDTR-1 – 2000 (stožáry trakční A2, A4, A8, A12, A13, A18, A20)</t>
  </si>
  <si>
    <t>1000069879</t>
  </si>
  <si>
    <t>210204201</t>
  </si>
  <si>
    <t>Montáž elektrovýzbroje stožárů osvětlení 1 okruh</t>
  </si>
  <si>
    <t>585667741</t>
  </si>
  <si>
    <t>https://podminky.urs.cz/item/CS_URS_2026_01/210204201</t>
  </si>
  <si>
    <t>M015</t>
  </si>
  <si>
    <t>Svorkovnice SV6.16.4/1   H116115 dolněná 2xSV 2,5</t>
  </si>
  <si>
    <t>-1137046232</t>
  </si>
  <si>
    <t>210220020</t>
  </si>
  <si>
    <t>Montáž uzemňovacího vedení vodičů FeZn pomocí svorek v zemi páskou do 120 mm2 ve městské zástavbě</t>
  </si>
  <si>
    <t>1861363180</t>
  </si>
  <si>
    <t>https://podminky.urs.cz/item/CS_URS_2026_01/210220020</t>
  </si>
  <si>
    <t>35442062</t>
  </si>
  <si>
    <t>pás zemnící 30x4mm FeZn</t>
  </si>
  <si>
    <t>-1665187797</t>
  </si>
  <si>
    <t>210220301</t>
  </si>
  <si>
    <t>Montáž svorek hromosvodných se 2 šrouby</t>
  </si>
  <si>
    <t>1460847317</t>
  </si>
  <si>
    <t>https://podminky.urs.cz/item/CS_URS_2026_01/210220301</t>
  </si>
  <si>
    <t>35441996</t>
  </si>
  <si>
    <t>svorka odbočovací a spojovací pro spojování kruhových a páskových vodičů, FeZn</t>
  </si>
  <si>
    <t>1968365484</t>
  </si>
  <si>
    <t>35441895</t>
  </si>
  <si>
    <t>svorka připojovací k připojení kovových částí</t>
  </si>
  <si>
    <t>1778846137</t>
  </si>
  <si>
    <t>210220302</t>
  </si>
  <si>
    <t>Montáž svorek hromosvodných se 3 a více šrouby</t>
  </si>
  <si>
    <t>-484720489</t>
  </si>
  <si>
    <t>https://podminky.urs.cz/item/CS_URS_2026_01/210220302</t>
  </si>
  <si>
    <t>35441986</t>
  </si>
  <si>
    <t>svorka odbočovací a spojovací pro pásek 30x4mm, FeZn</t>
  </si>
  <si>
    <t>1332952540</t>
  </si>
  <si>
    <t>218100001</t>
  </si>
  <si>
    <t>Odpojení vodičů z rozváděče nebo přístroje průřezu žíly do 2,5 mm2</t>
  </si>
  <si>
    <t>-386635</t>
  </si>
  <si>
    <t>https://podminky.urs.cz/item/CS_URS_2026_01/218100001</t>
  </si>
  <si>
    <t>218100003</t>
  </si>
  <si>
    <t>Odpojení vodičů z rozváděče nebo přístroje průřezu žíly do 16 mm2</t>
  </si>
  <si>
    <t>1283256870</t>
  </si>
  <si>
    <t>https://podminky.urs.cz/item/CS_URS_2026_01/218100003</t>
  </si>
  <si>
    <t>218202016</t>
  </si>
  <si>
    <t>Demontáž svítidla výbojkového průmyslového nebo venkovního ze sloupku parkového</t>
  </si>
  <si>
    <t>610454634</t>
  </si>
  <si>
    <t>https://podminky.urs.cz/item/CS_URS_2026_01/218202016</t>
  </si>
  <si>
    <t>218204011</t>
  </si>
  <si>
    <t>Demontáž stožárů osvětlení ocelových samostatně stojících délky do 12 m</t>
  </si>
  <si>
    <t>-2072800629</t>
  </si>
  <si>
    <t>https://podminky.urs.cz/item/CS_URS_2026_01/218204011</t>
  </si>
  <si>
    <t>218204103</t>
  </si>
  <si>
    <t>Demontáž výložníků osvětlení jednoramenných sloupových hmotnosti do 35 kg</t>
  </si>
  <si>
    <t>-397029658</t>
  </si>
  <si>
    <t>https://podminky.urs.cz/item/CS_URS_2026_01/218204103</t>
  </si>
  <si>
    <t>218204201</t>
  </si>
  <si>
    <t>Demontáž elektrovýzbroje stožárů osvětlení 1 okruh</t>
  </si>
  <si>
    <t>-300850034</t>
  </si>
  <si>
    <t>https://podminky.urs.cz/item/CS_URS_2026_01/218204201</t>
  </si>
  <si>
    <t>218220300</t>
  </si>
  <si>
    <t>Demontáž svorek hromosvodných s 1 šroubem</t>
  </si>
  <si>
    <t>103043164</t>
  </si>
  <si>
    <t>https://podminky.urs.cz/item/CS_URS_2026_01/218220300</t>
  </si>
  <si>
    <t>741110101</t>
  </si>
  <si>
    <t>Montáž trubka pancéřová plastová tuhá D přes 16 do 23 mm uložená pevně</t>
  </si>
  <si>
    <t>-890527891</t>
  </si>
  <si>
    <t>https://podminky.urs.cz/item/CS_URS_2026_01/741110101</t>
  </si>
  <si>
    <t>34571092</t>
  </si>
  <si>
    <t>trubka elektroinstalační tuhá z PVC D 17,4/20 mm, délka 3m</t>
  </si>
  <si>
    <t>-2105066341</t>
  </si>
  <si>
    <t>B133</t>
  </si>
  <si>
    <t>Vázací páska BANDIMEX B 133 - š.x tl. 9.5-19x0.4 mm nerez</t>
  </si>
  <si>
    <t>1950391457</t>
  </si>
  <si>
    <t>S253</t>
  </si>
  <si>
    <t>Spona BANDIMEX - střední, šíře 6.4-19 mm nerez</t>
  </si>
  <si>
    <t>-804758202</t>
  </si>
  <si>
    <t>US70</t>
  </si>
  <si>
    <t>Napínák UNIPACK US 70 vícepolohový</t>
  </si>
  <si>
    <t>-1258406203</t>
  </si>
  <si>
    <t>741122142</t>
  </si>
  <si>
    <t>Montáž kabel Cu plný kulatý žíla 5x1,5 až 2,5 mm2 zatažený v trubkách (např. CYKY)</t>
  </si>
  <si>
    <t>-1907806288</t>
  </si>
  <si>
    <t>https://podminky.urs.cz/item/CS_URS_2026_01/741122142</t>
  </si>
  <si>
    <t>34111090</t>
  </si>
  <si>
    <t>kabel instalační jádro Cu plné izolace PVC plášť PVC 450/750V (CYKY) 5x1,5mm2</t>
  </si>
  <si>
    <t>-646987238</t>
  </si>
  <si>
    <t>741122145</t>
  </si>
  <si>
    <t>Montáž kabel Cu plný kulatý žíla 5x16 mm2 zatažený v trubkách (např. CYKY)</t>
  </si>
  <si>
    <t>1711833040</t>
  </si>
  <si>
    <t>https://podminky.urs.cz/item/CS_URS_2026_01/741122145</t>
  </si>
  <si>
    <t>34113035</t>
  </si>
  <si>
    <t>kabel instalační jádro Cu plné izolace PVC plášť PVC 450/750V (CYKY) 5x16mm2</t>
  </si>
  <si>
    <t>-1925679582</t>
  </si>
  <si>
    <t>741210102</t>
  </si>
  <si>
    <t>Montáž rozváděčů litinových, hliníkových nebo plastových sestava do 100 kg</t>
  </si>
  <si>
    <t>-1530979698</t>
  </si>
  <si>
    <t>https://podminky.urs.cz/item/CS_URS_2026_01/741210102</t>
  </si>
  <si>
    <t>M002</t>
  </si>
  <si>
    <t>Skříň plastová pro stožárovou svorkovni včetně vývodek</t>
  </si>
  <si>
    <t>-1475831086</t>
  </si>
  <si>
    <t>741211833</t>
  </si>
  <si>
    <t>Demontáž rozvodnic kovových na povrchu s krytím do IPx4 plochou do 0,8 m2</t>
  </si>
  <si>
    <t>-785990849</t>
  </si>
  <si>
    <t>https://podminky.urs.cz/item/CS_URS_2026_01/741211833</t>
  </si>
  <si>
    <t>741410041</t>
  </si>
  <si>
    <t>Montáž drátu nebo lana uzemňovacího průměru do 10 mm v městské zástavbě v zemi</t>
  </si>
  <si>
    <t>-949666451</t>
  </si>
  <si>
    <t>https://podminky.urs.cz/item/CS_URS_2026_01/741410041</t>
  </si>
  <si>
    <t>35441073</t>
  </si>
  <si>
    <t>drát D 10mm FeZn</t>
  </si>
  <si>
    <t>-179094004</t>
  </si>
  <si>
    <t>741810003</t>
  </si>
  <si>
    <t>Celková prohlídka elektrického rozvodu a zařízení přes 0,5 do 1 milionu Kč</t>
  </si>
  <si>
    <t>1781203074</t>
  </si>
  <si>
    <t>https://podminky.urs.cz/item/CS_URS_2026_01/741810003</t>
  </si>
  <si>
    <t>945421110</t>
  </si>
  <si>
    <t>Hydraulická zvedací plošina na automobilovém podvozku výška zdvihu do 18 m včetně obsluhy</t>
  </si>
  <si>
    <t>1215117283</t>
  </si>
  <si>
    <t>https://podminky.urs.cz/item/CS_URS_2026_01/945421110</t>
  </si>
  <si>
    <t>K008</t>
  </si>
  <si>
    <t>Programování svítidel</t>
  </si>
  <si>
    <t>-692066497</t>
  </si>
  <si>
    <t>460010023</t>
  </si>
  <si>
    <t>Vytyčení trasy vedení kabelového podzemního v terénu volném</t>
  </si>
  <si>
    <t>km</t>
  </si>
  <si>
    <t>229942155</t>
  </si>
  <si>
    <t>https://podminky.urs.cz/item/CS_URS_2026_01/460010023</t>
  </si>
  <si>
    <t>460080013</t>
  </si>
  <si>
    <t>Základové konstrukce při elektromontážích z monolitického betonu tř. C 12/15</t>
  </si>
  <si>
    <t>-1352698933</t>
  </si>
  <si>
    <t>https://podminky.urs.cz/item/CS_URS_2026_01/460080013</t>
  </si>
  <si>
    <t>460141112</t>
  </si>
  <si>
    <t>Hloubení nezapažených jam při elektromontážích strojně v hornině tř I skupiny 3</t>
  </si>
  <si>
    <t>1018182284</t>
  </si>
  <si>
    <t>https://podminky.urs.cz/item/CS_URS_2026_01/460141112</t>
  </si>
  <si>
    <t>460171172</t>
  </si>
  <si>
    <t>Hloubení kabelových nezapažených rýh strojně š 35 cm hl 80 cm v hornině tř I skupiny 3</t>
  </si>
  <si>
    <t>139265012</t>
  </si>
  <si>
    <t>https://podminky.urs.cz/item/CS_URS_2026_01/460171172</t>
  </si>
  <si>
    <t>460171312</t>
  </si>
  <si>
    <t>Hloubení kabelových nezapažených rýh strojně š 50 cm hl 110 cm v hornině tř I skupiny 3</t>
  </si>
  <si>
    <t>977485599</t>
  </si>
  <si>
    <t>https://podminky.urs.cz/item/CS_URS_2026_01/460171312</t>
  </si>
  <si>
    <t>460281111</t>
  </si>
  <si>
    <t>Pažení příložné plné výkopů rýh kabelových hl do 2 m</t>
  </si>
  <si>
    <t>-13860661</t>
  </si>
  <si>
    <t>https://podminky.urs.cz/item/CS_URS_2026_01/460281111</t>
  </si>
  <si>
    <t>460281121</t>
  </si>
  <si>
    <t>Odstranění pažení příložného plného výkopů rýh kabelových hl do 2 m</t>
  </si>
  <si>
    <t>1323529930</t>
  </si>
  <si>
    <t>https://podminky.urs.cz/item/CS_URS_2026_01/460281121</t>
  </si>
  <si>
    <t>460391123</t>
  </si>
  <si>
    <t>Zásyp jam při elektromontážích ručně se zhutněním z hornin třídy I skupiny 3</t>
  </si>
  <si>
    <t>1132964084</t>
  </si>
  <si>
    <t>https://podminky.urs.cz/item/CS_URS_2026_01/460391123</t>
  </si>
  <si>
    <t>460451182</t>
  </si>
  <si>
    <t>Zásyp kabelových rýh strojně se zhutněním š 35 cm hl 80 cm z horniny tř I skupiny 3</t>
  </si>
  <si>
    <t>-660396389</t>
  </si>
  <si>
    <t>https://podminky.urs.cz/item/CS_URS_2026_01/460451182</t>
  </si>
  <si>
    <t>460451322</t>
  </si>
  <si>
    <t>Zásyp kabelových rýh strojně se zhutněním š 50 cm hl 110 cm z horniny tř I skupiny 3</t>
  </si>
  <si>
    <t>1171414527</t>
  </si>
  <si>
    <t>https://podminky.urs.cz/item/CS_URS_2026_01/460451322</t>
  </si>
  <si>
    <t>460520172</t>
  </si>
  <si>
    <t>Montáž trubek ochranných plastových uložených volně do rýhy ohebných přes 32 do 50 mm</t>
  </si>
  <si>
    <t>-1179899980</t>
  </si>
  <si>
    <t>https://podminky.urs.cz/item/CS_URS_2026_01/460520172</t>
  </si>
  <si>
    <t>34571350</t>
  </si>
  <si>
    <t>trubka elektroinstalační ohebná dvouplášťová korugovaná (chránička) D 32/40mm, HDPE+LDPE</t>
  </si>
  <si>
    <t>1327315859</t>
  </si>
  <si>
    <t>460581121</t>
  </si>
  <si>
    <t>Zatravnění včetně zalití vodou na rovině</t>
  </si>
  <si>
    <t>1340422156</t>
  </si>
  <si>
    <t>https://podminky.urs.cz/item/CS_URS_2026_01/460581121</t>
  </si>
  <si>
    <t>460661111</t>
  </si>
  <si>
    <t>Kabelové lože z písku pro kabely nn bez zakrytí š lože do 35 cm</t>
  </si>
  <si>
    <t>-505700362</t>
  </si>
  <si>
    <t>https://podminky.urs.cz/item/CS_URS_2026_01/460661111</t>
  </si>
  <si>
    <t>460671113</t>
  </si>
  <si>
    <t>Výstražná fólie pro krytí kabelů šířky přes 25 do 34 cm</t>
  </si>
  <si>
    <t>1024747620</t>
  </si>
  <si>
    <t>https://podminky.urs.cz/item/CS_URS_2026_01/460671113</t>
  </si>
  <si>
    <t>34575105</t>
  </si>
  <si>
    <t>deska kabelová krycí PVC červená, 300x2mm</t>
  </si>
  <si>
    <t>-1035299723</t>
  </si>
  <si>
    <t>460742131</t>
  </si>
  <si>
    <t>Osazení kabelových prostupů z trub plastových do rýhy s obetonováním průměru do 10 cm</t>
  </si>
  <si>
    <t>-555674457</t>
  </si>
  <si>
    <t>https://podminky.urs.cz/item/CS_URS_2026_01/460742131</t>
  </si>
  <si>
    <t>460791213</t>
  </si>
  <si>
    <t>Montáž trubek ochranných plastových uložených volně do rýhy ohebných přes 50 do 90 mm</t>
  </si>
  <si>
    <t>765616721</t>
  </si>
  <si>
    <t>https://podminky.urs.cz/item/CS_URS_2026_01/460791213</t>
  </si>
  <si>
    <t>34571352</t>
  </si>
  <si>
    <t>trubka elektroinstalační ohebná dvouplášťová korugovaná (chránička) D 52/63mm, HDPE+LDPE</t>
  </si>
  <si>
    <t>1251358994</t>
  </si>
  <si>
    <t>Montáž trubek ochranných plastových uložených volně do rýhy ohebných přes 90 do 110 mm</t>
  </si>
  <si>
    <t>318113827</t>
  </si>
  <si>
    <t>trubka elektroinstalační ohebná dvouplášťová korugovaná (chránička) D 94/110mm, HDPE+LDPE</t>
  </si>
  <si>
    <t>-1691389904</t>
  </si>
  <si>
    <t>460871132</t>
  </si>
  <si>
    <t>Podklad vozovky a chodníku ze štěrkopísku se zhutněním při elektromontážích tl přes 5 do 10 cm</t>
  </si>
  <si>
    <t>-385267907</t>
  </si>
  <si>
    <t>https://podminky.urs.cz/item/CS_URS_2026_01/460871132</t>
  </si>
  <si>
    <t>-1795517399</t>
  </si>
  <si>
    <t>460871172</t>
  </si>
  <si>
    <t>Podklad vozovky a chodníku z betonu prostého při elektromontážích tl přes 10 do 15 cm</t>
  </si>
  <si>
    <t>-1091195930</t>
  </si>
  <si>
    <t>https://podminky.urs.cz/item/CS_URS_2026_01/460871172</t>
  </si>
  <si>
    <t>460881612</t>
  </si>
  <si>
    <t>Kladení dlažby z dlaždic betonových tvarovaných a zámkových do lože z kameniva těženého při elektromontážích</t>
  </si>
  <si>
    <t>1795340703</t>
  </si>
  <si>
    <t>https://podminky.urs.cz/item/CS_URS_2026_01/460881612</t>
  </si>
  <si>
    <t>460891221</t>
  </si>
  <si>
    <t>Osazení betonového obrubníku silničního stojatého do betonu při elektromontážích</t>
  </si>
  <si>
    <t>355786540</t>
  </si>
  <si>
    <t>https://podminky.urs.cz/item/CS_URS_2026_01/460891221</t>
  </si>
  <si>
    <t>59217026</t>
  </si>
  <si>
    <t>obrubník silniční betonový 500x150x250mm</t>
  </si>
  <si>
    <t>-1000430828</t>
  </si>
  <si>
    <t>468011131</t>
  </si>
  <si>
    <t>Odstranění podkladu nebo krytu komunikace při elektromontážích z betonu prostého tl do 15 cm</t>
  </si>
  <si>
    <t>-1407794724</t>
  </si>
  <si>
    <t>https://podminky.urs.cz/item/CS_URS_2026_01/468011131</t>
  </si>
  <si>
    <t>468011143</t>
  </si>
  <si>
    <t>Odstranění podkladu nebo krytu komunikace při elektromontážích ze živice tl přes 10 do 15 cm</t>
  </si>
  <si>
    <t>-1609151443</t>
  </si>
  <si>
    <t>https://podminky.urs.cz/item/CS_URS_2026_01/468011143</t>
  </si>
  <si>
    <t>468021212</t>
  </si>
  <si>
    <t>Rozebrání dlažeb při elektromontážích ručně z dlaždic betonových nebo keramických do písku spáry nezalité</t>
  </si>
  <si>
    <t>-454321114</t>
  </si>
  <si>
    <t>https://podminky.urs.cz/item/CS_URS_2026_01/468021212</t>
  </si>
  <si>
    <t>468031121</t>
  </si>
  <si>
    <t>Vytrhání obrub při elektromontážích ležatých silničních s odhozením nebo naložením na dopravní prostředek</t>
  </si>
  <si>
    <t>2098930414</t>
  </si>
  <si>
    <t>https://podminky.urs.cz/item/CS_URS_2026_01/468031121</t>
  </si>
  <si>
    <t>468041112</t>
  </si>
  <si>
    <t>Řezání betonového podkladu nebo krytu při elektromontážích hl přes 10 do 15 cm</t>
  </si>
  <si>
    <t>-1968550047</t>
  </si>
  <si>
    <t>https://podminky.urs.cz/item/CS_URS_2026_01/468041112</t>
  </si>
  <si>
    <t>468041123</t>
  </si>
  <si>
    <t>Řezání živičného podkladu nebo krytu při elektromontážích hl přes 10 do 15 cm</t>
  </si>
  <si>
    <t>-104514218</t>
  </si>
  <si>
    <t>https://podminky.urs.cz/item/CS_URS_2026_01/468041123</t>
  </si>
  <si>
    <t>468051121</t>
  </si>
  <si>
    <t>Bourání základu betonového při elektromontážích</t>
  </si>
  <si>
    <t>-1829297411</t>
  </si>
  <si>
    <t>https://podminky.urs.cz/item/CS_URS_2026_01/468051121</t>
  </si>
  <si>
    <t>576153311</t>
  </si>
  <si>
    <t>Asfaltový koberec mastixový SMA 16 (AKMH) tl 60 mm š do 3 m</t>
  </si>
  <si>
    <t>-437865055</t>
  </si>
  <si>
    <t>https://podminky.urs.cz/item/CS_URS_2026_01/576153311</t>
  </si>
  <si>
    <t>871361101</t>
  </si>
  <si>
    <t>Montáž potrubí z PVC SDR 11 těsněných gumovým kroužkem otevřený výkop D 280 x 10,8 mm</t>
  </si>
  <si>
    <t>-354565864</t>
  </si>
  <si>
    <t>https://podminky.urs.cz/item/CS_URS_2026_01/871361101</t>
  </si>
  <si>
    <t>28611141</t>
  </si>
  <si>
    <t>trubka kanalizační PVC DN 250x2000mm SN4</t>
  </si>
  <si>
    <t>-1534691622</t>
  </si>
  <si>
    <t>VRN</t>
  </si>
  <si>
    <t>Vedlejší rozpočtové náklady</t>
  </si>
  <si>
    <t>141R00</t>
  </si>
  <si>
    <t>Přirážka za podružný materiál</t>
  </si>
  <si>
    <t>%</t>
  </si>
  <si>
    <t>-377449011</t>
  </si>
  <si>
    <t>013254000</t>
  </si>
  <si>
    <t>Dokumentace skutečného provedení stavby</t>
  </si>
  <si>
    <t>-254119273</t>
  </si>
  <si>
    <t>https://podminky.urs.cz/item/CS_URS_2026_01/013254000</t>
  </si>
  <si>
    <t>034002000</t>
  </si>
  <si>
    <t>Zabezpečení staveniště</t>
  </si>
  <si>
    <t>-2038263894</t>
  </si>
  <si>
    <t>https://podminky.urs.cz/item/CS_URS_2026_01/034002000</t>
  </si>
  <si>
    <t>065002000</t>
  </si>
  <si>
    <t>Mimostaveništní doprava materiálů</t>
  </si>
  <si>
    <t>786054214</t>
  </si>
  <si>
    <t>https://podminky.urs.cz/item/CS_URS_2026_01/065002000</t>
  </si>
  <si>
    <t>071103000</t>
  </si>
  <si>
    <t>Provoz investora</t>
  </si>
  <si>
    <t>-1885455541</t>
  </si>
  <si>
    <t>https://podminky.urs.cz/item/CS_URS_2026_01/071103000</t>
  </si>
  <si>
    <t>201R00</t>
  </si>
  <si>
    <t>Podíl přidružených výkonů</t>
  </si>
  <si>
    <t>-631859263</t>
  </si>
  <si>
    <t>202R00</t>
  </si>
  <si>
    <t>Zednické výpomoci</t>
  </si>
  <si>
    <t>-654241252</t>
  </si>
  <si>
    <t>460341113</t>
  </si>
  <si>
    <t>Vodorovné přemístění horniny jakékoliv třídy dopravními prostředky při elektromontážích přes 500 do 1000 m</t>
  </si>
  <si>
    <t>-1714364845</t>
  </si>
  <si>
    <t>https://podminky.urs.cz/item/CS_URS_2026_01/460341113</t>
  </si>
  <si>
    <t>460341121</t>
  </si>
  <si>
    <t>Příplatek k vodorovnému přemístění horniny dopravními prostředky při elektromontážích za každých dalších i započatých 1000 m</t>
  </si>
  <si>
    <t>53133908</t>
  </si>
  <si>
    <t>https://podminky.urs.cz/item/CS_URS_2026_01/460341121</t>
  </si>
  <si>
    <t>460361121</t>
  </si>
  <si>
    <t>Poplatek za uložení zeminy na recyklační skládce (skládkovné) kód odpadu 17 05 04</t>
  </si>
  <si>
    <t>-28707318</t>
  </si>
  <si>
    <t>https://podminky.urs.cz/item/CS_URS_2026_01/460361121</t>
  </si>
  <si>
    <t>469972111</t>
  </si>
  <si>
    <t>Odvoz suti a vybouraných hmot při elektromontážích do 1 km</t>
  </si>
  <si>
    <t>-1537421836</t>
  </si>
  <si>
    <t>469972121</t>
  </si>
  <si>
    <t>Příplatek k odvozu suti a vybouraných hmot při elektromontážích za každý další 1 km</t>
  </si>
  <si>
    <t>1365195208</t>
  </si>
  <si>
    <t>469973120</t>
  </si>
  <si>
    <t>Poplatek za uložení na recyklační skládce (skládkovné) stavebního odpadu z prostého betonu kód odpadu 17 01 01</t>
  </si>
  <si>
    <t>485739974</t>
  </si>
  <si>
    <t>https://podminky.urs.cz/item/CS_URS_2026_01/469973120</t>
  </si>
  <si>
    <t>469973125</t>
  </si>
  <si>
    <t>Poplatek za uložení na recyklační skládce (skládkovné) stavebního odpadu asfaltového bez obsahu dehtu zatříděného do Katalogu odpadů pod kódem 17 03 02</t>
  </si>
  <si>
    <t>-1945799928</t>
  </si>
  <si>
    <t>https://podminky.urs.cz/item/CS_URS_2026_01/469973125</t>
  </si>
  <si>
    <t>002 - VEŘEJNÉ OSVĚTLENÍ ZRN2 - 2.etapa</t>
  </si>
  <si>
    <t>741 - Elektroinstalace - silnoproud</t>
  </si>
  <si>
    <t>741</t>
  </si>
  <si>
    <t>Elektroinstalace - silnoproud</t>
  </si>
  <si>
    <t>-79508680</t>
  </si>
  <si>
    <t>1683323742</t>
  </si>
  <si>
    <t>-1900149106</t>
  </si>
  <si>
    <t>210100156</t>
  </si>
  <si>
    <t>Ukončení kabelů smršťovací koncovkou nebo páskou se zapojením bez letování žíly do 5x16 mm2</t>
  </si>
  <si>
    <t>613000778</t>
  </si>
  <si>
    <t>https://podminky.urs.cz/item/CS_URS_2026_01/210100156</t>
  </si>
  <si>
    <t>KSCZ5X 6-25</t>
  </si>
  <si>
    <t>Koncovka KSCZ5X 6-25</t>
  </si>
  <si>
    <t>1015205063</t>
  </si>
  <si>
    <t>-824134893</t>
  </si>
  <si>
    <t>M017</t>
  </si>
  <si>
    <t>Svítidlo Streetlight  SL 11 iQ mini ST0.5a (5XC2B51E08FE)  včetně příruby</t>
  </si>
  <si>
    <t>1691910127</t>
  </si>
  <si>
    <t>M018</t>
  </si>
  <si>
    <t>Svítidlo Streetlight SL 21 mini PC-L (5XE6F43A08HB) B1 - B4 včetně příruby</t>
  </si>
  <si>
    <t>27881741</t>
  </si>
  <si>
    <t>23064649</t>
  </si>
  <si>
    <t>-605046190</t>
  </si>
  <si>
    <t>770536806</t>
  </si>
  <si>
    <t>31674115</t>
  </si>
  <si>
    <t>stožár osvětlovací přechodový Pz 168/133/114  v 7m</t>
  </si>
  <si>
    <t>2121882785</t>
  </si>
  <si>
    <t>31674127</t>
  </si>
  <si>
    <t>manžeta plastová ochranná na stožár d=168mm</t>
  </si>
  <si>
    <t>206621732</t>
  </si>
  <si>
    <t>1929700362</t>
  </si>
  <si>
    <t>34844462</t>
  </si>
  <si>
    <t>výložník obloukový dvojnásobný k osvětlovacím stožárům uličním výška 1800mm vyložení 2000mm</t>
  </si>
  <si>
    <t>1067903770</t>
  </si>
  <si>
    <t>31674025</t>
  </si>
  <si>
    <t>výložník rovný jednoduchý k přechodovým stožárům vyložení 3000mm</t>
  </si>
  <si>
    <t>1185070577</t>
  </si>
  <si>
    <t>31674026</t>
  </si>
  <si>
    <t>výložník rovný jednoduchý k přechodovým stožárům vyložení 3500mm</t>
  </si>
  <si>
    <t>1718621229</t>
  </si>
  <si>
    <t>31674027</t>
  </si>
  <si>
    <t>výložník rovný jednoduchý k přechodovým stožárům vyložení 4500mm</t>
  </si>
  <si>
    <t>142189611</t>
  </si>
  <si>
    <t>31674028</t>
  </si>
  <si>
    <t>výložník rovný jednoduchý k přechodovým stožárům vyložení 5000mm</t>
  </si>
  <si>
    <t>575608586</t>
  </si>
  <si>
    <t>Výložník UDTR-1 – 2000 rovný pro trakční, betonové, dřevené stožáry, na průměr cca. 220 mm</t>
  </si>
  <si>
    <t>274955126</t>
  </si>
  <si>
    <t>-837461190</t>
  </si>
  <si>
    <t>M022</t>
  </si>
  <si>
    <t>SvorkovniceSV6.16.4/1   H116115 dolněná 2xSV 2,5</t>
  </si>
  <si>
    <t>-445519860</t>
  </si>
  <si>
    <t>Montáž uzemňovacího vedení vodičů FeZn pomocí svorek v zemi s izolací spojů páskou do 120 mm2 ve městské zástavbě</t>
  </si>
  <si>
    <t>-1823619073</t>
  </si>
  <si>
    <t>2063635787</t>
  </si>
  <si>
    <t>1094889633</t>
  </si>
  <si>
    <t>-2101794367</t>
  </si>
  <si>
    <t>1926145582</t>
  </si>
  <si>
    <t>1364035204</t>
  </si>
  <si>
    <t>-839128885</t>
  </si>
  <si>
    <t>-1932190681</t>
  </si>
  <si>
    <t>-413141370</t>
  </si>
  <si>
    <t>218191501</t>
  </si>
  <si>
    <t>Demontáž skříní tenkocementových přípojkových v pilíři SP 0 až 2/1, ER 1.0 a 1.1 bez odpojení vodičů</t>
  </si>
  <si>
    <t>1840612207</t>
  </si>
  <si>
    <t>https://podminky.urs.cz/item/CS_URS_2026_01/218191501</t>
  </si>
  <si>
    <t>1672085369</t>
  </si>
  <si>
    <t>1641450366</t>
  </si>
  <si>
    <t>810579879</t>
  </si>
  <si>
    <t>1076081169</t>
  </si>
  <si>
    <t>1230397834</t>
  </si>
  <si>
    <t>-2046255325</t>
  </si>
  <si>
    <t>-1511638987</t>
  </si>
  <si>
    <t>2056513545</t>
  </si>
  <si>
    <t>2137767633</t>
  </si>
  <si>
    <t>16778239</t>
  </si>
  <si>
    <t>Montáž kabel Cu plný kulatý žíla 5x1,5 až 2,5 mm2 zatažený v trubkách (např. CYKY, CYKFY)</t>
  </si>
  <si>
    <t>-1928094344</t>
  </si>
  <si>
    <t>205964836</t>
  </si>
  <si>
    <t>Montáž kabel Cu plný kulatý žíla 5x16 mm2 zatažený v trubkách (např. CYKY, CYKFY)</t>
  </si>
  <si>
    <t>-1081395833</t>
  </si>
  <si>
    <t>-168501767</t>
  </si>
  <si>
    <t>Montáž rozvaděčů litinových, hliníkových nebo plastových sestava do 100 kg</t>
  </si>
  <si>
    <t>589213209</t>
  </si>
  <si>
    <t>-919954889</t>
  </si>
  <si>
    <t>-1691619342</t>
  </si>
  <si>
    <t>-1683223284</t>
  </si>
  <si>
    <t>845463801</t>
  </si>
  <si>
    <t>992806509</t>
  </si>
  <si>
    <t>K019</t>
  </si>
  <si>
    <t>1691601892</t>
  </si>
  <si>
    <t>127724874</t>
  </si>
  <si>
    <t>-1730305051</t>
  </si>
  <si>
    <t>460131113</t>
  </si>
  <si>
    <t>Hloubení nezapažených jam při elektromontážích ručně v hornině tř I skupiny 3</t>
  </si>
  <si>
    <t>-954088652</t>
  </si>
  <si>
    <t>https://podminky.urs.cz/item/CS_URS_2026_01/460131113</t>
  </si>
  <si>
    <t>460161152</t>
  </si>
  <si>
    <t>Hloubení kabelových rýh ručně š 35 cm hl 60 cm v hornině tř I skupiny 3</t>
  </si>
  <si>
    <t>950475228</t>
  </si>
  <si>
    <t>https://podminky.urs.cz/item/CS_URS_2026_01/460161152</t>
  </si>
  <si>
    <t>460161312</t>
  </si>
  <si>
    <t>Hloubení kabelových rýh ručně š 50 cm hl 120 cm v hornině tř I skupiny 3</t>
  </si>
  <si>
    <t>-1045004044</t>
  </si>
  <si>
    <t>https://podminky.urs.cz/item/CS_URS_2026_01/460161312</t>
  </si>
  <si>
    <t>-1346516007</t>
  </si>
  <si>
    <t>340418756</t>
  </si>
  <si>
    <t>-518237723</t>
  </si>
  <si>
    <t>-732453168</t>
  </si>
  <si>
    <t>460431162</t>
  </si>
  <si>
    <t>Zásyp kabelových rýh ručně se zhutněním š 35 cm hl 60 cm z horniny tř I skupiny 3</t>
  </si>
  <si>
    <t>-1000734692</t>
  </si>
  <si>
    <t>https://podminky.urs.cz/item/CS_URS_2026_01/460431162</t>
  </si>
  <si>
    <t>460431332</t>
  </si>
  <si>
    <t>Zásyp kabelových rýh ručně se zhutněním š 50 cm hl 120 cm z horniny tř I skupiny 3</t>
  </si>
  <si>
    <t>-1426457136</t>
  </si>
  <si>
    <t>https://podminky.urs.cz/item/CS_URS_2026_01/460431332</t>
  </si>
  <si>
    <t>577028904</t>
  </si>
  <si>
    <t>trubka elektroinstalační ohebná dvouplášťová korugovaná HDPE (chránička) D 32/40mm</t>
  </si>
  <si>
    <t>-415354007</t>
  </si>
  <si>
    <t>-179123761</t>
  </si>
  <si>
    <t>-188756258</t>
  </si>
  <si>
    <t>460671124</t>
  </si>
  <si>
    <t>Výstražná deska pro krytí kabelů šířky přes 25 do 30 cm</t>
  </si>
  <si>
    <t>904177884</t>
  </si>
  <si>
    <t>https://podminky.urs.cz/item/CS_URS_2026_01/460671124</t>
  </si>
  <si>
    <t>-1247663237</t>
  </si>
  <si>
    <t>463736930</t>
  </si>
  <si>
    <t>1237042750</t>
  </si>
  <si>
    <t>trubka elektroinstalační ohebná dvouplášťová korugovaná HDPE (chránička) D 52/63mm</t>
  </si>
  <si>
    <t>-1646111806</t>
  </si>
  <si>
    <t>1577119286</t>
  </si>
  <si>
    <t>-1020066017</t>
  </si>
  <si>
    <t>1228348486</t>
  </si>
  <si>
    <t>1214005279</t>
  </si>
  <si>
    <t>516078867</t>
  </si>
  <si>
    <t>460892121</t>
  </si>
  <si>
    <t>Osazení betonového obrubníku chodníkového ležatého do betonu při elektromontážích</t>
  </si>
  <si>
    <t>1203645378</t>
  </si>
  <si>
    <t>https://podminky.urs.cz/item/CS_URS_2026_01/460892121</t>
  </si>
  <si>
    <t>460912211</t>
  </si>
  <si>
    <t>Očištění vybouraných obrubníků chodníkových od spojovacího materiálu</t>
  </si>
  <si>
    <t>716867492</t>
  </si>
  <si>
    <t>https://podminky.urs.cz/item/CS_URS_2026_01/460912211</t>
  </si>
  <si>
    <t>460952576</t>
  </si>
  <si>
    <t>Zazdívka otvorů při elektroinstalacích cihlami pálenými pl přes 0,0225 do 0,09 m2 a tl přes 75 do 90 cm</t>
  </si>
  <si>
    <t>137354956</t>
  </si>
  <si>
    <t>https://podminky.urs.cz/item/CS_URS_2026_01/460952576</t>
  </si>
  <si>
    <t>2024870529</t>
  </si>
  <si>
    <t>-1393567101</t>
  </si>
  <si>
    <t>585961475</t>
  </si>
  <si>
    <t>468031111</t>
  </si>
  <si>
    <t>Vytrhání obrub při elektromontážích ležatých chodníkových s odhozením nebo naložením na dopravní prostředek</t>
  </si>
  <si>
    <t>-251769554</t>
  </si>
  <si>
    <t>https://podminky.urs.cz/item/CS_URS_2026_01/468031111</t>
  </si>
  <si>
    <t>304254550</t>
  </si>
  <si>
    <t>-1669566866</t>
  </si>
  <si>
    <t>-2022806973</t>
  </si>
  <si>
    <t>-220844840</t>
  </si>
  <si>
    <t>1132307271</t>
  </si>
  <si>
    <t>-275968864</t>
  </si>
  <si>
    <t>1917260199</t>
  </si>
  <si>
    <t>Asfaltový koberec mastixový SMA 16 S tl 60 mm š do 3 m z modifikovaného asfaltu</t>
  </si>
  <si>
    <t>1977162721</t>
  </si>
  <si>
    <t>622311101</t>
  </si>
  <si>
    <t>Vápenná omítka hrubá jednovrstvá nezatřená vnějších stěn nanášená ručně</t>
  </si>
  <si>
    <t>-241011608</t>
  </si>
  <si>
    <t>https://podminky.urs.cz/item/CS_URS_2026_01/622311101</t>
  </si>
  <si>
    <t>622381001</t>
  </si>
  <si>
    <t>Tenkovrstvá minerální zatíraná (škrábaná) omítka zrnitost 0,5 mm vnějších stěn</t>
  </si>
  <si>
    <t>1970197865</t>
  </si>
  <si>
    <t>https://podminky.urs.cz/item/CS_URS_2026_01/622381001</t>
  </si>
  <si>
    <t>1110362874</t>
  </si>
  <si>
    <t>28611140</t>
  </si>
  <si>
    <t>trubka kanalizační PVC DN 250x1000mm SN4</t>
  </si>
  <si>
    <t>830415270</t>
  </si>
  <si>
    <t>716675663</t>
  </si>
  <si>
    <t>1477956405</t>
  </si>
  <si>
    <t>1491377107</t>
  </si>
  <si>
    <t>Mimostaveništní doprava materiálů, výrobků a strojů</t>
  </si>
  <si>
    <t>-94894130</t>
  </si>
  <si>
    <t>886478162</t>
  </si>
  <si>
    <t>792403576</t>
  </si>
  <si>
    <t>-210273075</t>
  </si>
  <si>
    <t>03 - CYKLOTRASA</t>
  </si>
  <si>
    <t>001 - CYKLOTRASA ZRN - komunikace a zpev.plochy</t>
  </si>
  <si>
    <t>00A - PŘEHLED PRACÍ A DODÁVEK</t>
  </si>
  <si>
    <t xml:space="preserve">    01A - Odstranění dlážděného krytu chodníku v místě nové dlažby s vodící drážkou</t>
  </si>
  <si>
    <t xml:space="preserve">    02A - Odstranění dlážděného krytu chodníku v místě cyklotrasy</t>
  </si>
  <si>
    <t xml:space="preserve">    03A - Odstranění dlážděného krytu chodníku v místě varovných a signálních pásů</t>
  </si>
  <si>
    <t xml:space="preserve">    04A - Rozebrání dlážděného krytu chodníku v místě přeskládání</t>
  </si>
  <si>
    <t xml:space="preserve">    05A - Odstranění zeleně v místě nové cyklotrasy</t>
  </si>
  <si>
    <t xml:space="preserve">    06A - Odstranění zeleně v místě nových varovných pásů</t>
  </si>
  <si>
    <t xml:space="preserve">    07A - Odstranění asf. krytu vozovky pro budoucí navázání nových vrstev na stáv. asfalt</t>
  </si>
  <si>
    <t xml:space="preserve">    08A - Odstranění zeleně v místě navržených dlážděných ploch</t>
  </si>
  <si>
    <t xml:space="preserve">    09A - Odstranění zeleně mimo zpevněné plochy</t>
  </si>
  <si>
    <t xml:space="preserve">    10A - Vybourání stávajících obrub</t>
  </si>
  <si>
    <t xml:space="preserve">    11A - Úprava zemní pláně v místě nových dlážděných ploch</t>
  </si>
  <si>
    <t xml:space="preserve">    12A - Sanace podloží v místě dlážděných ploch (cyklotrasa, chodník, varovné pásy)</t>
  </si>
  <si>
    <t xml:space="preserve">    13A - Nová chodníková dlažba - plná konstrukce</t>
  </si>
  <si>
    <t xml:space="preserve">    14A - Nová chodníková dlažba - cyklotrasa - plná konstrukce</t>
  </si>
  <si>
    <t xml:space="preserve">    15A - Nová chodníková dlažba kontrastní reliéfní - plná konstrukce</t>
  </si>
  <si>
    <t xml:space="preserve">    16A - Nová chodníková dlažba s vodící drážkou - předláždění</t>
  </si>
  <si>
    <t xml:space="preserve">    17A - Nová dlážděná plocha cyklotrasy - předláždění</t>
  </si>
  <si>
    <t xml:space="preserve">    18A - Nová chodníková dlažba kontrastní reliéfní - předláždění</t>
  </si>
  <si>
    <t xml:space="preserve">    19A - Přeskládání stávající dlažby</t>
  </si>
  <si>
    <t xml:space="preserve">    20A - Obnova asfaltového krytu vozovky</t>
  </si>
  <si>
    <t xml:space="preserve">    21A - Ohumusování a zatravnění</t>
  </si>
  <si>
    <t xml:space="preserve">    22A - Ošetření spáry asfaltového krytu</t>
  </si>
  <si>
    <t xml:space="preserve">    23A - Ošetření spáry asfaltového krytu v místě obrub</t>
  </si>
  <si>
    <t xml:space="preserve">    24A - Nové obruby</t>
  </si>
  <si>
    <t xml:space="preserve">    25A - Odstranění stávajícího přístřešku zastávky MHD v délce 4 metry</t>
  </si>
  <si>
    <t xml:space="preserve">    26A - Odstranění stávajícího přístřešku zastávky MHD v délce 12 metry</t>
  </si>
  <si>
    <t xml:space="preserve">    27A - Výšková rektifikace stávajících poklopů a rámů</t>
  </si>
  <si>
    <t xml:space="preserve">    28A - Výměna optických  jednotek pro pěší u stávající světelné signalizace</t>
  </si>
  <si>
    <t xml:space="preserve">    29A - Demontáž stávajícího SDZ</t>
  </si>
  <si>
    <t xml:space="preserve">    30A - Opětovná montáž stávajícího SDZ</t>
  </si>
  <si>
    <t xml:space="preserve">    31A - Montáž nových značek na stožáry VO, případně na jiné stávající stožáry</t>
  </si>
  <si>
    <t xml:space="preserve">    33A - Montáž nových značek na nové sloupky</t>
  </si>
  <si>
    <t xml:space="preserve">    34A - Vodorovné dopravní značení žluté,  v plastu</t>
  </si>
  <si>
    <t xml:space="preserve">    35A - Vodorovné dopravní značení bílé,  v plastu</t>
  </si>
  <si>
    <t xml:space="preserve">    36A - Nový přístřešek zastávky MHD včetně dopravy a montáže</t>
  </si>
  <si>
    <t xml:space="preserve">    48a - Odvoz zemin z výkopů a skládkovné</t>
  </si>
  <si>
    <t xml:space="preserve">    49a - Odvoz sutí a skládkovné</t>
  </si>
  <si>
    <t>00A</t>
  </si>
  <si>
    <t>PŘEHLED PRACÍ A DODÁVEK</t>
  </si>
  <si>
    <t>01A</t>
  </si>
  <si>
    <t>Odstranění dlážděného krytu chodníku v místě nové dlažby s vodící drážkou</t>
  </si>
  <si>
    <t>113106142</t>
  </si>
  <si>
    <t>Rozebrání dlažeb komunikací pro pěší s přemístěním hmot na skládku na vzdálenost do 3 m nebo s naložením na dopravní prostředek s ložem z kameniva nebo živice a s jakoukoliv výplní spár strojně plochy jednotlivě přes 50 m2 z betonových nebo kameninových dlaždic, desek nebo tvarovek</t>
  </si>
  <si>
    <t>820450273</t>
  </si>
  <si>
    <t>https://podminky.urs.cz/item/CS_URS_2026_01/113106142</t>
  </si>
  <si>
    <t>Poznámka k položce:_x000D_
Ceny jsou určeny pro rozebrání dlažeb včetně odstranění lože.</t>
  </si>
  <si>
    <t>02A</t>
  </si>
  <si>
    <t>Odstranění dlážděného krytu chodníku v místě cyklotrasy</t>
  </si>
  <si>
    <t>-2085793063</t>
  </si>
  <si>
    <t>03A</t>
  </si>
  <si>
    <t>Odstranění dlážděného krytu chodníku v místě varovných a signálních pásů</t>
  </si>
  <si>
    <t>379021516</t>
  </si>
  <si>
    <t>04A</t>
  </si>
  <si>
    <t>Rozebrání dlážděného krytu chodníku v místě přeskládání</t>
  </si>
  <si>
    <t>113106142.1</t>
  </si>
  <si>
    <t>-1093003443</t>
  </si>
  <si>
    <t>979054451</t>
  </si>
  <si>
    <t>Očištění vybouraných zámkových dlaždic s původním spárováním z kameniva těženého</t>
  </si>
  <si>
    <t>-191676845</t>
  </si>
  <si>
    <t>https://podminky.urs.cz/item/CS_URS_2026_01/979054451</t>
  </si>
  <si>
    <t>05A</t>
  </si>
  <si>
    <t>Odstranění zeleně v místě nové cyklotrasy</t>
  </si>
  <si>
    <t>121151103</t>
  </si>
  <si>
    <t>Sejmutí ornice strojně při souvislé ploše do 100 m2, tl. vrstvy do 200 mm</t>
  </si>
  <si>
    <t>-1288570655</t>
  </si>
  <si>
    <t>https://podminky.urs.cz/item/CS_URS_2026_01/121151103</t>
  </si>
  <si>
    <t>122251501</t>
  </si>
  <si>
    <t>Odkopávky a prokopávky zapažené strojně v hornině třídy těžitelnosti I skupiny 3 do 20 m3</t>
  </si>
  <si>
    <t>-1992987542</t>
  </si>
  <si>
    <t>https://podminky.urs.cz/item/CS_URS_2026_01/122251501</t>
  </si>
  <si>
    <t>21,0*0,05</t>
  </si>
  <si>
    <t>06A</t>
  </si>
  <si>
    <t>Odstranění zeleně v místě nových varovných pásů</t>
  </si>
  <si>
    <t>-16042035</t>
  </si>
  <si>
    <t>-812183781</t>
  </si>
  <si>
    <t>4,0*0,05</t>
  </si>
  <si>
    <t>07A</t>
  </si>
  <si>
    <t>Odstranění asf. krytu vozovky pro budoucí navázání nových vrstev na stáv. asfalt</t>
  </si>
  <si>
    <t>-242894281</t>
  </si>
  <si>
    <t>08A</t>
  </si>
  <si>
    <t>Odstranění zeleně v místě navržených dlážděných ploch</t>
  </si>
  <si>
    <t>-1595831605</t>
  </si>
  <si>
    <t>-339563143</t>
  </si>
  <si>
    <t>8,0*0,05</t>
  </si>
  <si>
    <t>09A</t>
  </si>
  <si>
    <t>Odstranění zeleně mimo zpevněné plochy</t>
  </si>
  <si>
    <t>-706249227</t>
  </si>
  <si>
    <t>19,0*0,2</t>
  </si>
  <si>
    <t>10A</t>
  </si>
  <si>
    <t>Vybourání stávajících obrub</t>
  </si>
  <si>
    <t>Vytrhání obrub s vybouráním lože, s přemístěním hmot na skládku na vzdálenost do 3 m nebo s naložením na dopravní prostředek z krajníků nebo obrubníků stojatých</t>
  </si>
  <si>
    <t>-1024112707</t>
  </si>
  <si>
    <t>33,0+15,0</t>
  </si>
  <si>
    <t>11A</t>
  </si>
  <si>
    <t>Úprava zemní pláně v místě nových dlážděných ploch</t>
  </si>
  <si>
    <t>181951112</t>
  </si>
  <si>
    <t>Úprava pláně vyrovnáním výškových rozdílů strojně v hornině třídy těžitelnosti I, skupiny 1 až 3 se zhutněním</t>
  </si>
  <si>
    <t>1757247934</t>
  </si>
  <si>
    <t>https://podminky.urs.cz/item/CS_URS_2026_01/181951112</t>
  </si>
  <si>
    <t>12A</t>
  </si>
  <si>
    <t>Sanace podloží v místě dlážděných ploch (cyklotrasa, chodník, varovné pásy)</t>
  </si>
  <si>
    <t>122211101</t>
  </si>
  <si>
    <t>Odkopávky a prokopávky ručně zapažené i nezapažené v hornině třídy těžitelnosti I skupiny 3</t>
  </si>
  <si>
    <t>-351361803</t>
  </si>
  <si>
    <t>https://podminky.urs.cz/item/CS_URS_2026_01/122211101</t>
  </si>
  <si>
    <t>33,0*0,3</t>
  </si>
  <si>
    <t>564871016</t>
  </si>
  <si>
    <t>Podklad ze štěrkodrti ŠD s rozprostřením a zhutněním plochy jednotlivě do 100 m2, po zhutnění tl. 300 mm</t>
  </si>
  <si>
    <t>-1550728158</t>
  </si>
  <si>
    <t>https://podminky.urs.cz/item/CS_URS_2026_01/564871016</t>
  </si>
  <si>
    <t>919726123</t>
  </si>
  <si>
    <t>Geotextilie netkaná pro ochranu, separaci nebo filtraci měrná hmotnost přes 300 do 500 g/m2</t>
  </si>
  <si>
    <t>1158766305</t>
  </si>
  <si>
    <t>https://podminky.urs.cz/item/CS_URS_2026_01/919726123</t>
  </si>
  <si>
    <t>13A</t>
  </si>
  <si>
    <t>Nová chodníková dlažba - plná konstrukce</t>
  </si>
  <si>
    <t>-1443463753</t>
  </si>
  <si>
    <t>-1122861246</t>
  </si>
  <si>
    <t>dlažba skladebná betonová 200x100mm tl 60mm přírodní</t>
  </si>
  <si>
    <t>-1219196925</t>
  </si>
  <si>
    <t>Poznámka k položce:_x000D_
se sraženou hranou</t>
  </si>
  <si>
    <t>75%</t>
  </si>
  <si>
    <t>8,0*0,75</t>
  </si>
  <si>
    <t>6*1,03 "Přepočtené koeficientem množství</t>
  </si>
  <si>
    <t>R59245008</t>
  </si>
  <si>
    <t>dlažba skladebná betonová 200x100mm tl 60mm barevná (červená)</t>
  </si>
  <si>
    <t>118474129</t>
  </si>
  <si>
    <t>25%</t>
  </si>
  <si>
    <t>8,0*0,25</t>
  </si>
  <si>
    <t>14A</t>
  </si>
  <si>
    <t>Nová chodníková dlažba - cyklotrasa - plná konstrukce</t>
  </si>
  <si>
    <t>1753342845</t>
  </si>
  <si>
    <t>-1720101141</t>
  </si>
  <si>
    <t>dlažba skladebná betonová 200x100mm tl 60mm barevná (červená) ROVNÁ HRANA</t>
  </si>
  <si>
    <t>-1673225331</t>
  </si>
  <si>
    <t>Poznámka k položce:_x000D_
S ROVNOU HRANOU</t>
  </si>
  <si>
    <t>22*1,03 "Přepočtené koeficientem množství</t>
  </si>
  <si>
    <t>15A</t>
  </si>
  <si>
    <t>Nová chodníková dlažba kontrastní reliéfní - plná konstrukce</t>
  </si>
  <si>
    <t>99365248</t>
  </si>
  <si>
    <t>542082982</t>
  </si>
  <si>
    <t>dlažba pro nevidomé betonová 200x100mm tl 60mm barevná</t>
  </si>
  <si>
    <t>1715452303</t>
  </si>
  <si>
    <t>4*1,03 "Přepočtené koeficientem množství</t>
  </si>
  <si>
    <t>16A</t>
  </si>
  <si>
    <t>Nová chodníková dlažba s vodící drážkou - předláždění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</si>
  <si>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</si>
  <si>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</si>
  <si>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1485923813</t>
  </si>
  <si>
    <t>https://podminky.urs.cz/item/CS_URS_2026_01/596211112</t>
  </si>
  <si>
    <t>59246084</t>
  </si>
  <si>
    <t>dlažba pro nevidomé betonová 200x200mm tl 60mm přírodní</t>
  </si>
  <si>
    <t>241584260</t>
  </si>
  <si>
    <t>Poznámka k položce:_x000D_
s vodící drážkou</t>
  </si>
  <si>
    <t>115*1,02 "Přepočtené koeficientem množství</t>
  </si>
  <si>
    <t>17A</t>
  </si>
  <si>
    <t>Nová dlážděná plocha cyklotrasy - předláždění</t>
  </si>
  <si>
    <t>730636490</t>
  </si>
  <si>
    <t>1779650402</t>
  </si>
  <si>
    <t>1315*1,01 "Přepočtené koeficientem množství</t>
  </si>
  <si>
    <t>18A</t>
  </si>
  <si>
    <t>Nová chodníková dlažba kontrastní reliéfní - předláždění</t>
  </si>
  <si>
    <t>117503236</t>
  </si>
  <si>
    <t>1213519086</t>
  </si>
  <si>
    <t>740*1,01 "Přepočtené koeficientem množství</t>
  </si>
  <si>
    <t>19A</t>
  </si>
  <si>
    <t>Přeskládání stávající dlažby</t>
  </si>
  <si>
    <t>409370327</t>
  </si>
  <si>
    <t>20A</t>
  </si>
  <si>
    <t>Obnova asfaltového krytu vozovky</t>
  </si>
  <si>
    <t>-1385197107</t>
  </si>
  <si>
    <t>Poznámka k položce:_x000D_
0,35kg/m2</t>
  </si>
  <si>
    <t>577134031</t>
  </si>
  <si>
    <t>Asfaltový beton vrstva obrusná ACO 11 z modifikovaného asfaltu s rozprostřením a se zhutněním ACO 11+ v pruhu šířky do 1,5 m, po zhutnění tl. 40 mm</t>
  </si>
  <si>
    <t>-2111386274</t>
  </si>
  <si>
    <t>https://podminky.urs.cz/item/CS_URS_2026_01/577134031</t>
  </si>
  <si>
    <t>21A</t>
  </si>
  <si>
    <t>Ohumusování a zatravnění</t>
  </si>
  <si>
    <t>181006113</t>
  </si>
  <si>
    <t>Rozprostření zemin schopných zúrodnění v rovině a ve sklonu do 1:5, tloušťka vrstvy přes 0,15 do 0,20 m</t>
  </si>
  <si>
    <t>1963842225</t>
  </si>
  <si>
    <t>https://podminky.urs.cz/item/CS_URS_2026_01/181006113</t>
  </si>
  <si>
    <t>181411131</t>
  </si>
  <si>
    <t>Založení trávníku na půdě předem připravené plochy do 1000 m2 výsevem včetně utažení parkového v rovině nebo na svahu do 1:5</t>
  </si>
  <si>
    <t>100140206</t>
  </si>
  <si>
    <t>https://podminky.urs.cz/item/CS_URS_2026_01/181411131</t>
  </si>
  <si>
    <t>00572410</t>
  </si>
  <si>
    <t>-1040050442</t>
  </si>
  <si>
    <t>19*0,04 "Přepočtené koeficientem množství</t>
  </si>
  <si>
    <t>22A</t>
  </si>
  <si>
    <t>Ošetření spáry asfaltového krytu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</si>
  <si>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</si>
  <si>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</si>
  <si>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1348821630</t>
  </si>
  <si>
    <t>https://podminky.urs.cz/item/CS_URS_2026_01/919732211</t>
  </si>
  <si>
    <t>23A</t>
  </si>
  <si>
    <t>Ošetření spáry asfaltového krytu v místě obrub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</si>
  <si>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</si>
  <si>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</si>
  <si>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-1397635923</t>
  </si>
  <si>
    <t>https://podminky.urs.cz/item/CS_URS_2026_01/919732221</t>
  </si>
  <si>
    <t>24A</t>
  </si>
  <si>
    <t>Nové obruby</t>
  </si>
  <si>
    <t>Osazení silničního obrubníku betonového se zřízením lože, s vyplněním a zatřením spár cementovou maltou stojatého s boční opěrou z betonu prostého, do lože z betonu prostého</t>
  </si>
  <si>
    <t>28207191</t>
  </si>
  <si>
    <t>8,0+4,0+3,0</t>
  </si>
  <si>
    <t>obrubník silniční betonový nájezdový 1000x150x150mm</t>
  </si>
  <si>
    <t>-886135403</t>
  </si>
  <si>
    <t>8*1,02 "Přepočtené koeficientem množství</t>
  </si>
  <si>
    <t>59217076</t>
  </si>
  <si>
    <t>obrubník silniční betonový přechodový 1000x150x250mm</t>
  </si>
  <si>
    <t>607976266</t>
  </si>
  <si>
    <t>4,0+3,0</t>
  </si>
  <si>
    <t>7*1,02 "Přepočtené koeficientem množství</t>
  </si>
  <si>
    <t>703695915</t>
  </si>
  <si>
    <t>2067724424</t>
  </si>
  <si>
    <t>40*1,02 "Přepočtené koeficientem množství</t>
  </si>
  <si>
    <t>Lože pod obrubníky, krajníky nebo obruby z dlažebních kostek z betonu prostého</t>
  </si>
  <si>
    <t>-1191111827</t>
  </si>
  <si>
    <t>dodatečný beton do lože pod obrubníky</t>
  </si>
  <si>
    <t>1,8</t>
  </si>
  <si>
    <t>25A</t>
  </si>
  <si>
    <t>Odstranění stávajícího přístřešku zastávky MHD v délce 4 metry</t>
  </si>
  <si>
    <t>233211120R</t>
  </si>
  <si>
    <t>Odstranění stávajícího přístřešku - 4m</t>
  </si>
  <si>
    <t>1427205803</t>
  </si>
  <si>
    <t>26A</t>
  </si>
  <si>
    <t>Odstranění stávajícího přístřešku zastávky MHD v délce 12 metry</t>
  </si>
  <si>
    <t>233211121R</t>
  </si>
  <si>
    <t>Odstranění stávajícího přístřešku - 12m</t>
  </si>
  <si>
    <t>-135232864</t>
  </si>
  <si>
    <t>27A</t>
  </si>
  <si>
    <t>Výšková rektifikace stávajících poklopů a rámů</t>
  </si>
  <si>
    <t>899132111</t>
  </si>
  <si>
    <t xml:space="preserve">Výšková rektifikace stávajících poklopů a rámů </t>
  </si>
  <si>
    <t>682259336</t>
  </si>
  <si>
    <t>https://podminky.urs.cz/item/CS_URS_2026_01/899132111</t>
  </si>
  <si>
    <t>28A</t>
  </si>
  <si>
    <t>Výměna optických  jednotek pro pěší u stávající světelné signalizace</t>
  </si>
  <si>
    <t>913411111R</t>
  </si>
  <si>
    <t>Výměna - (čočky se symbolem chodec) za optické jednotky se symbolem chodec s jízdním kolem</t>
  </si>
  <si>
    <t>2009725908</t>
  </si>
  <si>
    <t>29A</t>
  </si>
  <si>
    <t>Demontáž stávajícího SDZ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</si>
  <si>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</si>
  <si>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</si>
  <si>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-1705506183</t>
  </si>
  <si>
    <t>https://podminky.urs.cz/item/CS_URS_2026_01/966006211</t>
  </si>
  <si>
    <t>30A</t>
  </si>
  <si>
    <t>Opětovná montáž stávajícího SDZ</t>
  </si>
  <si>
    <t>914111111</t>
  </si>
  <si>
    <t>Montáž svislé dopravní značky základní velikosti do 1 m2 objímkami na sloupky nebo konzoly</t>
  </si>
  <si>
    <t>286463002</t>
  </si>
  <si>
    <t>https://podminky.urs.cz/item/CS_URS_2026_01/914111111</t>
  </si>
  <si>
    <t>31A</t>
  </si>
  <si>
    <t>Montáž nových značek na stožáry VO, případně na jiné stávající stožáry</t>
  </si>
  <si>
    <t>-1797250498</t>
  </si>
  <si>
    <t>40445620</t>
  </si>
  <si>
    <t>zákazové, příkazové dopravní značky B1-B34, C1-15 700mm</t>
  </si>
  <si>
    <t>-722850344</t>
  </si>
  <si>
    <t>C10a</t>
  </si>
  <si>
    <t>C9a</t>
  </si>
  <si>
    <t>C9b</t>
  </si>
  <si>
    <t>40445600</t>
  </si>
  <si>
    <t>výstražné dopravní značky A1-A30, A33, A34 700mm</t>
  </si>
  <si>
    <t>-1658527226</t>
  </si>
  <si>
    <t>A19</t>
  </si>
  <si>
    <t>40445621</t>
  </si>
  <si>
    <t>informativní značky provozní IP1-IP3, IP4b-IP7, IP10a, b 500x500mm</t>
  </si>
  <si>
    <t>-1614350838</t>
  </si>
  <si>
    <t>IP7</t>
  </si>
  <si>
    <t>33A</t>
  </si>
  <si>
    <t>Montáž nových značek na nové sloupky</t>
  </si>
  <si>
    <t>432145620</t>
  </si>
  <si>
    <t>1667900541</t>
  </si>
  <si>
    <t>7+1</t>
  </si>
  <si>
    <t>1869610837</t>
  </si>
  <si>
    <t>40445625</t>
  </si>
  <si>
    <t>informativní značky provozní IP8, IP9, IP11-IP13 500x700mm</t>
  </si>
  <si>
    <t>1843757110</t>
  </si>
  <si>
    <t>IP11b</t>
  </si>
  <si>
    <t>40445650</t>
  </si>
  <si>
    <t>dodatkové tabulky E7, E12, E13 500x300mm</t>
  </si>
  <si>
    <t>1737034699</t>
  </si>
  <si>
    <t>E13</t>
  </si>
  <si>
    <t>40445649</t>
  </si>
  <si>
    <t>dodatkové tabulky E3-E5, E8, E14-E16 500x150mm</t>
  </si>
  <si>
    <t>-1722451848</t>
  </si>
  <si>
    <t>E8d</t>
  </si>
  <si>
    <t>914511111</t>
  </si>
  <si>
    <t>Montáž sloupku dopravních značek délky do 3,5 m do betonového základu</t>
  </si>
  <si>
    <t>-1756062376</t>
  </si>
  <si>
    <t>https://podminky.urs.cz/item/CS_URS_2026_01/914511111</t>
  </si>
  <si>
    <t>40445225</t>
  </si>
  <si>
    <t>sloupek pro dopravní značku Zn D 60mm v 3,5m</t>
  </si>
  <si>
    <t>-1267305076</t>
  </si>
  <si>
    <t>34A</t>
  </si>
  <si>
    <t>Vodorovné dopravní značení žluté,  v plastu</t>
  </si>
  <si>
    <t>915211116</t>
  </si>
  <si>
    <t>Vodorovné dopravní značení stříkaným plastem dělící čára šířky 125 mm souvislá žlutá retroreflexní</t>
  </si>
  <si>
    <t>30525338</t>
  </si>
  <si>
    <t>https://podminky.urs.cz/item/CS_URS_2026_01/915211116</t>
  </si>
  <si>
    <t>V12b</t>
  </si>
  <si>
    <t>56,0</t>
  </si>
  <si>
    <t>906729539</t>
  </si>
  <si>
    <t>35A</t>
  </si>
  <si>
    <t>Vodorovné dopravní značení bílé,  v plastu</t>
  </si>
  <si>
    <t>915211112</t>
  </si>
  <si>
    <t>Vodorovné dopravní značení stříkaným plastem dělící čára šířky 125 mm souvislá bílá retroreflexní</t>
  </si>
  <si>
    <t>2095937296</t>
  </si>
  <si>
    <t>https://podminky.urs.cz/item/CS_URS_2026_01/915211112</t>
  </si>
  <si>
    <t>V10b</t>
  </si>
  <si>
    <t>90,0</t>
  </si>
  <si>
    <t>915221112</t>
  </si>
  <si>
    <t>Vodorovné dopravní značení stříkaným plastem vodící čára bílá šířky 250 mm souvislá retroreflexní</t>
  </si>
  <si>
    <t>-1009075837</t>
  </si>
  <si>
    <t>https://podminky.urs.cz/item/CS_URS_2026_01/915221112</t>
  </si>
  <si>
    <t>V4</t>
  </si>
  <si>
    <t>16,0</t>
  </si>
  <si>
    <t>915231112</t>
  </si>
  <si>
    <t>Vodorovné dopravní značení stříkaným plastem přechody pro chodce, šipky, symboly nápisy bílé retroreflexní</t>
  </si>
  <si>
    <t>1739215142</t>
  </si>
  <si>
    <t>https://podminky.urs.cz/item/CS_URS_2026_01/915231112</t>
  </si>
  <si>
    <t>symbol V20</t>
  </si>
  <si>
    <t>5*0,7</t>
  </si>
  <si>
    <t>doplnění stávajícího přechodu V8c</t>
  </si>
  <si>
    <t>70,0</t>
  </si>
  <si>
    <t>symbol jízdního kola</t>
  </si>
  <si>
    <t>50*0,3</t>
  </si>
  <si>
    <t>symbol směrové šipky</t>
  </si>
  <si>
    <t>34*0,2</t>
  </si>
  <si>
    <t>stopčára V5 - tl. 0,5m</t>
  </si>
  <si>
    <t>26,0*0,5</t>
  </si>
  <si>
    <t>V13a</t>
  </si>
  <si>
    <t>24,0</t>
  </si>
  <si>
    <t>symbol chodce</t>
  </si>
  <si>
    <t>43*0,1</t>
  </si>
  <si>
    <t>přechod pro chodce-  zmenšený formát na cyklostezce</t>
  </si>
  <si>
    <t>1406944262</t>
  </si>
  <si>
    <t>symbol A11</t>
  </si>
  <si>
    <t>symbol P4</t>
  </si>
  <si>
    <t>203486978</t>
  </si>
  <si>
    <t>-1435749863</t>
  </si>
  <si>
    <t>36A</t>
  </si>
  <si>
    <t>Nový přístřešek zastávky MHD včetně dopravy a montáže</t>
  </si>
  <si>
    <t>08100200R</t>
  </si>
  <si>
    <t>Doprava mobiliáře na místo</t>
  </si>
  <si>
    <t>1900212631</t>
  </si>
  <si>
    <t>08110300R_01</t>
  </si>
  <si>
    <t>Doprava montážní čety</t>
  </si>
  <si>
    <t>-1404856092</t>
  </si>
  <si>
    <t>08110300R_02</t>
  </si>
  <si>
    <t>Doprava montážní čety v předstihu pro zhotovení spodních staveb</t>
  </si>
  <si>
    <t>45713035</t>
  </si>
  <si>
    <t>914211112R01</t>
  </si>
  <si>
    <t>Nový přístřešek zastávky MHD včetně montáže a spodní stavby</t>
  </si>
  <si>
    <t>63411830</t>
  </si>
  <si>
    <t xml:space="preserve">Poznámka k položce:_x000D_
viz PD_x000D_
zastávkový přístřešek AE310a-SS_x000D_
_x000D_
4220x1855x2550mm DxŠxV, střecha z kaleného skla, včetně bočních stěn (bez kaleného skla), zadní stěna z kaleného skla, zinkovaná ocelová konstrukce opatřená práškovým vypalovacím lakem, mmcité standardní RAL, s lavičkou z tropického dřeva jatoba, kotvení pod dlažbu_x000D_
</t>
  </si>
  <si>
    <t>914211112R02</t>
  </si>
  <si>
    <t>-1478796136</t>
  </si>
  <si>
    <t xml:space="preserve">Poznámka k položce:_x000D_
viz PD_x000D_
zastávkový přístřešek AE 610a-SS_x000D_
_x000D_
8302x1855x2550mm DxŠxV, střecha z kaleného skla, včetně bočních stěn (bez kaleného skla), zadní stěna z kaleného skla, zinkovaná ocelová konstrukce opatřená práškovým vypalovacím lakem, mmcité standardníRAL, s lavicí z tropického dřeva jatoba (FSC 100 %), kotvení pod dlažbu_x000D_
</t>
  </si>
  <si>
    <t>48a</t>
  </si>
  <si>
    <t>Odvoz zemin z výkopů a skládkovné</t>
  </si>
  <si>
    <t>162751115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</si>
  <si>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</si>
  <si>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259465011</t>
  </si>
  <si>
    <t>https://podminky.urs.cz/item/CS_URS_2026_01/162751115</t>
  </si>
  <si>
    <t>125468246</t>
  </si>
  <si>
    <t>15,35*1,8 "Přepočtené koeficientem množství</t>
  </si>
  <si>
    <t>49a</t>
  </si>
  <si>
    <t>Odvoz sutí a skládkovné</t>
  </si>
  <si>
    <t>Vodorovná doprava suti bez naložení, ale se složením a s hrubým urovnáním z kusových materiálů, na vzdálenost do 1 km</t>
  </si>
  <si>
    <t>-1555344604</t>
  </si>
  <si>
    <t>Vodorovná doprava suti bez naložení, ale se složením a s hrubým urovnáním z kusových materiálů, na vzdálenost Příplatek k ceně za každý další započatý 1 km přes 1 km</t>
  </si>
  <si>
    <t>-2095950827</t>
  </si>
  <si>
    <t>Poznámka k položce:_x000D_
vzdálenost skládky - 8km</t>
  </si>
  <si>
    <t>562,86*7 "Přepočtené koeficientem množství</t>
  </si>
  <si>
    <t>1749641123</t>
  </si>
  <si>
    <t>1854127784</t>
  </si>
  <si>
    <t>998223011</t>
  </si>
  <si>
    <t>Přesun hmot pro pozemní komunikace s krytem dlážděným dopravní vzdálenost do 200 m jakékoliv délky objektu</t>
  </si>
  <si>
    <t>1522574684</t>
  </si>
  <si>
    <t>https://podminky.urs.cz/item/CS_URS_2026_01/998223011</t>
  </si>
  <si>
    <t>002 - CYKLOTRASA VON - vedlejší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</si>
  <si>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</si>
  <si>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</si>
  <si>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</si>
  <si>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</si>
  <si>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</si>
  <si>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</si>
  <si>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Vytyčení stavby a podzemních zařízení + geodetické práce po stavbě</t>
  </si>
  <si>
    <t>1024</t>
  </si>
  <si>
    <t>1145938272</t>
  </si>
  <si>
    <t>https://podminky.urs.cz/item/CS_URS_2026_01/010001000</t>
  </si>
  <si>
    <t>012434000</t>
  </si>
  <si>
    <t>Geodetická aktualizační dokumentace (GAD DTM)</t>
  </si>
  <si>
    <t>-1899693057</t>
  </si>
  <si>
    <t>https://podminky.urs.cz/item/CS_URS_2026_01/012434000</t>
  </si>
  <si>
    <t>Poznámka k položce:_x000D_
1)    Součástí je vyhotovení podkladů pro vedení digitální technické mapy podle § 5 vyhlášky č. 393/2020 Sb., o digitální technické mapě kraje, kterými jsou geodetická část dokumentace skutečného provedení stavby._x000D_
_x000D_
2)    a předání podkladu pro vedení digitální technické mapy, do Informačního systému digitální technické mapy Ústeckého kraje (IS DTM), jehož správcem a provozovatelem je Krajský úřad Ústeckého kraje, prostřednictvím Informačního systému Digitální mapy veřejné._x000D_
_x000D_
3)    Předání údajů do IS DTM podle odstavce 2) bude před dokončením díla doloženo protokolem o zapracování dat do digitální technické mapy kraje, který vystaví IS DMVS, popřípadě písemným potvrzením od Krajského úřadu Ústeckého kraje.</t>
  </si>
  <si>
    <t>-1478907677</t>
  </si>
  <si>
    <t>013274000</t>
  </si>
  <si>
    <t>Pasportizace objektu před započetím prací</t>
  </si>
  <si>
    <t>1342115999</t>
  </si>
  <si>
    <t>https://podminky.urs.cz/item/CS_URS_2026_01/013274000</t>
  </si>
  <si>
    <t>VRN3</t>
  </si>
  <si>
    <t>Zařízení staveniště</t>
  </si>
  <si>
    <t>030001000</t>
  </si>
  <si>
    <t>1182551194</t>
  </si>
  <si>
    <t>https://podminky.urs.cz/item/CS_URS_2026_01/030001000</t>
  </si>
  <si>
    <t>034303000</t>
  </si>
  <si>
    <t>Dopravně inženýrská opatření</t>
  </si>
  <si>
    <t>-1471042782</t>
  </si>
  <si>
    <t>https://podminky.urs.cz/item/CS_URS_2026_01/034303000</t>
  </si>
  <si>
    <t>VRN4</t>
  </si>
  <si>
    <t>Inženýrská činnost</t>
  </si>
  <si>
    <t>041424000</t>
  </si>
  <si>
    <t>Koordinátor BOZP</t>
  </si>
  <si>
    <t>-596231640</t>
  </si>
  <si>
    <t>https://podminky.urs.cz/item/CS_URS_2026_01/041424000</t>
  </si>
  <si>
    <t>043134000</t>
  </si>
  <si>
    <t>Zkoušky zatěžovací</t>
  </si>
  <si>
    <t>-2043669724</t>
  </si>
  <si>
    <t>https://podminky.urs.cz/item/CS_URS_2026_01/043134000</t>
  </si>
  <si>
    <t>045002000</t>
  </si>
  <si>
    <t>Kompletační a koordinační činnost</t>
  </si>
  <si>
    <t>914528879</t>
  </si>
  <si>
    <t>https://podminky.urs.cz/item/CS_URS_2026_01/045002000</t>
  </si>
  <si>
    <t>04 - SIGNALIZACE</t>
  </si>
  <si>
    <t>001 - SIGNALIZACE ZRN1 - světelná signalizace</t>
  </si>
  <si>
    <t>001 - Stavebně montážní práce - Kabelové rýhy</t>
  </si>
  <si>
    <t>742 - Elektroinstalace - slaboproud</t>
  </si>
  <si>
    <t xml:space="preserve">    21-M - Elektromontáže</t>
  </si>
  <si>
    <t xml:space="preserve">    22-M - Montáže technologických zařízení pro dopravní stavby</t>
  </si>
  <si>
    <t>Stavebně montážní práce - Kabelové rýhy</t>
  </si>
  <si>
    <t>043002099R</t>
  </si>
  <si>
    <t>Hutnící zkoušky</t>
  </si>
  <si>
    <t>1608955229</t>
  </si>
  <si>
    <t>Poplatek za uložení zeminy a kamení na recyklační skládce (skládkovné) kód odpadu 17 05 04</t>
  </si>
  <si>
    <t>-101444689</t>
  </si>
  <si>
    <t>Uložení sypaniny na skládky nebo meziskládky</t>
  </si>
  <si>
    <t>-1970656695</t>
  </si>
  <si>
    <t>210810028R</t>
  </si>
  <si>
    <t>protažení kabelů a OTTP chráničkami pod vozovkou</t>
  </si>
  <si>
    <t>-1370109800</t>
  </si>
  <si>
    <t>460010022</t>
  </si>
  <si>
    <t>Vytyčení trasy vedení kabelového podzemního podél silnice</t>
  </si>
  <si>
    <t>-609455801</t>
  </si>
  <si>
    <t>https://podminky.urs.cz/item/CS_URS_2026_01/460010022</t>
  </si>
  <si>
    <t>Hloubení nezapažených jam ručně včetně urovnání dna s přemístěním výkopku do vzdálenosti 3 m od okraje jámy nebo s naložením na dopravní prostředek v hornině třídy těžitelnosti I skupiny 3</t>
  </si>
  <si>
    <t>909267788</t>
  </si>
  <si>
    <t>Hloubení zapažených i nezapažených kabelových rýh ručně včetně urovnání dna s přemístěním výkopku do vzdálenosti 3 m od okraje jámy nebo s naložením na dopravní prostředek šířky 35 cm hloubky 60 cm v hornině třídy těžitelnosti I skupiny 3</t>
  </si>
  <si>
    <t>-1219675739</t>
  </si>
  <si>
    <t>460161422</t>
  </si>
  <si>
    <t>Hloubení zapažených i nezapažených kabelových rýh ručně včetně urovnání dna s přemístěním výkopku do vzdálenosti 3 m od okraje jámy nebo s naložením na dopravní prostředek šířky 65 cm hloubky 60 cm v hornině třídy těžitelnosti I skupiny 3</t>
  </si>
  <si>
    <t>-1534640739</t>
  </si>
  <si>
    <t>https://podminky.urs.cz/item/CS_URS_2026_01/460161422</t>
  </si>
  <si>
    <t>460161512</t>
  </si>
  <si>
    <t>Hloubení zapažených i nezapažených kabelových rýh ručně včetně urovnání dna s přemístěním výkopku do vzdálenosti 3 m od okraje jámy nebo s naložením na dopravní prostředek šířky 65 cm hloubky 140 cm v hornině třídy těžitelnosti I skupiny 3</t>
  </si>
  <si>
    <t>431632613</t>
  </si>
  <si>
    <t>https://podminky.urs.cz/item/CS_URS_2026_01/460161512</t>
  </si>
  <si>
    <t>Zásyp jam ručně s uložením výkopku ve vrstvách a úpravou povrchu s přemístění sypaniny ze vzdálenosti do 10 m se zhutněním z horniny třídy těžitelnosti I skupiny 3</t>
  </si>
  <si>
    <t>-390708223</t>
  </si>
  <si>
    <t>Zásyp kabelových rýh ručně s přemístění sypaniny ze vzdálenosti do 10 m, s uložením výkopku ve vrstvách včetně zhutnění a úpravy povrchu šířky 35 cm hloubky 60 cm z horniny třídy těžitelnosti I skupiny 3</t>
  </si>
  <si>
    <t>-665023128</t>
  </si>
  <si>
    <t>460431442</t>
  </si>
  <si>
    <t>Zásyp kabelových rýh ručně s přemístění sypaniny ze vzdálenosti do 10 m, s uložením výkopku ve vrstvách včetně zhutnění a úpravy povrchu šířky 65 cm hloubky 60 cm z horniny třídy těžitelnosti I skupiny 3</t>
  </si>
  <si>
    <t>-305440111</t>
  </si>
  <si>
    <t>https://podminky.urs.cz/item/CS_URS_2026_01/460431442</t>
  </si>
  <si>
    <t>460431532</t>
  </si>
  <si>
    <t>Zásyp kabelových rýh ručně s přemístění sypaniny ze vzdálenosti do 10 m, s uložením výkopku ve vrstvách včetně zhutnění a úpravy povrchu šířky 65 cm hloubky 140 cm z horniny třídy těžitelnosti I skupiny 3</t>
  </si>
  <si>
    <t>1898611170</t>
  </si>
  <si>
    <t>https://podminky.urs.cz/item/CS_URS_2026_01/460431532</t>
  </si>
  <si>
    <t>460600023</t>
  </si>
  <si>
    <t>574755207</t>
  </si>
  <si>
    <t>https://podminky.urs.cz/item/CS_URS_2026_01/460600023</t>
  </si>
  <si>
    <t>460600031</t>
  </si>
  <si>
    <t>-1590986430</t>
  </si>
  <si>
    <t>https://podminky.urs.cz/item/CS_URS_2026_01/460600031</t>
  </si>
  <si>
    <t>Kabelové lože z písku včetně podsypu, zhutnění a urovnání povrchu pro kabely nn bez zakrytí, šířky do 35 cm</t>
  </si>
  <si>
    <t>159102297</t>
  </si>
  <si>
    <t>460661113</t>
  </si>
  <si>
    <t>Kabelové lože z písku včetně podsypu, zhutnění a urovnání povrchu pro kabely nn bez zakrytí, šířky přes 50 do 65 cm</t>
  </si>
  <si>
    <t>1988996760</t>
  </si>
  <si>
    <t>https://podminky.urs.cz/item/CS_URS_2026_01/460661113</t>
  </si>
  <si>
    <t>742</t>
  </si>
  <si>
    <t>Elektroinstalace - slaboproud</t>
  </si>
  <si>
    <t>220300697R</t>
  </si>
  <si>
    <t>Ukončení kabelu FTP Cat 6</t>
  </si>
  <si>
    <t>1056156465</t>
  </si>
  <si>
    <t>742124002</t>
  </si>
  <si>
    <t>Montáž kabelů datových FTP, UTP, STP pro vnitřní rozvody do trubky</t>
  </si>
  <si>
    <t>1952207238</t>
  </si>
  <si>
    <t>https://podminky.urs.cz/item/CS_URS_2026_01/742124002</t>
  </si>
  <si>
    <t>34121273</t>
  </si>
  <si>
    <t>kabel datový venkovní se stíněnými páry Al fólií jádro Cu plné (U/FTP) kategorie 6a</t>
  </si>
  <si>
    <t>-1103425252</t>
  </si>
  <si>
    <t>Poznámka k položce:_x000D_
Poznámka k položce: U/FTP, průměr kabelu 7,3mm</t>
  </si>
  <si>
    <t>34143274</t>
  </si>
  <si>
    <t>kabel ovládací flexibilní jádro Cu lanované izolace PVC plášť PVC 300/500V (CMSM) 3x1,50mm2</t>
  </si>
  <si>
    <t>719556460</t>
  </si>
  <si>
    <t>210220002</t>
  </si>
  <si>
    <t>Montáž uzemňovacího vedení s upevněním, propojením a připojením pomocí svorek na povrchu vodičů FeZn drátem nebo lanem průměru do 10 mm</t>
  </si>
  <si>
    <t>411357183</t>
  </si>
  <si>
    <t>https://podminky.urs.cz/item/CS_URS_2026_01/210220002</t>
  </si>
  <si>
    <t>1813922832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</si>
  <si>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</si>
  <si>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</si>
  <si>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399469268</t>
  </si>
  <si>
    <t>https://podminky.urs.cz/item/CS_URS_2026_01/210812011</t>
  </si>
  <si>
    <t>34143306</t>
  </si>
  <si>
    <t>kabel ovládací flexibilní jádro Cu lanované izolace PVC plášť PVC 300/500V (CMSM) 5x1,50mm2</t>
  </si>
  <si>
    <t>2056054560</t>
  </si>
  <si>
    <t>1558129937</t>
  </si>
  <si>
    <t>34111036</t>
  </si>
  <si>
    <t>kabel instalační jádro Cu plné izolace PVC plášť PVC 450/750V (CYKY) 3x2,5mm2</t>
  </si>
  <si>
    <t>1697418868</t>
  </si>
  <si>
    <t>Poznámka k položce:_x000D_
Poznámka k položce: CYKY, průměr kabelu 9,5mm</t>
  </si>
  <si>
    <t>34111030</t>
  </si>
  <si>
    <t>kabel instalační jádro Cu plné izolace PVC plášť PVC 450/750V (CYKY) 3x1,5mm2</t>
  </si>
  <si>
    <t>2060947426</t>
  </si>
  <si>
    <t>Poznámka k položce:_x000D_
Poznámka k položce: CYKY, průměr kabelu 8,6mm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</si>
  <si>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</si>
  <si>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</si>
  <si>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361692286</t>
  </si>
  <si>
    <t>https://podminky.urs.cz/item/CS_URS_2026_01/210812033</t>
  </si>
  <si>
    <t>34111076</t>
  </si>
  <si>
    <t>kabel instalační jádro Cu plné izolace PVC plášť PVC 450/750V (CYKY) 4x10mm2</t>
  </si>
  <si>
    <t>347944352</t>
  </si>
  <si>
    <t>Poznámka k položce:_x000D_
Poznámka k položce: CYKY, průměr kabelu 16,1mm</t>
  </si>
  <si>
    <t>210812061</t>
  </si>
  <si>
    <t>Montáž izolovaných kabelů měděných do 1 kV bez ukončení plných nebo laněných kulatých (např. CYKY, CHKE-R) uložených volně nebo v liště počtu a průřezu žil 5x1,5 až 2,5 mm2</t>
  </si>
  <si>
    <t>-1821405325</t>
  </si>
  <si>
    <t>https://podminky.urs.cz/item/CS_URS_2026_01/210812061</t>
  </si>
  <si>
    <t>2044047080</t>
  </si>
  <si>
    <t>34111094</t>
  </si>
  <si>
    <t>kabel instalační jádro Cu plné izolace PVC plášť PVC 450/750V (CYKY) 5x2,5mm2</t>
  </si>
  <si>
    <t>-1157220672</t>
  </si>
  <si>
    <t>Poznámka k položce:_x000D_
Poznámka k položce: CYKY, průměr kabelu 11,2mm</t>
  </si>
  <si>
    <t>34143332</t>
  </si>
  <si>
    <t>kabel ovládací flexibilní jádro Cu lanované izolace PVC plášť PVC 300/500V (CMSM) 12x0,75mm2</t>
  </si>
  <si>
    <t>841480620</t>
  </si>
  <si>
    <t>210812111</t>
  </si>
  <si>
    <t>Montáž izolovaných kabelů měděných do 1 kV bez ukončení plných nebo laněných kulatých (např. CYKY, CHKE-R) uložených volně nebo v liště počtu a průřezu žil 24x1,5 mm2</t>
  </si>
  <si>
    <t>-223906318</t>
  </si>
  <si>
    <t>https://podminky.urs.cz/item/CS_URS_2026_01/210812111</t>
  </si>
  <si>
    <t>34111165</t>
  </si>
  <si>
    <t>kabel instalační jádro Cu plné izolace PVC plášť PVC 450/750V (CYKY) 24x1,5mm2</t>
  </si>
  <si>
    <t>-1543310951</t>
  </si>
  <si>
    <t>Poznámka k položce:_x000D_
Poznámka k položce: CYKY, průměr kabelu 20,1mm</t>
  </si>
  <si>
    <t>210812112</t>
  </si>
  <si>
    <t>Montáž izolovaných kabelů měděných do 1 kV bez ukončení plných nebo laněných kulatých (např. CYKY, CHKE-R) uložených volně nebo v liště počtu a průřezu žil 24x2,5 mm2</t>
  </si>
  <si>
    <t>-1315537635</t>
  </si>
  <si>
    <t>https://podminky.urs.cz/item/CS_URS_2026_01/210812112</t>
  </si>
  <si>
    <t>34111169</t>
  </si>
  <si>
    <t>kabel instalační jádro Cu plné izolace PVC plášť PVC 450/750V (CYKY) 24x2,5mm2</t>
  </si>
  <si>
    <t>1510216019</t>
  </si>
  <si>
    <t>Poznámka k položce:_x000D_
Poznámka k položce: CYKY, průměr kabelu 22,5mm</t>
  </si>
  <si>
    <t>210812122</t>
  </si>
  <si>
    <t>Montáž izolovaných kabelů měděných do 1 kV bez ukončení plných nebo laněných kulatých (např. CYKY, CHKE-R) uložených volně nebo v liště počtu a průřezu žil 37x2,5 mm2</t>
  </si>
  <si>
    <t>381576697</t>
  </si>
  <si>
    <t>https://podminky.urs.cz/item/CS_URS_2026_01/210812122</t>
  </si>
  <si>
    <t>220110346</t>
  </si>
  <si>
    <t>Montáž štítku kabelového průběžného</t>
  </si>
  <si>
    <t>-332370689</t>
  </si>
  <si>
    <t>https://podminky.urs.cz/item/CS_URS_2026_01/220110346</t>
  </si>
  <si>
    <t>220111869R</t>
  </si>
  <si>
    <t>Nátěr zemnícího pásku/drátu</t>
  </si>
  <si>
    <t>1577725575</t>
  </si>
  <si>
    <t>220300529R</t>
  </si>
  <si>
    <t>Ukončení šňůr lisovací trubičkou</t>
  </si>
  <si>
    <t>-571763602</t>
  </si>
  <si>
    <t>220300621</t>
  </si>
  <si>
    <t>Ukončení kabelu návěstního nelepicí páskou do 5x1/1,5</t>
  </si>
  <si>
    <t>-1885913646</t>
  </si>
  <si>
    <t>https://podminky.urs.cz/item/CS_URS_2026_01/220300621</t>
  </si>
  <si>
    <t>220300625</t>
  </si>
  <si>
    <t>Ukončení kabelu návěstního nelepicí páskou do 24x1/1,5</t>
  </si>
  <si>
    <t>960298426</t>
  </si>
  <si>
    <t>https://podminky.urs.cz/item/CS_URS_2026_01/220300625</t>
  </si>
  <si>
    <t>220300626</t>
  </si>
  <si>
    <t>Ukončení kabelu návěstního nelepicí páskou do 37x1/1,5</t>
  </si>
  <si>
    <t>600437342</t>
  </si>
  <si>
    <t>https://podminky.urs.cz/item/CS_URS_2026_01/220300626</t>
  </si>
  <si>
    <t>220552561R</t>
  </si>
  <si>
    <t>Drátová forma kabelů do 10 vodičů</t>
  </si>
  <si>
    <t>66900761</t>
  </si>
  <si>
    <t>220552563R</t>
  </si>
  <si>
    <t>Drátová forma kabelů do 30 vodičů</t>
  </si>
  <si>
    <t>706503011</t>
  </si>
  <si>
    <t>220552564R</t>
  </si>
  <si>
    <t>Drátová forma kabelů do 40 vodičů</t>
  </si>
  <si>
    <t>-930361405</t>
  </si>
  <si>
    <t>220731519R</t>
  </si>
  <si>
    <t>Montáž uzemění stožárů</t>
  </si>
  <si>
    <t>925381132</t>
  </si>
  <si>
    <t>220960003</t>
  </si>
  <si>
    <t>Montáž stožáru nebo sloupku výložníkového zapušťěného vč. betonu</t>
  </si>
  <si>
    <t>-1051985472</t>
  </si>
  <si>
    <t>https://podminky.urs.cz/item/CS_URS_2026_01/220960003</t>
  </si>
  <si>
    <t>Poznámka k položce:_x000D_
Poznámka k položce: vč. betońu</t>
  </si>
  <si>
    <t>220960005</t>
  </si>
  <si>
    <t>Montáž výložníku na stožár</t>
  </si>
  <si>
    <t>-341808148</t>
  </si>
  <si>
    <t>https://podminky.urs.cz/item/CS_URS_2026_01/220960005</t>
  </si>
  <si>
    <t>220960092R</t>
  </si>
  <si>
    <t>Montáž základu chodeckého stožáru vč. betonu + montáž chodeckého stořáru na základ</t>
  </si>
  <si>
    <t>-2117056526</t>
  </si>
  <si>
    <t>220960138R</t>
  </si>
  <si>
    <t>Montáž stožárové výzbroje</t>
  </si>
  <si>
    <t>421396230</t>
  </si>
  <si>
    <t>220960139R</t>
  </si>
  <si>
    <t>Montáž stožárové svorkovnice</t>
  </si>
  <si>
    <t>-897135588</t>
  </si>
  <si>
    <t>220960186R</t>
  </si>
  <si>
    <t>Montáž bezpotenciálního relé</t>
  </si>
  <si>
    <t>-1816987399</t>
  </si>
  <si>
    <t>220960404</t>
  </si>
  <si>
    <t>Zjištění průchodnosti kabelu SSZ 24žilového včetně změření izolačního stavu</t>
  </si>
  <si>
    <t>1142351114</t>
  </si>
  <si>
    <t>https://podminky.urs.cz/item/CS_URS_2026_01/220960404</t>
  </si>
  <si>
    <t>220960405</t>
  </si>
  <si>
    <t>Zjištění průchodnosti kabelu SSZ 37žilového včetně změření izolačního stavu</t>
  </si>
  <si>
    <t>1440361275</t>
  </si>
  <si>
    <t>https://podminky.urs.cz/item/CS_URS_2026_01/220960405</t>
  </si>
  <si>
    <t>246215599R</t>
  </si>
  <si>
    <t>barva syntetická vrchní na ocelové konstrukce černá</t>
  </si>
  <si>
    <t>-603096978</t>
  </si>
  <si>
    <t>3167406031R</t>
  </si>
  <si>
    <t>výložníkový stožár 3,0 m - středně těžký zvýšený o 1 m</t>
  </si>
  <si>
    <t>425398116</t>
  </si>
  <si>
    <t>3167406041R</t>
  </si>
  <si>
    <t>výložníkový stožár 3,5 m - středně těžký zvýšený o 1 m</t>
  </si>
  <si>
    <t>-449396326</t>
  </si>
  <si>
    <t>316740606R</t>
  </si>
  <si>
    <t>výložníkový stožár 4,5 m- středně těžký</t>
  </si>
  <si>
    <t>-1397108578</t>
  </si>
  <si>
    <t>316740621R</t>
  </si>
  <si>
    <t>stožárová výzbroj - dvířka</t>
  </si>
  <si>
    <t>840067832</t>
  </si>
  <si>
    <t>316740622R</t>
  </si>
  <si>
    <t>základ chodeckého stožáru a RŘ</t>
  </si>
  <si>
    <t>-1690186522</t>
  </si>
  <si>
    <t>316740623R</t>
  </si>
  <si>
    <t>štítek na označení kabelů</t>
  </si>
  <si>
    <t>-539489506</t>
  </si>
  <si>
    <t>316740624R</t>
  </si>
  <si>
    <t>těsnící pěna</t>
  </si>
  <si>
    <t>-704468356</t>
  </si>
  <si>
    <t>24642030</t>
  </si>
  <si>
    <t>ředidlo syntetických a olejových nátěrových hmot</t>
  </si>
  <si>
    <t>-583334883</t>
  </si>
  <si>
    <t>316740691R</t>
  </si>
  <si>
    <t>svorkovnice stožárová (24 pozic)</t>
  </si>
  <si>
    <t>-2117340315</t>
  </si>
  <si>
    <t>316740692R</t>
  </si>
  <si>
    <t>svorkovnice stožárová (37 pozic)</t>
  </si>
  <si>
    <t>-644540137</t>
  </si>
  <si>
    <t>3167407021R</t>
  </si>
  <si>
    <t>výložníkový stožár 6,5 m- těžký zvýšený o 1 m</t>
  </si>
  <si>
    <t>1882672567</t>
  </si>
  <si>
    <t>316740711R</t>
  </si>
  <si>
    <t>chodecký stožár 3,4 m</t>
  </si>
  <si>
    <t>-1383689002</t>
  </si>
  <si>
    <t>316740713R</t>
  </si>
  <si>
    <t>chodecký stožár zvýšený 4,3 m atyp</t>
  </si>
  <si>
    <t>1552784611</t>
  </si>
  <si>
    <t>341111692R</t>
  </si>
  <si>
    <t>kabel silový s Cu jádrem CYKY 37x2,5 mm2</t>
  </si>
  <si>
    <t>-1071387741</t>
  </si>
  <si>
    <t>404452568R</t>
  </si>
  <si>
    <t>svorka SR 02</t>
  </si>
  <si>
    <t>-844294012</t>
  </si>
  <si>
    <t>404452569R</t>
  </si>
  <si>
    <t>svorka SR 03</t>
  </si>
  <si>
    <t>-283633355</t>
  </si>
  <si>
    <t>404452790R</t>
  </si>
  <si>
    <t>bezpotenciální rélé pro VO</t>
  </si>
  <si>
    <t>-695397821</t>
  </si>
  <si>
    <t>460791212</t>
  </si>
  <si>
    <t>Montáž trubek ochranných uložených volně do rýhy plastových ohebných, vnitřního průměru přes 32 do 50 mm</t>
  </si>
  <si>
    <t>-1810994295</t>
  </si>
  <si>
    <t>https://podminky.urs.cz/item/CS_URS_2026_01/460791212</t>
  </si>
  <si>
    <t>34571351</t>
  </si>
  <si>
    <t>trubka elektroinstalační ohebná dvouplášťová korugovaná (chránička) D 41/50mm, HDPE+LDPE</t>
  </si>
  <si>
    <t>-729017143</t>
  </si>
  <si>
    <t>-1367061571</t>
  </si>
  <si>
    <t>trubka elektroinstalační ohebná korugovaná (chránička) D 94/110mm</t>
  </si>
  <si>
    <t>380549902</t>
  </si>
  <si>
    <t>741120502</t>
  </si>
  <si>
    <t>Montáž kabelů flexibilních měděných bez ukončení uložených volně lehkých a středních (např. CGSG), počtu žil do 16</t>
  </si>
  <si>
    <t>-1357828421</t>
  </si>
  <si>
    <t>https://podminky.urs.cz/item/CS_URS_2026_01/741120502</t>
  </si>
  <si>
    <t>22-M</t>
  </si>
  <si>
    <t>Montáže technologických zařízení pro dopravní stavby</t>
  </si>
  <si>
    <t>220060432R</t>
  </si>
  <si>
    <t>Položení výstražné folie šířky 22 cm</t>
  </si>
  <si>
    <t>-780552748</t>
  </si>
  <si>
    <t>R027</t>
  </si>
  <si>
    <t>Mikrotrubka pro optické vlákno 14/10</t>
  </si>
  <si>
    <t>-1709778396</t>
  </si>
  <si>
    <t>220111491R</t>
  </si>
  <si>
    <t>Demontáž-drát forma kabelů do 10 vodičů</t>
  </si>
  <si>
    <t>-1666021768</t>
  </si>
  <si>
    <t>220111493R</t>
  </si>
  <si>
    <t>Demontáž-drát forma kabelů do 30 vodičů</t>
  </si>
  <si>
    <t>-1016175818</t>
  </si>
  <si>
    <t>220111494R</t>
  </si>
  <si>
    <t>Demontáž-drát forma kabelů do 40 vodičů</t>
  </si>
  <si>
    <t>-262116541</t>
  </si>
  <si>
    <t>220111759R</t>
  </si>
  <si>
    <t>Uzemnění řadičové skříně</t>
  </si>
  <si>
    <t>-1704992480</t>
  </si>
  <si>
    <t>220182022R</t>
  </si>
  <si>
    <t>Uložení mikrotrubky do kabelového lože rozměru 12/8</t>
  </si>
  <si>
    <t>-169589525</t>
  </si>
  <si>
    <t>R048</t>
  </si>
  <si>
    <t>koncovka mikrotrubek</t>
  </si>
  <si>
    <t>-1658463061</t>
  </si>
  <si>
    <t>220700683R</t>
  </si>
  <si>
    <t>Demontáž jističe 3/20A</t>
  </si>
  <si>
    <t>-844854193</t>
  </si>
  <si>
    <t>220700696R</t>
  </si>
  <si>
    <t>Demontáž třmenu návěstidla pro montáž na výložník</t>
  </si>
  <si>
    <t>659831990</t>
  </si>
  <si>
    <t>220700699R</t>
  </si>
  <si>
    <t>Demontáž kabelu ze stořárové svorkovnice</t>
  </si>
  <si>
    <t>-494478166</t>
  </si>
  <si>
    <t>220860067R</t>
  </si>
  <si>
    <t>Montáž přijímače pro dálkovou aktivaci zvukových návěstidel</t>
  </si>
  <si>
    <t>1952132110</t>
  </si>
  <si>
    <t>220860068R</t>
  </si>
  <si>
    <t>Montáž jednotky pro časové ovládání zvukových návěstidel</t>
  </si>
  <si>
    <t>-637069968</t>
  </si>
  <si>
    <t>220860069R</t>
  </si>
  <si>
    <t>Montáž akustické signalizace</t>
  </si>
  <si>
    <t>-507042748</t>
  </si>
  <si>
    <t>220960006R</t>
  </si>
  <si>
    <t>Montáž třmenu návěstidla na výložníku</t>
  </si>
  <si>
    <t>519859174</t>
  </si>
  <si>
    <t>220960007R</t>
  </si>
  <si>
    <t>Montáž třmenu videodetekce</t>
  </si>
  <si>
    <t>841460954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</si>
  <si>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</si>
  <si>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</si>
  <si>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2029090197</t>
  </si>
  <si>
    <t>https://podminky.urs.cz/item/CS_URS_2026_01/220960036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</si>
  <si>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</si>
  <si>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</si>
  <si>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-1481171041</t>
  </si>
  <si>
    <t>https://podminky.urs.cz/item/CS_URS_2026_01/220960041</t>
  </si>
  <si>
    <t>220960044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</si>
  <si>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průměru 300 mm na výložník</t>
  </si>
  <si>
    <t>1217142476</t>
  </si>
  <si>
    <t>https://podminky.urs.cz/item/CS_URS_2026_01/220960044</t>
  </si>
  <si>
    <t>220960091R</t>
  </si>
  <si>
    <t>Montáž základu řadiče vč dodání betonu</t>
  </si>
  <si>
    <t>-1008284005</t>
  </si>
  <si>
    <t>220960111</t>
  </si>
  <si>
    <t>Montáž blikače včetně odkrytování blikače, uvolnění elektronické části, zatažení kabelu do stožáru, namontování blikače na stožár, zřízení kabelové formy, zapojení kabelu na svorkovnici ve stožáru a blikači BB</t>
  </si>
  <si>
    <t>-428957275</t>
  </si>
  <si>
    <t>https://podminky.urs.cz/item/CS_URS_2026_01/220960111</t>
  </si>
  <si>
    <t>40445260</t>
  </si>
  <si>
    <t>páska upínací 12,7x0,75mm</t>
  </si>
  <si>
    <t>1580298789</t>
  </si>
  <si>
    <t>220960120</t>
  </si>
  <si>
    <t>Montáž dopravního detektoru včetně rozměření a označení místa pro vyvrtání otvorů, vyvrtání otvorů, vyříznutí závitů, montáže skříňky se zapojením, nastavení a vyzkoušení, připojení uzemnění videodetektoru na výložník</t>
  </si>
  <si>
    <t>-1272360746</t>
  </si>
  <si>
    <t>https://podminky.urs.cz/item/CS_URS_2026_01/220960120</t>
  </si>
  <si>
    <t>220960122R</t>
  </si>
  <si>
    <t>Montáž a nastavení videokamer</t>
  </si>
  <si>
    <t>1061611845</t>
  </si>
  <si>
    <t>220960126</t>
  </si>
  <si>
    <t>Montáž tlačítka pro chodce na stožár</t>
  </si>
  <si>
    <t>-2058594141</t>
  </si>
  <si>
    <t>https://podminky.urs.cz/item/CS_URS_2026_01/220960126</t>
  </si>
  <si>
    <t>220960126R</t>
  </si>
  <si>
    <t>Nastavení celosenzorického tlačítka v řadiči</t>
  </si>
  <si>
    <t>765257731</t>
  </si>
  <si>
    <t>220960129R</t>
  </si>
  <si>
    <t>Montáž dopravního videodetektoru</t>
  </si>
  <si>
    <t>249860791</t>
  </si>
  <si>
    <t>108</t>
  </si>
  <si>
    <t>220960182</t>
  </si>
  <si>
    <t>Montáž řadiče včetně usazení, zatažení kabelů do řadiče, připojení uzemnění přes šest světelných skupin</t>
  </si>
  <si>
    <t>-1430838556</t>
  </si>
  <si>
    <t>https://podminky.urs.cz/item/CS_URS_2026_01/220960182</t>
  </si>
  <si>
    <t>109</t>
  </si>
  <si>
    <t>220960182R</t>
  </si>
  <si>
    <t>Montáž ručního řízení</t>
  </si>
  <si>
    <t>-1265690679</t>
  </si>
  <si>
    <t>110</t>
  </si>
  <si>
    <t>220960183R</t>
  </si>
  <si>
    <t>Montáž spojkovací skříně</t>
  </si>
  <si>
    <t>-483328057</t>
  </si>
  <si>
    <t>111</t>
  </si>
  <si>
    <t>220960184R</t>
  </si>
  <si>
    <t>Montáž HW do řadiče</t>
  </si>
  <si>
    <t>-214241644</t>
  </si>
  <si>
    <t>112</t>
  </si>
  <si>
    <t>220960189R</t>
  </si>
  <si>
    <t>Softwarová úprava řadiče pro preferenci IZS/MHD</t>
  </si>
  <si>
    <t>-69093121</t>
  </si>
  <si>
    <t>113</t>
  </si>
  <si>
    <t>220960190R.1</t>
  </si>
  <si>
    <t>Karta vstupů pro RSU</t>
  </si>
  <si>
    <t>129497095</t>
  </si>
  <si>
    <t>114</t>
  </si>
  <si>
    <t>220960191</t>
  </si>
  <si>
    <t>Regulace a aktivace jedné signální skupiny s použitím montážní plošiny</t>
  </si>
  <si>
    <t>625103174</t>
  </si>
  <si>
    <t>https://podminky.urs.cz/item/CS_URS_2026_01/220960191</t>
  </si>
  <si>
    <t>115</t>
  </si>
  <si>
    <t>220960191R</t>
  </si>
  <si>
    <t>Konfigurace virtuálních detekčních smyček</t>
  </si>
  <si>
    <t>-654029805</t>
  </si>
  <si>
    <t>116</t>
  </si>
  <si>
    <t>220960192R</t>
  </si>
  <si>
    <t>Doladění pozic smyček, monitoring</t>
  </si>
  <si>
    <t>572722624</t>
  </si>
  <si>
    <t>117</t>
  </si>
  <si>
    <t>220960196</t>
  </si>
  <si>
    <t>Regulace a aktivace každé další signální skupiny s použitím montážní plošiny</t>
  </si>
  <si>
    <t>-1702861308</t>
  </si>
  <si>
    <t>https://podminky.urs.cz/item/CS_URS_2026_01/220960196</t>
  </si>
  <si>
    <t>220960197</t>
  </si>
  <si>
    <t>Regulace a aktivace každé další signální skupiny bez použití montážní plošiny</t>
  </si>
  <si>
    <t>2085345395</t>
  </si>
  <si>
    <t>https://podminky.urs.cz/item/CS_URS_2026_01/220960197</t>
  </si>
  <si>
    <t>119</t>
  </si>
  <si>
    <t>220960308R</t>
  </si>
  <si>
    <t>Příprava ke komplexnímu vyzkoušení SSZ</t>
  </si>
  <si>
    <t>877200315</t>
  </si>
  <si>
    <t>220960309R</t>
  </si>
  <si>
    <t>Komplexní vyzkoušení SSZ</t>
  </si>
  <si>
    <t>-330065835</t>
  </si>
  <si>
    <t>121</t>
  </si>
  <si>
    <t>220960449R</t>
  </si>
  <si>
    <t>Uvedení zařízení SSZ do provozu po přepnutí na blikající žlutou se zajištěním v řadiči</t>
  </si>
  <si>
    <t>1795324931</t>
  </si>
  <si>
    <t>122</t>
  </si>
  <si>
    <t>22096049R</t>
  </si>
  <si>
    <t>Přepnutí SSZ na blikající žlutou a zajištění v řadiči</t>
  </si>
  <si>
    <t>445986171</t>
  </si>
  <si>
    <t>123</t>
  </si>
  <si>
    <t>228960002</t>
  </si>
  <si>
    <t>Demontáž stožáru nebo sloupku včetně vytažení a odpojení kabelu, odpojení uzemnění a naložení stožáru, bez odstranění základu přímého na základovém rámu</t>
  </si>
  <si>
    <t>465472273</t>
  </si>
  <si>
    <t>https://podminky.urs.cz/item/CS_URS_2026_01/228960002</t>
  </si>
  <si>
    <t>124</t>
  </si>
  <si>
    <t>228960003</t>
  </si>
  <si>
    <t>Demontáž stožáru nebo sloupku včetně vytažení a odpojení kabelu, odpojení uzemnění a naložení stožáru, bez odstranění základu vyložníkového zapuštěného</t>
  </si>
  <si>
    <t>-506224049</t>
  </si>
  <si>
    <t>https://podminky.urs.cz/item/CS_URS_2026_01/228960003</t>
  </si>
  <si>
    <t>125</t>
  </si>
  <si>
    <t>228960005</t>
  </si>
  <si>
    <t>Demontáž stožáru nebo sloupku včetně vytažení a odpojení kabelu, odpojení uzemnění a naložení stožáru, bez odstranění základu příslušenství ze stožáru výložníku</t>
  </si>
  <si>
    <t>721915243</t>
  </si>
  <si>
    <t>https://podminky.urs.cz/item/CS_URS_2026_01/228960005</t>
  </si>
  <si>
    <t>126</t>
  </si>
  <si>
    <t>228960036</t>
  </si>
  <si>
    <t>Demontáž návěstidla včetně otevření a uvolnění paraboly, vytažení kabelu ze stožáru, odmontování návěstidla ze stožáru nebo výložníku, odpojení kabelu ze svorkovnice ve stožáru a návěstidle dvoukomorového ze stožáru</t>
  </si>
  <si>
    <t>-1710045095</t>
  </si>
  <si>
    <t>https://podminky.urs.cz/item/CS_URS_2026_01/228960036</t>
  </si>
  <si>
    <t>127</t>
  </si>
  <si>
    <t>228960041</t>
  </si>
  <si>
    <t>Demontáž návěstidla včetně otevření a uvolnění paraboly, vytažení kabelu ze stožáru, odmontování návěstidla ze stožáru nebo výložníku, odpojení kabelu ze svorkovnice ve stožáru a návěstidle tříkomorového ze stožáru</t>
  </si>
  <si>
    <t>-1762101012</t>
  </si>
  <si>
    <t>https://podminky.urs.cz/item/CS_URS_2026_01/228960041</t>
  </si>
  <si>
    <t>228960044</t>
  </si>
  <si>
    <t>Demontáž návěstidla včetně otevření a uvolnění paraboly, vytažení kabelu ze stožáru, odmontování návěstidla ze stožáru nebo výložníku, odpojení kabelu ze svorkovnice ve stožáru a návěstidle tříkomorového průměru 300 mm z výložníku</t>
  </si>
  <si>
    <t>-908558449</t>
  </si>
  <si>
    <t>https://podminky.urs.cz/item/CS_URS_2026_01/228960044</t>
  </si>
  <si>
    <t>129</t>
  </si>
  <si>
    <t>228960113</t>
  </si>
  <si>
    <t>Demontáž signalizačního zařízení pro nevidomé z návěstidla</t>
  </si>
  <si>
    <t>-640170749</t>
  </si>
  <si>
    <t>https://podminky.urs.cz/item/CS_URS_2026_01/228960113</t>
  </si>
  <si>
    <t>130</t>
  </si>
  <si>
    <t>228960116</t>
  </si>
  <si>
    <t>Demontáž dopravního detektoru včetně demontáže skříňky s odpojením a odpojení uzemnění indukčního smyčkového ISD</t>
  </si>
  <si>
    <t>-1054729202</t>
  </si>
  <si>
    <t>https://podminky.urs.cz/item/CS_URS_2026_01/228960116</t>
  </si>
  <si>
    <t>131</t>
  </si>
  <si>
    <t>228960126</t>
  </si>
  <si>
    <t>Demontáž stožárových doplňků včetně demontáže tlačítka nebo spínače a odpojení ze svorkovnice ve stožáru tlačítka pro chodce</t>
  </si>
  <si>
    <t>-578494089</t>
  </si>
  <si>
    <t>https://podminky.urs.cz/item/CS_URS_2026_01/228960126</t>
  </si>
  <si>
    <t>132</t>
  </si>
  <si>
    <t>228960134</t>
  </si>
  <si>
    <t>Odpojení stožárové svorkovnice do 34 žil</t>
  </si>
  <si>
    <t>-1793610465</t>
  </si>
  <si>
    <t>https://podminky.urs.cz/item/CS_URS_2026_01/228960134</t>
  </si>
  <si>
    <t>133</t>
  </si>
  <si>
    <t>228960171</t>
  </si>
  <si>
    <t>Demontáž skříňky ručního řízení včetně odpojení kabelu ze svorkovnice ze skříně řadiče</t>
  </si>
  <si>
    <t>-1955598701</t>
  </si>
  <si>
    <t>https://podminky.urs.cz/item/CS_URS_2026_01/228960171</t>
  </si>
  <si>
    <t>134</t>
  </si>
  <si>
    <t>228960182</t>
  </si>
  <si>
    <t>Demontáž řadiče včetně vytažení kabelů z řadiče a odpojení uzemnění přes šest světelných skupin</t>
  </si>
  <si>
    <t>1582758133</t>
  </si>
  <si>
    <t>https://podminky.urs.cz/item/CS_URS_2026_01/228960182</t>
  </si>
  <si>
    <t>135</t>
  </si>
  <si>
    <t>Výstražná folie šířka 22 cm červená</t>
  </si>
  <si>
    <t>-1296673860</t>
  </si>
  <si>
    <t>136</t>
  </si>
  <si>
    <t>404452701R</t>
  </si>
  <si>
    <t>LED - Chodecké návěstidlo 2 x 210/230V</t>
  </si>
  <si>
    <t>674232507</t>
  </si>
  <si>
    <t>137</t>
  </si>
  <si>
    <t>404452703R</t>
  </si>
  <si>
    <t>LED - Dopravní návěstidlo 3 x 300/230V plný signál</t>
  </si>
  <si>
    <t>1223677715</t>
  </si>
  <si>
    <t>138</t>
  </si>
  <si>
    <t>404452710R</t>
  </si>
  <si>
    <t>LED návěstidlo 2 x 210/230 V – sym. chodec /cyklista</t>
  </si>
  <si>
    <t>-351488014</t>
  </si>
  <si>
    <t>139</t>
  </si>
  <si>
    <t>4044527111R</t>
  </si>
  <si>
    <t>LED - Dopravní návěstidlo 1 x 300/230V žlutý chodec /cyklista</t>
  </si>
  <si>
    <t>-1746714189</t>
  </si>
  <si>
    <t>140</t>
  </si>
  <si>
    <t>404452711R</t>
  </si>
  <si>
    <t>LED - Dopravní návěstidlo 3 x 210/230V plný signál</t>
  </si>
  <si>
    <t>567892115</t>
  </si>
  <si>
    <t>141</t>
  </si>
  <si>
    <t>404452782R.1</t>
  </si>
  <si>
    <t>Třmen návěstidla 300 na výložník, pevný</t>
  </si>
  <si>
    <t>-2083499312</t>
  </si>
  <si>
    <t>142</t>
  </si>
  <si>
    <t>404452783R</t>
  </si>
  <si>
    <t>Třmen návěstidla 300 nad jízdní pruhy, pojizdný</t>
  </si>
  <si>
    <t>-1642741322</t>
  </si>
  <si>
    <t>143</t>
  </si>
  <si>
    <t>404452784R</t>
  </si>
  <si>
    <t>Celoplošné senzorické chodecké tlačítko</t>
  </si>
  <si>
    <t>-520962718</t>
  </si>
  <si>
    <t>144</t>
  </si>
  <si>
    <t>404452786R</t>
  </si>
  <si>
    <t>Jednotka pro časové ovládání zvukových návěstidel</t>
  </si>
  <si>
    <t>1761762271</t>
  </si>
  <si>
    <t>145</t>
  </si>
  <si>
    <t>404452787R</t>
  </si>
  <si>
    <t>Přijímače pro dálkovou aktivaci zvukových návěstidel</t>
  </si>
  <si>
    <t>2123030274</t>
  </si>
  <si>
    <t>146</t>
  </si>
  <si>
    <t>404452788R</t>
  </si>
  <si>
    <t>Akustické návěstidlo pro nevidomé</t>
  </si>
  <si>
    <t>-1933513564</t>
  </si>
  <si>
    <t>147</t>
  </si>
  <si>
    <t>404452789R</t>
  </si>
  <si>
    <t>Radiohodiny DCF</t>
  </si>
  <si>
    <t>624421210</t>
  </si>
  <si>
    <t>404452793.1</t>
  </si>
  <si>
    <t>Průmyslový LTE modem pro připojení DŘÚ a dopravního řadiče</t>
  </si>
  <si>
    <t>637819081</t>
  </si>
  <si>
    <t>149</t>
  </si>
  <si>
    <t>404452793R</t>
  </si>
  <si>
    <t>Ruční řízení</t>
  </si>
  <si>
    <t>108421465</t>
  </si>
  <si>
    <t>150</t>
  </si>
  <si>
    <t>404452796R</t>
  </si>
  <si>
    <t>Základ řadiče</t>
  </si>
  <si>
    <t>655642086</t>
  </si>
  <si>
    <t>151</t>
  </si>
  <si>
    <t>404452797R</t>
  </si>
  <si>
    <t>Zemnící souprava řadiče</t>
  </si>
  <si>
    <t>1105276446</t>
  </si>
  <si>
    <t>152</t>
  </si>
  <si>
    <t>404452798R</t>
  </si>
  <si>
    <t>Videosouprava - 1 kamera</t>
  </si>
  <si>
    <t>-1191230703</t>
  </si>
  <si>
    <t>153</t>
  </si>
  <si>
    <t>404452799R</t>
  </si>
  <si>
    <t>Videosouprava - 2 kamery</t>
  </si>
  <si>
    <t>1862208934</t>
  </si>
  <si>
    <t>154</t>
  </si>
  <si>
    <t>404452882R</t>
  </si>
  <si>
    <t>Spojkovací skříň</t>
  </si>
  <si>
    <t>110442025</t>
  </si>
  <si>
    <t>155</t>
  </si>
  <si>
    <t>404452883R</t>
  </si>
  <si>
    <t>Doplnění HW do řadiče</t>
  </si>
  <si>
    <t>2127768893</t>
  </si>
  <si>
    <t>156</t>
  </si>
  <si>
    <t>404452887R</t>
  </si>
  <si>
    <t>Preference IZS/MHD - RSU jednotka</t>
  </si>
  <si>
    <t>303759228</t>
  </si>
  <si>
    <t>157</t>
  </si>
  <si>
    <t>Bourání základu betonového</t>
  </si>
  <si>
    <t>1749456318</t>
  </si>
  <si>
    <t>158</t>
  </si>
  <si>
    <t>Odvoz suti a vybouraných hmot odvoz suti a vybouraných hmot do 1 km</t>
  </si>
  <si>
    <t>-1261825721</t>
  </si>
  <si>
    <t>159</t>
  </si>
  <si>
    <t>Odvoz suti a vybouraných hmot odvoz suti a vybouraných hmot Příplatek k ceně za každý další i započatý 1 km</t>
  </si>
  <si>
    <t>-690162430</t>
  </si>
  <si>
    <t>469973111</t>
  </si>
  <si>
    <t>Poplatek za uložení stavebního odpadu (skládkovné) na skládce z prostého betonu zatříděného do Katalogu odpadů pod kódem 17 01 01</t>
  </si>
  <si>
    <t>754666223</t>
  </si>
  <si>
    <t>https://podminky.urs.cz/item/CS_URS_2026_01/469973111</t>
  </si>
  <si>
    <t>161</t>
  </si>
  <si>
    <t>R112</t>
  </si>
  <si>
    <t>Záfuk optického kabelu</t>
  </si>
  <si>
    <t>-744545143</t>
  </si>
  <si>
    <t>162</t>
  </si>
  <si>
    <t>R115</t>
  </si>
  <si>
    <t>Svár optického vlákna</t>
  </si>
  <si>
    <t>1781245525</t>
  </si>
  <si>
    <t>163</t>
  </si>
  <si>
    <t>R046</t>
  </si>
  <si>
    <t>SFP modul</t>
  </si>
  <si>
    <t>2050897119</t>
  </si>
  <si>
    <t>164</t>
  </si>
  <si>
    <t>R116</t>
  </si>
  <si>
    <t>Příprava svařovacího místa</t>
  </si>
  <si>
    <t>869202891</t>
  </si>
  <si>
    <t>R037</t>
  </si>
  <si>
    <t>Svářecí materiál svár</t>
  </si>
  <si>
    <t>1185863789</t>
  </si>
  <si>
    <t>166</t>
  </si>
  <si>
    <t>R118</t>
  </si>
  <si>
    <t>montáž SFP modulu</t>
  </si>
  <si>
    <t>-365104231</t>
  </si>
  <si>
    <t>167</t>
  </si>
  <si>
    <t>R047</t>
  </si>
  <si>
    <t>optická kazeta</t>
  </si>
  <si>
    <t>1562184745</t>
  </si>
  <si>
    <t>168</t>
  </si>
  <si>
    <t>R119</t>
  </si>
  <si>
    <t>Instalace kazety v řadiči</t>
  </si>
  <si>
    <t>-868392448</t>
  </si>
  <si>
    <t>169</t>
  </si>
  <si>
    <t>R120</t>
  </si>
  <si>
    <t>Zpracování měřících protokolů</t>
  </si>
  <si>
    <t>-1963601842</t>
  </si>
  <si>
    <t>170</t>
  </si>
  <si>
    <t>R121</t>
  </si>
  <si>
    <t>Montáž optické spojky</t>
  </si>
  <si>
    <t>-716599741</t>
  </si>
  <si>
    <t>171</t>
  </si>
  <si>
    <t>R031</t>
  </si>
  <si>
    <t>Optický kabel pro zafouknutí - 12 vláken</t>
  </si>
  <si>
    <t>1128189740</t>
  </si>
  <si>
    <t>172</t>
  </si>
  <si>
    <t>R122</t>
  </si>
  <si>
    <t>Kalibrace a tlaková zkouška</t>
  </si>
  <si>
    <t>720653162</t>
  </si>
  <si>
    <t>173</t>
  </si>
  <si>
    <t>R123</t>
  </si>
  <si>
    <t>Montáž koncovky mikrotrubky</t>
  </si>
  <si>
    <t>771654025</t>
  </si>
  <si>
    <t>174</t>
  </si>
  <si>
    <t>R028</t>
  </si>
  <si>
    <t>Spojka mikrotrubek pro pro optické vlákno voděodolná</t>
  </si>
  <si>
    <t>192443874</t>
  </si>
  <si>
    <t>175</t>
  </si>
  <si>
    <t>HZS3239R</t>
  </si>
  <si>
    <t>Montážní práce oceněné HZS</t>
  </si>
  <si>
    <t>262144</t>
  </si>
  <si>
    <t>-1891469386</t>
  </si>
  <si>
    <t>002 - SIGNALIZACE ZRN2 - dopravní značení</t>
  </si>
  <si>
    <t>HSV - Práce a dodávky HSV</t>
  </si>
  <si>
    <t xml:space="preserve">    9 - Ostatní konstrukce a práce, bourání</t>
  </si>
  <si>
    <t>Práce a dodávky HSV</t>
  </si>
  <si>
    <t>Ostatní konstrukce a práce, bourání</t>
  </si>
  <si>
    <t>Montáž svislé dopravní značky do velikosti 1 m2 objímkami na sloupek nebo konzolu</t>
  </si>
  <si>
    <t>2012843397</t>
  </si>
  <si>
    <t>40445615</t>
  </si>
  <si>
    <t>značky upravující přednost P6 700mm</t>
  </si>
  <si>
    <t>166441013</t>
  </si>
  <si>
    <t>1861493772</t>
  </si>
  <si>
    <t>003 - SIGNALIZACE VON - vedlejší náklady</t>
  </si>
  <si>
    <t xml:space="preserve">    VRN1 - Průzkumné, zeměměřičské a projektové práce</t>
  </si>
  <si>
    <t xml:space="preserve">    VRN6 - Územní vlivy</t>
  </si>
  <si>
    <t xml:space="preserve">    VRN7 - Provozní vlivy</t>
  </si>
  <si>
    <t xml:space="preserve">    VRN9 - Ostatní náklady</t>
  </si>
  <si>
    <t>Průzkumné, zeměměřičské a projektové práce</t>
  </si>
  <si>
    <t>010001001R</t>
  </si>
  <si>
    <t>Vytyčení stávajících inženýrských sítí</t>
  </si>
  <si>
    <t>637088007</t>
  </si>
  <si>
    <t>010001002R</t>
  </si>
  <si>
    <t>Geodetická činnost – zaměření skutečného provedení sloupů a kabeláže včetně dokumentace</t>
  </si>
  <si>
    <t>-389305533</t>
  </si>
  <si>
    <t>013203001R</t>
  </si>
  <si>
    <t>Dokumentace stavby bez rozlišení - řadičová dokumentace</t>
  </si>
  <si>
    <t>-105496203</t>
  </si>
  <si>
    <t>013203002R</t>
  </si>
  <si>
    <t>Dokumentace stavby bez rozlišení - projekt dopravního řešení</t>
  </si>
  <si>
    <t>2059623421</t>
  </si>
  <si>
    <t>668347965</t>
  </si>
  <si>
    <t>032002000</t>
  </si>
  <si>
    <t>Vybavení staveniště</t>
  </si>
  <si>
    <t>-811197505</t>
  </si>
  <si>
    <t>https://podminky.urs.cz/item/CS_URS_2026_01/032002000</t>
  </si>
  <si>
    <t>Poznámka k položce:_x000D_
Poznámka k položce: Poznámka k položce: jsou objekty a zařízení, která slouží po dobu provádění stavby k provozním,výrobním a sociálním účelům zhotovitele a ostatním subjektům výstavby. Vybavení potřebná pro realizaci stavby, včetně nutného oddrenážování staveniště, včetně zřízení příjezdu, staveniště není v té samé ulici, nutno respektovat vybavení dle Souhrnné zprávy, započíst veškerý nutný provoz a zabezpečení, včetně připojení energií, oplocení, zabezpečení přilehlých pozemků, osvětlení, dopravní značení na vlastním staveništi (směrové tabule příkazů a zákazů, ostatní)</t>
  </si>
  <si>
    <t>044002000</t>
  </si>
  <si>
    <t>Revize</t>
  </si>
  <si>
    <t>-1631208861</t>
  </si>
  <si>
    <t>https://podminky.urs.cz/item/CS_URS_2026_01/044002000</t>
  </si>
  <si>
    <t>212846229</t>
  </si>
  <si>
    <t>045002001R</t>
  </si>
  <si>
    <t>Realizační inženýring</t>
  </si>
  <si>
    <t>1611270888</t>
  </si>
  <si>
    <t>VRN6</t>
  </si>
  <si>
    <t>Územní vlivy</t>
  </si>
  <si>
    <t>1800464351</t>
  </si>
  <si>
    <t>065002001R</t>
  </si>
  <si>
    <t>Horizontální přesun materiálu</t>
  </si>
  <si>
    <t>305451618</t>
  </si>
  <si>
    <t>075002000</t>
  </si>
  <si>
    <t>Ochranná pásma</t>
  </si>
  <si>
    <t>-1689199834</t>
  </si>
  <si>
    <t>https://podminky.urs.cz/item/CS_URS_2026_01/075002000</t>
  </si>
  <si>
    <t>Poznámka k položce:_x000D_
Poznámka k položce: Poznámka k položce: respektování a přizpůsobení prací v ochranných pásmech elektrického vedení, vodárenská (vodní zdroje,vodovodní řady),přírodních hodnot (zákaz poškození přírodního prostředí,zákaz hluku), protipožární a jiná, dále ochrana odkrytých stáv. zařízení dle stavebního povolení a pokynů správcer, obnovení výstražných folií porušených během stavby</t>
  </si>
  <si>
    <t>VRN7</t>
  </si>
  <si>
    <t>Provozní vlivy</t>
  </si>
  <si>
    <t>070001000</t>
  </si>
  <si>
    <t>-1818271174</t>
  </si>
  <si>
    <t>https://podminky.urs.cz/item/CS_URS_2026_01/070001000</t>
  </si>
  <si>
    <t>VRN9</t>
  </si>
  <si>
    <t>Ostatní náklady</t>
  </si>
  <si>
    <t>091104000</t>
  </si>
  <si>
    <t>Stroje a zařízení nevyžadující montáž</t>
  </si>
  <si>
    <t>1705732879</t>
  </si>
  <si>
    <t>https://podminky.urs.cz/item/CS_URS_2026_01/091104000</t>
  </si>
  <si>
    <t>Poznámka k položce:_x000D_
Poznámka k položce: práce jeřábu pro montáž atypických stožárů a výložníků</t>
  </si>
  <si>
    <t>092103001</t>
  </si>
  <si>
    <t>Náklady na zkušební provoz</t>
  </si>
  <si>
    <t>-1718706926</t>
  </si>
  <si>
    <t>https://podminky.urs.cz/item/CS_URS_2026_01/092103001</t>
  </si>
  <si>
    <t>Poznámka k položce:_x000D_
Poznámka k položce: Poznámka k položce: Stažení dopravních dat z řadiče, zhotovení dokumentace pro zkušební provoz s případnou jednou úpravou SW řadiče - naprogramování a nahrání SW</t>
  </si>
  <si>
    <t>05 - CHRÁNIČKY PRO KAMEROVÝ SYSTÉM</t>
  </si>
  <si>
    <t>46-m - Zemní práce při extr.mont.pracích</t>
  </si>
  <si>
    <t>46-m</t>
  </si>
  <si>
    <t>220182023</t>
  </si>
  <si>
    <t>Kontrola tlakutěsnosti HDPE trubky od 1 m do 2000 m</t>
  </si>
  <si>
    <t>-1901241300</t>
  </si>
  <si>
    <t>https://podminky.urs.cz/item/CS_URS_2026_01/220182023</t>
  </si>
  <si>
    <t>-670851181</t>
  </si>
  <si>
    <t>460791112</t>
  </si>
  <si>
    <t>Montáž trubek ochranných plastových uložených volně do rýhy tuhých D přes 32 do 50 mm</t>
  </si>
  <si>
    <t>-1836428910</t>
  </si>
  <si>
    <t>https://podminky.urs.cz/item/CS_URS_2026_01/460791112</t>
  </si>
  <si>
    <t>8595057655430</t>
  </si>
  <si>
    <t>Trubka pevná 06040 pr.40 750N HDPE m.O</t>
  </si>
  <si>
    <t>1521862593</t>
  </si>
  <si>
    <t>8595057629271</t>
  </si>
  <si>
    <t>Koncovka HDPE 05041 pr.40</t>
  </si>
  <si>
    <t>KS</t>
  </si>
  <si>
    <t>479714836</t>
  </si>
  <si>
    <t>1756489024</t>
  </si>
  <si>
    <t>-161302953</t>
  </si>
  <si>
    <t>460841113</t>
  </si>
  <si>
    <t>Osazení kabelové komory z dílu HDPE plochy do 1 m2 hl přes 0,7 do 1,0 m pro běžné zatížení</t>
  </si>
  <si>
    <t>1974351449</t>
  </si>
  <si>
    <t>https://podminky.urs.cz/item/CS_URS_2026_01/460841113</t>
  </si>
  <si>
    <t>Pol14</t>
  </si>
  <si>
    <t>Kabelová komora</t>
  </si>
  <si>
    <t>-2119406201</t>
  </si>
  <si>
    <t>Pol15.1</t>
  </si>
  <si>
    <t>Montáž míčkový elektronický marker</t>
  </si>
  <si>
    <t>1393609338</t>
  </si>
  <si>
    <t>Pol15a</t>
  </si>
  <si>
    <t>Míčkový elektronický marker</t>
  </si>
  <si>
    <t>-1268157143</t>
  </si>
  <si>
    <t>252991802</t>
  </si>
  <si>
    <t>-1756328920</t>
  </si>
  <si>
    <t>468089184</t>
  </si>
  <si>
    <t>1578438417</t>
  </si>
  <si>
    <t>194726666</t>
  </si>
  <si>
    <t>1198738009</t>
  </si>
  <si>
    <t>06 - PŘECHODNÉ DOPRAVNÍ ZNAČENÍ</t>
  </si>
  <si>
    <t>034403000</t>
  </si>
  <si>
    <t>Dopravní značení na staveništi</t>
  </si>
  <si>
    <t>Kpl</t>
  </si>
  <si>
    <t>1117153648</t>
  </si>
  <si>
    <t>1"přechodné dopravní značení dle DIO</t>
  </si>
  <si>
    <t>samostatný kusovník přílohou</t>
  </si>
  <si>
    <t>07 - VEDLEJŠÍ A OSTATNÍ NÁKLADY</t>
  </si>
  <si>
    <t>00266621</t>
  </si>
  <si>
    <t>CZ00266621</t>
  </si>
  <si>
    <t>25045393</t>
  </si>
  <si>
    <t>CZ25045393</t>
  </si>
  <si>
    <t>011503000</t>
  </si>
  <si>
    <t>Stavební průzkum bez rozlišení</t>
  </si>
  <si>
    <t>Nh</t>
  </si>
  <si>
    <t>-1712037555</t>
  </si>
  <si>
    <t>https://podminky.urs.cz/item/CS_URS_2026_01/011503000</t>
  </si>
  <si>
    <t>30"ruční výkopy sondy pro zjištění sítí  (HZS1212 kopáč)</t>
  </si>
  <si>
    <t>012103000</t>
  </si>
  <si>
    <t>Geodetické práce před výstavbou</t>
  </si>
  <si>
    <t>1728660508</t>
  </si>
  <si>
    <t>https://podminky.urs.cz/item/CS_URS_2026_01/012103000</t>
  </si>
  <si>
    <t>30"HZS4221 geodet</t>
  </si>
  <si>
    <t>012203000</t>
  </si>
  <si>
    <t>Geodetické práce při provádění stavby</t>
  </si>
  <si>
    <t>-1187552092</t>
  </si>
  <si>
    <t>https://podminky.urs.cz/item/CS_URS_2026_01/012203000</t>
  </si>
  <si>
    <t>15"HZS4221 geodet</t>
  </si>
  <si>
    <t>012303000</t>
  </si>
  <si>
    <t>Geodetické práce po výstavbě</t>
  </si>
  <si>
    <t>1034992318</t>
  </si>
  <si>
    <t>https://podminky.urs.cz/item/CS_URS_2026_01/012303000</t>
  </si>
  <si>
    <t>012403000</t>
  </si>
  <si>
    <t>Kartografické práce</t>
  </si>
  <si>
    <t>450530359</t>
  </si>
  <si>
    <t>https://podminky.urs.cz/item/CS_URS_2026_01/012403000</t>
  </si>
  <si>
    <t>1"geometrický plán</t>
  </si>
  <si>
    <t>979645006</t>
  </si>
  <si>
    <t xml:space="preserve">Poznámka k položce:_x000D_
1)    Součástí je vyhotovení podkladů pro vedení digitální technické mapy podle § 5 vyhlášky č. 393/2020 Sb., o digitální technické mapě kraje, kterými jsou geodetická část dokumentace skutečného provedení stavby._x000D_
_x000D_
2)    a předání podkladu pro vedení digitální technické mapy, do Informačního systému digitální technické mapy Ústeckého kraje (IS DTM), jehož správcem a provozovatelem je Krajský úřad Ústeckého kraje, prostřednictvím Informačního systému Digitální mapy veřejné._x000D_
_x000D_
3)    Předání údajů do IS DTM podle odstavce 2) bude před dokončením díla doloženo protokolem o zapracování dat do digitální technické mapy kraje, který vystaví IS DMVS, popřípadě písemným potvrzením od Krajského úřadu Ústeckého kraje._x000D_
</t>
  </si>
  <si>
    <t>381911367</t>
  </si>
  <si>
    <t>30"HZS4232 technik</t>
  </si>
  <si>
    <t>-1911269630</t>
  </si>
  <si>
    <t>1"zařízení staveniště - ocenit zejména:</t>
  </si>
  <si>
    <t>Náklady na stavební buňky</t>
  </si>
  <si>
    <t>Skládky na staveništi, osvětlení, oplocení, informační tabule</t>
  </si>
  <si>
    <t>Náklady na provoz a údržbu vybavení staveniště, energie</t>
  </si>
  <si>
    <t>Rozebrání, bourání a odvoz zařízení staveniště</t>
  </si>
  <si>
    <t>Úprava terénu po zrušení zařízení staveniště</t>
  </si>
  <si>
    <t>-2110255029</t>
  </si>
  <si>
    <t>1"souhrn nákladů souvisejících s BOZP stavby</t>
  </si>
  <si>
    <t>Oplocení částí stavby, zřízení přístupů na staveniště</t>
  </si>
  <si>
    <t>Označení staveniště, zřízení manipulačních prostor</t>
  </si>
  <si>
    <t>náklady na zajištění náhradní autobusové dopravy</t>
  </si>
  <si>
    <t>náklady na přesměrování IZS</t>
  </si>
  <si>
    <t>náklady na označení zákazů vstupů na staveniště</t>
  </si>
  <si>
    <t>náklady na osvětlení pracovišť</t>
  </si>
  <si>
    <t>zajištění el. a trolej. vedení, náklady na odpojení</t>
  </si>
  <si>
    <t>-1960514656</t>
  </si>
  <si>
    <t>1"doplňující výkresy, zajištění informací</t>
  </si>
  <si>
    <t>466783440</t>
  </si>
  <si>
    <t>16"HZS4232 technik odborný - počet zkoušek - 4</t>
  </si>
  <si>
    <t>SEZNAM FIGUR</t>
  </si>
  <si>
    <t>Výměra</t>
  </si>
  <si>
    <t>01/ 001</t>
  </si>
  <si>
    <t>DIGITÁLNÍ VÝMĚRA</t>
  </si>
  <si>
    <t>Použití figury:</t>
  </si>
  <si>
    <t>Kabelové lože z písku pro kabely nn kryté plastovou fólií š lože přes 25 do 50 cm</t>
  </si>
  <si>
    <t>Frézování živičného krytu tl 40 mm pruh š přes 0,5 m pl do 500 m2</t>
  </si>
  <si>
    <t>Postřik živičný spojovací z asfaltu v množství 0,40 kg/m2</t>
  </si>
  <si>
    <t>Asfaltový beton vrstva obrusná ACO 11+ tl 40 mm š do 3 m z modifikovaného asfaltu</t>
  </si>
  <si>
    <t>Frézování živičného krytu tl 100 mm pruh š přes 1 m pl přes 500 do 2000 m2</t>
  </si>
  <si>
    <t>Asfaltový beton vrstva podkladní ACP 22 S tl 100 mm š do 1,5 m z modifikovaného asfaltu</t>
  </si>
  <si>
    <t>Podklad ze směsi stmelené cementem SC C 8/10 (KSC I) tl 130 mm</t>
  </si>
  <si>
    <t>Postřik živičný spojovací z asfaltu v množství 0,60 kg/m2</t>
  </si>
  <si>
    <t>Asfaltový beton vrstva ložní ACL 16 S tl 60 mm š do 3 m z modifikovaného asfaltu</t>
  </si>
  <si>
    <t>Čištění vozovek metením strojně podkladu nebo krytu betonového nebo živičného</t>
  </si>
  <si>
    <t>Odstranění podkladu z kameniva drceného tl přes 100 do 200 mm strojně pl přes 200 m2</t>
  </si>
  <si>
    <t>Postřik živičný infiltrační s posypem z asfaltu množství 0,60 kg/m2</t>
  </si>
  <si>
    <t>Rozebrání dlažeb ze zámkových dlaždic komunikací pro pěší ručně</t>
  </si>
  <si>
    <t>Odstranění podkladu z kameniva drceného tl přes 100 do 200 mm strojně pl do 50 m2</t>
  </si>
  <si>
    <t>Úprava pláně v hornině třídy těžitelnosti II, skupiny 4 a 5 se zhutněním</t>
  </si>
  <si>
    <t>Podklad ze štěrkodrtě ŠD plochy do 100 m2 tl 100 mm</t>
  </si>
  <si>
    <t>Podklad ze štěrkodrtě ŠD plochy do 100 m2 tl 150 mm</t>
  </si>
  <si>
    <t>Podklad ze štěrkodrtě ŠD plochy do 100 m2 tl 200 mm</t>
  </si>
  <si>
    <t>Kladení zámkové dlažby komunikací pro pěší ručně tl 60 mm skupiny A pl do 50 m2</t>
  </si>
  <si>
    <t>Odstranění podkladu živičného tl přes 100 do 150 mm strojně pl do 50 m2</t>
  </si>
  <si>
    <t>Asfaltový beton vrstva podkladní ACP 16 S tl 100 mm š do 1,5 m z modifikovaného asfaltu</t>
  </si>
  <si>
    <t>Vytrhání obrub krajníků obrubníků stojatých</t>
  </si>
  <si>
    <t>Osazení silničního obrubníku betonového stojatého s boční opěrou do lože z betonu prostého</t>
  </si>
  <si>
    <t>DIGITÁLNÍ VÝMĚRA + VÝPOČET</t>
  </si>
  <si>
    <t>ZELEŇ*0,3</t>
  </si>
  <si>
    <t>Příplatek za ztížení odkopávky nebo prokopávky v blízkosti inženýrských sítí</t>
  </si>
  <si>
    <t>Odkopávky a prokopávky nezapažené v hornině třídy těžitelnosti I skupiny 1 a 2 objem do 20 m3 strojně</t>
  </si>
  <si>
    <t>Vodorovné přemístění do 10000 m výkopku/sypaniny z horniny třídy těžitelnosti I, skupiny 1 až 3</t>
  </si>
  <si>
    <t>ZELEŇ*0,5</t>
  </si>
  <si>
    <t>KCE290MMDP*0,5</t>
  </si>
  <si>
    <t>Odkopávky a prokopávky nezapažené v hornině třídy těžitelnosti I skupiny 3 objem do 20 m3 strojně</t>
  </si>
  <si>
    <t>VÝPOČET PROJEKTANTA</t>
  </si>
  <si>
    <t>KCE550MMA*0,8</t>
  </si>
  <si>
    <t>KCE290MMDP*0,8</t>
  </si>
  <si>
    <t>ZELEŇ*0,8</t>
  </si>
  <si>
    <t>Odkopávky a prokopávky nezapažené v hornině třídy těžitelnosti II skupiny 4 objem do 50 m3 strojně</t>
  </si>
  <si>
    <t>Vodorovné přemístění do 10000 m výkopku/sypaniny z horniny třídy těžitelnosti II, skupiny 4 a 5</t>
  </si>
  <si>
    <t>SOUČET</t>
  </si>
  <si>
    <t>Zásyp jam, šachet rýh nebo kolem objektů sypaninou se zhutněním</t>
  </si>
  <si>
    <t>Plošná úprava terénu do 500 m2 zemina skupiny 1 až 4 nerovnosti přes 150 do 200 mm v rovinně a svahu do 1:5</t>
  </si>
  <si>
    <t>Úprava pláně v hornině třídy těžitelnosti I, skupiny 1 až 3 bez zhutnění</t>
  </si>
  <si>
    <t>01/ 002</t>
  </si>
  <si>
    <t>ODHAD PROJEKTANTA</t>
  </si>
  <si>
    <t>UV*2</t>
  </si>
  <si>
    <t>Hloubení rýh nezapažených š do 800 mm v hornině třídy těžitelnosti II skupiny 4 objem do 20 m3 strojně</t>
  </si>
  <si>
    <t>Obsypání potrubí ručně sypaninou bez prohození, uloženou do 3 m</t>
  </si>
  <si>
    <t>Lože pod potrubí otevřený výkop ze štěrkopísku</t>
  </si>
  <si>
    <t>Montáž kanalizačního potrubí hladkého plnostěnného SN 10 z polypropylenu DN 150</t>
  </si>
  <si>
    <t>Hloubení šachet nezapažených v hornině třídy těžitelnosti II, skupiny 4 objem do 20 m3</t>
  </si>
  <si>
    <t>Asfaltový beton vrstva ložní ACL 16 (ABH) tl 60 mm š do 3 m z modifikovaného asfaltu</t>
  </si>
  <si>
    <t>12"DLAŽBA ČERNÁ</t>
  </si>
  <si>
    <t>Odstranění podkladu z kameniva drceného tl přes 100 do 200 mm strojně pl přes 50 do 200 m2</t>
  </si>
  <si>
    <t>Podklad ze štěrkodrtě ŠD plochy přes 100 m2 tl 200 mm</t>
  </si>
  <si>
    <t>Příplatek za kombinaci více než dvou barev u kladení betonových dlažeb pro pěší tl 60 mm skupiny A</t>
  </si>
  <si>
    <t>Rozebrání dlažeb vozovek ze zámkové dlažby s ložem z kameniva strojně pl přes 50 do 200 m2</t>
  </si>
  <si>
    <t>Podklad ze směsi stmelené cementem SC C 8/10 (KSC I) tl 210 mm</t>
  </si>
  <si>
    <t>Kladení zámkové dlažby pozemních komunikací tl do 100 mm skupiny A pl do 300 m2</t>
  </si>
  <si>
    <t>Vytrhání obrub silničních ležatých</t>
  </si>
  <si>
    <t>Osazení bezbariérového betonového obrubníku do betonového lože tl 150 mm s boční opěrou</t>
  </si>
  <si>
    <t xml:space="preserve">30" HK 400/330/1000 - P </t>
  </si>
  <si>
    <t>Osazení chodníkového obrubníku betonového stojatého s boční opěrou do lože z betonu prostého</t>
  </si>
  <si>
    <t>KCE550MMDP*0,25*1,2</t>
  </si>
  <si>
    <t>(KCE290MMDB+KCE290MMDP+KCE290MMDR)*0,1*1,2</t>
  </si>
  <si>
    <t>Osazení vpusti uliční DN 500 z betonových dílců dno s výtokem</t>
  </si>
  <si>
    <t>Osazení vpusti uliční DN 500 z betonových dílců skruž středová 290 mm</t>
  </si>
  <si>
    <t>Osazení vpusti uliční DN 500 z betonových dílců skruž středová 590 mm</t>
  </si>
  <si>
    <t>01/ 003</t>
  </si>
  <si>
    <t>16"DLAŽBA ČERNÁ</t>
  </si>
  <si>
    <t>Kladení zámkové dlažby komunikací pro pěší ručně tl 60 mm skupiny A pl přes 300 m2</t>
  </si>
  <si>
    <t>Podklad ze směsi stmelené cementem SC C 8/10 (KSC I) tl 120 mm</t>
  </si>
  <si>
    <t>42" HK 400/330/1000 - P</t>
  </si>
  <si>
    <t>KCE420MMA*0,3</t>
  </si>
  <si>
    <t>Odkopávky a prokopávky nezapažené v hornině třídy těžitelnosti II skupiny 4 objem do 100 m3 strojně</t>
  </si>
  <si>
    <t>+6</t>
  </si>
  <si>
    <t>6+20</t>
  </si>
  <si>
    <t>01/ 004</t>
  </si>
  <si>
    <t>01/ 005</t>
  </si>
  <si>
    <t>Předformátované vodorovné dopravní značení dopravní značky do 5 m2</t>
  </si>
  <si>
    <t>Předznačení vodorovného plošného značení</t>
  </si>
  <si>
    <t>Vodorovné dopravní značení dělící čáry souvislé š 125 mm retroreflexní bílá barva</t>
  </si>
  <si>
    <t>Vodorovné dopravní značení dělící čáry souvislé š 125 mm bílý plast</t>
  </si>
  <si>
    <t>Předznačení vodorovného liniového značení</t>
  </si>
  <si>
    <t>Vodorovné dopravní značení dělící čáry přerušované š 125 mm retroreflexní bílá barva</t>
  </si>
  <si>
    <t>Vodorovné dopravní značení dělící čáry přerušované š 125 mm bílý plast</t>
  </si>
  <si>
    <t>Vodorovné dopravní značení vodící čáry přerušované š 250 mm retroreflexní bílá barva</t>
  </si>
  <si>
    <t>Vodorovné dopravní značení vodící čáry přerušované š 250 mm bílý plast</t>
  </si>
  <si>
    <t>Vodorovné dopravní značení vodící čáry souvislé š 250 mm retroreflexní bílá barva</t>
  </si>
  <si>
    <t>Vodorovné dopravní značení vodící čáry souvislé š 250 mm bílý plast</t>
  </si>
  <si>
    <t>Předformátované vodorovné dopravní značení přechod pro chodce</t>
  </si>
  <si>
    <t>Předformátované vodorovné dopravní značení šipka délky 5 m</t>
  </si>
  <si>
    <t>Předformátované vodorovné dopravní značení dopravní značky do 2 m2</t>
  </si>
  <si>
    <t>Vodorovné dopravní značení dělící čáry souvislé š 125 mm žlutý plast</t>
  </si>
  <si>
    <t>Předformátované vodorovné dopravní značení číslice nebo písmeno délky do 2,5 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</si>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</sst>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0" fillId="0" borderId="0" xfId="0" applyFont="1" applyAlignment="1">
      <alignment horizontal="left" vertical="center" wrapText="1"/>
    </xf>
    <xf numFmtId="167" fontId="39" fillId="2" borderId="23" xfId="0" applyNumberFormat="1" applyFont="1" applyFill="1" applyBorder="1" applyAlignment="1" applyProtection="1">
      <alignment vertical="center"/>
      <protection locked="0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39" fillId="2" borderId="20" xfId="0" applyFont="1" applyFill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0" fontId="21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1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43134000" TargetMode="External"/><Relationship Id="rId3" Type="http://schemas.openxmlformats.org/officeDocument/2006/relationships/hyperlink" Target="https://podminky.urs.cz/item/CS_URS_2026_01/013254000" TargetMode="External"/><Relationship Id="rId7" Type="http://schemas.openxmlformats.org/officeDocument/2006/relationships/hyperlink" Target="https://podminky.urs.cz/item/CS_URS_2026_01/041424000" TargetMode="External"/><Relationship Id="rId2" Type="http://schemas.openxmlformats.org/officeDocument/2006/relationships/hyperlink" Target="https://podminky.urs.cz/item/CS_URS_2026_01/012434000" TargetMode="External"/><Relationship Id="rId1" Type="http://schemas.openxmlformats.org/officeDocument/2006/relationships/hyperlink" Target="https://podminky.urs.cz/item/CS_URS_2026_01/010001000" TargetMode="External"/><Relationship Id="rId6" Type="http://schemas.openxmlformats.org/officeDocument/2006/relationships/hyperlink" Target="https://podminky.urs.cz/item/CS_URS_2026_01/034303000" TargetMode="External"/><Relationship Id="rId5" Type="http://schemas.openxmlformats.org/officeDocument/2006/relationships/hyperlink" Target="https://podminky.urs.cz/item/CS_URS_2026_01/030001000" TargetMode="External"/><Relationship Id="rId10" Type="http://schemas.openxmlformats.org/officeDocument/2006/relationships/drawing" Target="../drawings/drawing10.xml"/><Relationship Id="rId4" Type="http://schemas.openxmlformats.org/officeDocument/2006/relationships/hyperlink" Target="https://podminky.urs.cz/item/CS_URS_2026_01/013274000" TargetMode="External"/><Relationship Id="rId9" Type="http://schemas.openxmlformats.org/officeDocument/2006/relationships/hyperlink" Target="https://podminky.urs.cz/item/CS_URS_2026_01/045002000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460600031" TargetMode="External"/><Relationship Id="rId18" Type="http://schemas.openxmlformats.org/officeDocument/2006/relationships/hyperlink" Target="https://podminky.urs.cz/item/CS_URS_2026_01/210812011" TargetMode="External"/><Relationship Id="rId26" Type="http://schemas.openxmlformats.org/officeDocument/2006/relationships/hyperlink" Target="https://podminky.urs.cz/item/CS_URS_2026_01/220110346" TargetMode="External"/><Relationship Id="rId39" Type="http://schemas.openxmlformats.org/officeDocument/2006/relationships/hyperlink" Target="https://podminky.urs.cz/item/CS_URS_2026_01/220960044" TargetMode="External"/><Relationship Id="rId21" Type="http://schemas.openxmlformats.org/officeDocument/2006/relationships/hyperlink" Target="https://podminky.urs.cz/item/CS_URS_2026_01/210812061" TargetMode="External"/><Relationship Id="rId34" Type="http://schemas.openxmlformats.org/officeDocument/2006/relationships/hyperlink" Target="https://podminky.urs.cz/item/CS_URS_2026_01/460791212" TargetMode="External"/><Relationship Id="rId42" Type="http://schemas.openxmlformats.org/officeDocument/2006/relationships/hyperlink" Target="https://podminky.urs.cz/item/CS_URS_2026_01/220960126" TargetMode="External"/><Relationship Id="rId47" Type="http://schemas.openxmlformats.org/officeDocument/2006/relationships/hyperlink" Target="https://podminky.urs.cz/item/CS_URS_2026_01/228960002" TargetMode="External"/><Relationship Id="rId50" Type="http://schemas.openxmlformats.org/officeDocument/2006/relationships/hyperlink" Target="https://podminky.urs.cz/item/CS_URS_2026_01/228960036" TargetMode="External"/><Relationship Id="rId55" Type="http://schemas.openxmlformats.org/officeDocument/2006/relationships/hyperlink" Target="https://podminky.urs.cz/item/CS_URS_2026_01/228960126" TargetMode="External"/><Relationship Id="rId7" Type="http://schemas.openxmlformats.org/officeDocument/2006/relationships/hyperlink" Target="https://podminky.urs.cz/item/CS_URS_2026_01/460161512" TargetMode="External"/><Relationship Id="rId2" Type="http://schemas.openxmlformats.org/officeDocument/2006/relationships/hyperlink" Target="https://podminky.urs.cz/item/CS_URS_2026_01/171251201" TargetMode="External"/><Relationship Id="rId16" Type="http://schemas.openxmlformats.org/officeDocument/2006/relationships/hyperlink" Target="https://podminky.urs.cz/item/CS_URS_2026_01/742124002" TargetMode="External"/><Relationship Id="rId29" Type="http://schemas.openxmlformats.org/officeDocument/2006/relationships/hyperlink" Target="https://podminky.urs.cz/item/CS_URS_2026_01/220300626" TargetMode="External"/><Relationship Id="rId11" Type="http://schemas.openxmlformats.org/officeDocument/2006/relationships/hyperlink" Target="https://podminky.urs.cz/item/CS_URS_2026_01/460431532" TargetMode="External"/><Relationship Id="rId24" Type="http://schemas.openxmlformats.org/officeDocument/2006/relationships/hyperlink" Target="https://podminky.urs.cz/item/CS_URS_2026_01/210812112" TargetMode="External"/><Relationship Id="rId32" Type="http://schemas.openxmlformats.org/officeDocument/2006/relationships/hyperlink" Target="https://podminky.urs.cz/item/CS_URS_2026_01/220960404" TargetMode="External"/><Relationship Id="rId37" Type="http://schemas.openxmlformats.org/officeDocument/2006/relationships/hyperlink" Target="https://podminky.urs.cz/item/CS_URS_2026_01/220960036" TargetMode="External"/><Relationship Id="rId40" Type="http://schemas.openxmlformats.org/officeDocument/2006/relationships/hyperlink" Target="https://podminky.urs.cz/item/CS_URS_2026_01/220960111" TargetMode="External"/><Relationship Id="rId45" Type="http://schemas.openxmlformats.org/officeDocument/2006/relationships/hyperlink" Target="https://podminky.urs.cz/item/CS_URS_2026_01/220960196" TargetMode="External"/><Relationship Id="rId53" Type="http://schemas.openxmlformats.org/officeDocument/2006/relationships/hyperlink" Target="https://podminky.urs.cz/item/CS_URS_2026_01/228960113" TargetMode="External"/><Relationship Id="rId58" Type="http://schemas.openxmlformats.org/officeDocument/2006/relationships/hyperlink" Target="https://podminky.urs.cz/item/CS_URS_2026_01/228960182" TargetMode="External"/><Relationship Id="rId5" Type="http://schemas.openxmlformats.org/officeDocument/2006/relationships/hyperlink" Target="https://podminky.urs.cz/item/CS_URS_2026_01/460161152" TargetMode="External"/><Relationship Id="rId61" Type="http://schemas.openxmlformats.org/officeDocument/2006/relationships/drawing" Target="../drawings/drawing11.xml"/><Relationship Id="rId19" Type="http://schemas.openxmlformats.org/officeDocument/2006/relationships/hyperlink" Target="https://podminky.urs.cz/item/CS_URS_2026_01/210812011" TargetMode="External"/><Relationship Id="rId14" Type="http://schemas.openxmlformats.org/officeDocument/2006/relationships/hyperlink" Target="https://podminky.urs.cz/item/CS_URS_2026_01/460661111" TargetMode="External"/><Relationship Id="rId22" Type="http://schemas.openxmlformats.org/officeDocument/2006/relationships/hyperlink" Target="https://podminky.urs.cz/item/CS_URS_2026_01/210812061" TargetMode="External"/><Relationship Id="rId27" Type="http://schemas.openxmlformats.org/officeDocument/2006/relationships/hyperlink" Target="https://podminky.urs.cz/item/CS_URS_2026_01/220300621" TargetMode="External"/><Relationship Id="rId30" Type="http://schemas.openxmlformats.org/officeDocument/2006/relationships/hyperlink" Target="https://podminky.urs.cz/item/CS_URS_2026_01/220960003" TargetMode="External"/><Relationship Id="rId35" Type="http://schemas.openxmlformats.org/officeDocument/2006/relationships/hyperlink" Target="https://podminky.urs.cz/item/CS_URS_2026_01/460791214" TargetMode="External"/><Relationship Id="rId43" Type="http://schemas.openxmlformats.org/officeDocument/2006/relationships/hyperlink" Target="https://podminky.urs.cz/item/CS_URS_2026_01/220960182" TargetMode="External"/><Relationship Id="rId48" Type="http://schemas.openxmlformats.org/officeDocument/2006/relationships/hyperlink" Target="https://podminky.urs.cz/item/CS_URS_2026_01/228960003" TargetMode="External"/><Relationship Id="rId56" Type="http://schemas.openxmlformats.org/officeDocument/2006/relationships/hyperlink" Target="https://podminky.urs.cz/item/CS_URS_2026_01/228960134" TargetMode="External"/><Relationship Id="rId8" Type="http://schemas.openxmlformats.org/officeDocument/2006/relationships/hyperlink" Target="https://podminky.urs.cz/item/CS_URS_2026_01/460391123" TargetMode="External"/><Relationship Id="rId51" Type="http://schemas.openxmlformats.org/officeDocument/2006/relationships/hyperlink" Target="https://podminky.urs.cz/item/CS_URS_2026_01/228960041" TargetMode="External"/><Relationship Id="rId3" Type="http://schemas.openxmlformats.org/officeDocument/2006/relationships/hyperlink" Target="https://podminky.urs.cz/item/CS_URS_2026_01/460010022" TargetMode="External"/><Relationship Id="rId12" Type="http://schemas.openxmlformats.org/officeDocument/2006/relationships/hyperlink" Target="https://podminky.urs.cz/item/CS_URS_2026_01/460600023" TargetMode="External"/><Relationship Id="rId17" Type="http://schemas.openxmlformats.org/officeDocument/2006/relationships/hyperlink" Target="https://podminky.urs.cz/item/CS_URS_2026_01/210220002" TargetMode="External"/><Relationship Id="rId25" Type="http://schemas.openxmlformats.org/officeDocument/2006/relationships/hyperlink" Target="https://podminky.urs.cz/item/CS_URS_2026_01/210812122" TargetMode="External"/><Relationship Id="rId33" Type="http://schemas.openxmlformats.org/officeDocument/2006/relationships/hyperlink" Target="https://podminky.urs.cz/item/CS_URS_2026_01/220960405" TargetMode="External"/><Relationship Id="rId38" Type="http://schemas.openxmlformats.org/officeDocument/2006/relationships/hyperlink" Target="https://podminky.urs.cz/item/CS_URS_2026_01/220960041" TargetMode="External"/><Relationship Id="rId46" Type="http://schemas.openxmlformats.org/officeDocument/2006/relationships/hyperlink" Target="https://podminky.urs.cz/item/CS_URS_2026_01/220960197" TargetMode="External"/><Relationship Id="rId59" Type="http://schemas.openxmlformats.org/officeDocument/2006/relationships/hyperlink" Target="https://podminky.urs.cz/item/CS_URS_2026_01/468051121" TargetMode="External"/><Relationship Id="rId20" Type="http://schemas.openxmlformats.org/officeDocument/2006/relationships/hyperlink" Target="https://podminky.urs.cz/item/CS_URS_2026_01/210812033" TargetMode="External"/><Relationship Id="rId41" Type="http://schemas.openxmlformats.org/officeDocument/2006/relationships/hyperlink" Target="https://podminky.urs.cz/item/CS_URS_2026_01/220960120" TargetMode="External"/><Relationship Id="rId54" Type="http://schemas.openxmlformats.org/officeDocument/2006/relationships/hyperlink" Target="https://podminky.urs.cz/item/CS_URS_2026_01/228960116" TargetMode="External"/><Relationship Id="rId1" Type="http://schemas.openxmlformats.org/officeDocument/2006/relationships/hyperlink" Target="https://podminky.urs.cz/item/CS_URS_2026_01/171201231" TargetMode="External"/><Relationship Id="rId6" Type="http://schemas.openxmlformats.org/officeDocument/2006/relationships/hyperlink" Target="https://podminky.urs.cz/item/CS_URS_2026_01/460161422" TargetMode="External"/><Relationship Id="rId15" Type="http://schemas.openxmlformats.org/officeDocument/2006/relationships/hyperlink" Target="https://podminky.urs.cz/item/CS_URS_2026_01/460661113" TargetMode="External"/><Relationship Id="rId23" Type="http://schemas.openxmlformats.org/officeDocument/2006/relationships/hyperlink" Target="https://podminky.urs.cz/item/CS_URS_2026_01/210812111" TargetMode="External"/><Relationship Id="rId28" Type="http://schemas.openxmlformats.org/officeDocument/2006/relationships/hyperlink" Target="https://podminky.urs.cz/item/CS_URS_2026_01/220300625" TargetMode="External"/><Relationship Id="rId36" Type="http://schemas.openxmlformats.org/officeDocument/2006/relationships/hyperlink" Target="https://podminky.urs.cz/item/CS_URS_2026_01/741120502" TargetMode="External"/><Relationship Id="rId49" Type="http://schemas.openxmlformats.org/officeDocument/2006/relationships/hyperlink" Target="https://podminky.urs.cz/item/CS_URS_2026_01/228960005" TargetMode="External"/><Relationship Id="rId57" Type="http://schemas.openxmlformats.org/officeDocument/2006/relationships/hyperlink" Target="https://podminky.urs.cz/item/CS_URS_2026_01/228960171" TargetMode="External"/><Relationship Id="rId10" Type="http://schemas.openxmlformats.org/officeDocument/2006/relationships/hyperlink" Target="https://podminky.urs.cz/item/CS_URS_2026_01/460431442" TargetMode="External"/><Relationship Id="rId31" Type="http://schemas.openxmlformats.org/officeDocument/2006/relationships/hyperlink" Target="https://podminky.urs.cz/item/CS_URS_2026_01/220960005" TargetMode="External"/><Relationship Id="rId44" Type="http://schemas.openxmlformats.org/officeDocument/2006/relationships/hyperlink" Target="https://podminky.urs.cz/item/CS_URS_2026_01/220960191" TargetMode="External"/><Relationship Id="rId52" Type="http://schemas.openxmlformats.org/officeDocument/2006/relationships/hyperlink" Target="https://podminky.urs.cz/item/CS_URS_2026_01/228960044" TargetMode="External"/><Relationship Id="rId60" Type="http://schemas.openxmlformats.org/officeDocument/2006/relationships/hyperlink" Target="https://podminky.urs.cz/item/CS_URS_2026_01/469973111" TargetMode="External"/><Relationship Id="rId4" Type="http://schemas.openxmlformats.org/officeDocument/2006/relationships/hyperlink" Target="https://podminky.urs.cz/item/CS_URS_2026_01/460131113" TargetMode="External"/><Relationship Id="rId9" Type="http://schemas.openxmlformats.org/officeDocument/2006/relationships/hyperlink" Target="https://podminky.urs.cz/item/CS_URS_2026_01/460431162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podminky.urs.cz/item/CS_URS_2026_01/914111111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91104000" TargetMode="External"/><Relationship Id="rId3" Type="http://schemas.openxmlformats.org/officeDocument/2006/relationships/hyperlink" Target="https://podminky.urs.cz/item/CS_URS_2026_01/044002000" TargetMode="External"/><Relationship Id="rId7" Type="http://schemas.openxmlformats.org/officeDocument/2006/relationships/hyperlink" Target="https://podminky.urs.cz/item/CS_URS_2026_01/070001000" TargetMode="External"/><Relationship Id="rId2" Type="http://schemas.openxmlformats.org/officeDocument/2006/relationships/hyperlink" Target="https://podminky.urs.cz/item/CS_URS_2026_01/032002000" TargetMode="External"/><Relationship Id="rId1" Type="http://schemas.openxmlformats.org/officeDocument/2006/relationships/hyperlink" Target="https://podminky.urs.cz/item/CS_URS_2026_01/013254000" TargetMode="External"/><Relationship Id="rId6" Type="http://schemas.openxmlformats.org/officeDocument/2006/relationships/hyperlink" Target="https://podminky.urs.cz/item/CS_URS_2026_01/075002000" TargetMode="External"/><Relationship Id="rId5" Type="http://schemas.openxmlformats.org/officeDocument/2006/relationships/hyperlink" Target="https://podminky.urs.cz/item/CS_URS_2026_01/065002000" TargetMode="External"/><Relationship Id="rId10" Type="http://schemas.openxmlformats.org/officeDocument/2006/relationships/drawing" Target="../drawings/drawing13.xml"/><Relationship Id="rId4" Type="http://schemas.openxmlformats.org/officeDocument/2006/relationships/hyperlink" Target="https://podminky.urs.cz/item/CS_URS_2026_01/045002000" TargetMode="External"/><Relationship Id="rId9" Type="http://schemas.openxmlformats.org/officeDocument/2006/relationships/hyperlink" Target="https://podminky.urs.cz/item/CS_URS_2026_01/09210300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65002000" TargetMode="External"/><Relationship Id="rId3" Type="http://schemas.openxmlformats.org/officeDocument/2006/relationships/hyperlink" Target="https://podminky.urs.cz/item/CS_URS_2026_01/460791112" TargetMode="External"/><Relationship Id="rId7" Type="http://schemas.openxmlformats.org/officeDocument/2006/relationships/hyperlink" Target="https://podminky.urs.cz/item/CS_URS_2026_01/034002000" TargetMode="External"/><Relationship Id="rId2" Type="http://schemas.openxmlformats.org/officeDocument/2006/relationships/hyperlink" Target="https://podminky.urs.cz/item/CS_URS_2026_01/460141112" TargetMode="External"/><Relationship Id="rId1" Type="http://schemas.openxmlformats.org/officeDocument/2006/relationships/hyperlink" Target="https://podminky.urs.cz/item/CS_URS_2026_01/220182023" TargetMode="External"/><Relationship Id="rId6" Type="http://schemas.openxmlformats.org/officeDocument/2006/relationships/hyperlink" Target="https://podminky.urs.cz/item/CS_URS_2026_01/013254000" TargetMode="External"/><Relationship Id="rId5" Type="http://schemas.openxmlformats.org/officeDocument/2006/relationships/hyperlink" Target="https://podminky.urs.cz/item/CS_URS_2026_01/460841113" TargetMode="External"/><Relationship Id="rId10" Type="http://schemas.openxmlformats.org/officeDocument/2006/relationships/drawing" Target="../drawings/drawing14.xml"/><Relationship Id="rId4" Type="http://schemas.openxmlformats.org/officeDocument/2006/relationships/hyperlink" Target="https://podminky.urs.cz/item/CS_URS_2026_01/460791214" TargetMode="External"/><Relationship Id="rId9" Type="http://schemas.openxmlformats.org/officeDocument/2006/relationships/hyperlink" Target="https://podminky.urs.cz/item/CS_URS_2026_01/071103000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30001000" TargetMode="External"/><Relationship Id="rId3" Type="http://schemas.openxmlformats.org/officeDocument/2006/relationships/hyperlink" Target="https://podminky.urs.cz/item/CS_URS_2026_01/012203000" TargetMode="External"/><Relationship Id="rId7" Type="http://schemas.openxmlformats.org/officeDocument/2006/relationships/hyperlink" Target="https://podminky.urs.cz/item/CS_URS_2026_01/013254000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https://podminky.urs.cz/item/CS_URS_2026_01/012103000" TargetMode="External"/><Relationship Id="rId1" Type="http://schemas.openxmlformats.org/officeDocument/2006/relationships/hyperlink" Target="https://podminky.urs.cz/item/CS_URS_2026_01/011503000" TargetMode="External"/><Relationship Id="rId6" Type="http://schemas.openxmlformats.org/officeDocument/2006/relationships/hyperlink" Target="https://podminky.urs.cz/item/CS_URS_2026_01/012434000" TargetMode="External"/><Relationship Id="rId11" Type="http://schemas.openxmlformats.org/officeDocument/2006/relationships/hyperlink" Target="https://podminky.urs.cz/item/CS_URS_2026_01/043134000" TargetMode="External"/><Relationship Id="rId5" Type="http://schemas.openxmlformats.org/officeDocument/2006/relationships/hyperlink" Target="https://podminky.urs.cz/item/CS_URS_2026_01/012403000" TargetMode="External"/><Relationship Id="rId10" Type="http://schemas.openxmlformats.org/officeDocument/2006/relationships/hyperlink" Target="https://podminky.urs.cz/item/CS_URS_2026_01/041424000" TargetMode="External"/><Relationship Id="rId4" Type="http://schemas.openxmlformats.org/officeDocument/2006/relationships/hyperlink" Target="https://podminky.urs.cz/item/CS_URS_2026_01/012303000" TargetMode="External"/><Relationship Id="rId9" Type="http://schemas.openxmlformats.org/officeDocument/2006/relationships/hyperlink" Target="https://podminky.urs.cz/item/CS_URS_2026_01/034002000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62751137" TargetMode="External"/><Relationship Id="rId18" Type="http://schemas.openxmlformats.org/officeDocument/2006/relationships/hyperlink" Target="https://podminky.urs.cz/item/CS_URS_2026_01/181111131" TargetMode="External"/><Relationship Id="rId26" Type="http://schemas.openxmlformats.org/officeDocument/2006/relationships/hyperlink" Target="https://podminky.urs.cz/item/CS_URS_2026_01/567122112" TargetMode="External"/><Relationship Id="rId39" Type="http://schemas.openxmlformats.org/officeDocument/2006/relationships/hyperlink" Target="https://podminky.urs.cz/item/CS_URS_2026_01/919112213" TargetMode="External"/><Relationship Id="rId21" Type="http://schemas.openxmlformats.org/officeDocument/2006/relationships/hyperlink" Target="https://podminky.urs.cz/item/CS_URS_2026_01/564831011" TargetMode="External"/><Relationship Id="rId34" Type="http://schemas.openxmlformats.org/officeDocument/2006/relationships/hyperlink" Target="https://podminky.urs.cz/item/CS_URS_2026_01/899132121" TargetMode="External"/><Relationship Id="rId42" Type="http://schemas.openxmlformats.org/officeDocument/2006/relationships/hyperlink" Target="https://podminky.urs.cz/item/CS_URS_2026_01/938909311" TargetMode="External"/><Relationship Id="rId47" Type="http://schemas.openxmlformats.org/officeDocument/2006/relationships/hyperlink" Target="https://podminky.urs.cz/item/CS_URS_2026_01/997221611" TargetMode="External"/><Relationship Id="rId50" Type="http://schemas.openxmlformats.org/officeDocument/2006/relationships/hyperlink" Target="https://podminky.urs.cz/item/CS_URS_2026_01/997221875" TargetMode="External"/><Relationship Id="rId55" Type="http://schemas.openxmlformats.org/officeDocument/2006/relationships/hyperlink" Target="https://podminky.urs.cz/item/CS_URS_2026_01/HZS1291" TargetMode="External"/><Relationship Id="rId7" Type="http://schemas.openxmlformats.org/officeDocument/2006/relationships/hyperlink" Target="https://podminky.urs.cz/item/CS_URS_2026_01/113202111" TargetMode="External"/><Relationship Id="rId2" Type="http://schemas.openxmlformats.org/officeDocument/2006/relationships/hyperlink" Target="https://podminky.urs.cz/item/CS_URS_2026_01/113107222" TargetMode="External"/><Relationship Id="rId16" Type="http://schemas.openxmlformats.org/officeDocument/2006/relationships/hyperlink" Target="https://podminky.urs.cz/item/CS_URS_2026_01/174101101" TargetMode="External"/><Relationship Id="rId29" Type="http://schemas.openxmlformats.org/officeDocument/2006/relationships/hyperlink" Target="https://podminky.urs.cz/item/CS_URS_2026_01/573211111" TargetMode="External"/><Relationship Id="rId11" Type="http://schemas.openxmlformats.org/officeDocument/2006/relationships/hyperlink" Target="https://podminky.urs.cz/item/CS_URS_2026_01/122351102" TargetMode="External"/><Relationship Id="rId24" Type="http://schemas.openxmlformats.org/officeDocument/2006/relationships/hyperlink" Target="https://podminky.urs.cz/item/CS_URS_2026_01/565175201" TargetMode="External"/><Relationship Id="rId32" Type="http://schemas.openxmlformats.org/officeDocument/2006/relationships/hyperlink" Target="https://podminky.urs.cz/item/CS_URS_2026_01/577155132" TargetMode="External"/><Relationship Id="rId37" Type="http://schemas.openxmlformats.org/officeDocument/2006/relationships/hyperlink" Target="https://podminky.urs.cz/item/CS_URS_2026_01/916991121" TargetMode="External"/><Relationship Id="rId40" Type="http://schemas.openxmlformats.org/officeDocument/2006/relationships/hyperlink" Target="https://podminky.urs.cz/item/CS_URS_2026_01/919122112" TargetMode="External"/><Relationship Id="rId45" Type="http://schemas.openxmlformats.org/officeDocument/2006/relationships/hyperlink" Target="https://podminky.urs.cz/item/CS_URS_2026_01/997221561" TargetMode="External"/><Relationship Id="rId53" Type="http://schemas.openxmlformats.org/officeDocument/2006/relationships/hyperlink" Target="https://podminky.urs.cz/item/CS_URS_2026_01/460661512" TargetMode="External"/><Relationship Id="rId5" Type="http://schemas.openxmlformats.org/officeDocument/2006/relationships/hyperlink" Target="https://podminky.urs.cz/item/CS_URS_2026_01/113154522" TargetMode="External"/><Relationship Id="rId19" Type="http://schemas.openxmlformats.org/officeDocument/2006/relationships/hyperlink" Target="https://podminky.urs.cz/item/CS_URS_2026_01/181951111" TargetMode="External"/><Relationship Id="rId4" Type="http://schemas.openxmlformats.org/officeDocument/2006/relationships/hyperlink" Target="https://podminky.urs.cz/item/CS_URS_2026_01/113107343" TargetMode="External"/><Relationship Id="rId9" Type="http://schemas.openxmlformats.org/officeDocument/2006/relationships/hyperlink" Target="https://podminky.urs.cz/item/CS_URS_2026_01/122151101" TargetMode="External"/><Relationship Id="rId14" Type="http://schemas.openxmlformats.org/officeDocument/2006/relationships/hyperlink" Target="https://podminky.urs.cz/item/CS_URS_2026_01/171201231" TargetMode="External"/><Relationship Id="rId22" Type="http://schemas.openxmlformats.org/officeDocument/2006/relationships/hyperlink" Target="https://podminky.urs.cz/item/CS_URS_2026_01/564851011" TargetMode="External"/><Relationship Id="rId27" Type="http://schemas.openxmlformats.org/officeDocument/2006/relationships/hyperlink" Target="https://podminky.urs.cz/item/CS_URS_2026_01/567122112" TargetMode="External"/><Relationship Id="rId30" Type="http://schemas.openxmlformats.org/officeDocument/2006/relationships/hyperlink" Target="https://podminky.urs.cz/item/CS_URS_2026_01/573211108" TargetMode="External"/><Relationship Id="rId35" Type="http://schemas.openxmlformats.org/officeDocument/2006/relationships/hyperlink" Target="https://podminky.urs.cz/item/CS_URS_2026_01/899133211" TargetMode="External"/><Relationship Id="rId43" Type="http://schemas.openxmlformats.org/officeDocument/2006/relationships/hyperlink" Target="https://podminky.urs.cz/item/CS_URS_2026_01/997221551" TargetMode="External"/><Relationship Id="rId48" Type="http://schemas.openxmlformats.org/officeDocument/2006/relationships/hyperlink" Target="https://podminky.urs.cz/item/CS_URS_2026_01/997221861" TargetMode="External"/><Relationship Id="rId56" Type="http://schemas.openxmlformats.org/officeDocument/2006/relationships/hyperlink" Target="https://podminky.urs.cz/item/CS_URS_2026_01/HZS1292" TargetMode="External"/><Relationship Id="rId8" Type="http://schemas.openxmlformats.org/officeDocument/2006/relationships/hyperlink" Target="https://podminky.urs.cz/item/CS_URS_2026_01/120001101" TargetMode="External"/><Relationship Id="rId51" Type="http://schemas.openxmlformats.org/officeDocument/2006/relationships/hyperlink" Target="https://podminky.urs.cz/item/CS_URS_2026_01/998225111" TargetMode="External"/><Relationship Id="rId3" Type="http://schemas.openxmlformats.org/officeDocument/2006/relationships/hyperlink" Target="https://podminky.urs.cz/item/CS_URS_2026_01/113107322" TargetMode="External"/><Relationship Id="rId12" Type="http://schemas.openxmlformats.org/officeDocument/2006/relationships/hyperlink" Target="https://podminky.urs.cz/item/CS_URS_2026_01/162751117" TargetMode="External"/><Relationship Id="rId17" Type="http://schemas.openxmlformats.org/officeDocument/2006/relationships/hyperlink" Target="https://podminky.urs.cz/item/CS_URS_2026_01/180404111" TargetMode="External"/><Relationship Id="rId25" Type="http://schemas.openxmlformats.org/officeDocument/2006/relationships/hyperlink" Target="https://podminky.urs.cz/item/CS_URS_2026_01/565176201" TargetMode="External"/><Relationship Id="rId33" Type="http://schemas.openxmlformats.org/officeDocument/2006/relationships/hyperlink" Target="https://podminky.urs.cz/item/CS_URS_2026_01/596211110" TargetMode="External"/><Relationship Id="rId38" Type="http://schemas.openxmlformats.org/officeDocument/2006/relationships/hyperlink" Target="https://podminky.urs.cz/item/CS_URS_2026_01/919735113" TargetMode="External"/><Relationship Id="rId46" Type="http://schemas.openxmlformats.org/officeDocument/2006/relationships/hyperlink" Target="https://podminky.urs.cz/item/CS_URS_2026_01/997221569" TargetMode="External"/><Relationship Id="rId20" Type="http://schemas.openxmlformats.org/officeDocument/2006/relationships/hyperlink" Target="https://podminky.urs.cz/item/CS_URS_2026_01/181951114" TargetMode="External"/><Relationship Id="rId41" Type="http://schemas.openxmlformats.org/officeDocument/2006/relationships/hyperlink" Target="https://podminky.urs.cz/item/CS_URS_2026_01/919731122" TargetMode="External"/><Relationship Id="rId54" Type="http://schemas.openxmlformats.org/officeDocument/2006/relationships/hyperlink" Target="https://podminky.urs.cz/item/CS_URS_2026_01/HZS1212" TargetMode="External"/><Relationship Id="rId1" Type="http://schemas.openxmlformats.org/officeDocument/2006/relationships/hyperlink" Target="https://podminky.urs.cz/item/CS_URS_2026_01/113106123" TargetMode="External"/><Relationship Id="rId6" Type="http://schemas.openxmlformats.org/officeDocument/2006/relationships/hyperlink" Target="https://podminky.urs.cz/item/CS_URS_2026_01/113154548" TargetMode="External"/><Relationship Id="rId15" Type="http://schemas.openxmlformats.org/officeDocument/2006/relationships/hyperlink" Target="https://podminky.urs.cz/item/CS_URS_2026_01/171251201" TargetMode="External"/><Relationship Id="rId23" Type="http://schemas.openxmlformats.org/officeDocument/2006/relationships/hyperlink" Target="https://podminky.urs.cz/item/CS_URS_2026_01/564861011" TargetMode="External"/><Relationship Id="rId28" Type="http://schemas.openxmlformats.org/officeDocument/2006/relationships/hyperlink" Target="https://podminky.urs.cz/item/CS_URS_2026_01/573111111" TargetMode="External"/><Relationship Id="rId36" Type="http://schemas.openxmlformats.org/officeDocument/2006/relationships/hyperlink" Target="https://podminky.urs.cz/item/CS_URS_2026_01/916131213" TargetMode="External"/><Relationship Id="rId49" Type="http://schemas.openxmlformats.org/officeDocument/2006/relationships/hyperlink" Target="https://podminky.urs.cz/item/CS_URS_2026_01/997221873" TargetMode="External"/><Relationship Id="rId57" Type="http://schemas.openxmlformats.org/officeDocument/2006/relationships/drawing" Target="../drawings/drawing2.xml"/><Relationship Id="rId10" Type="http://schemas.openxmlformats.org/officeDocument/2006/relationships/hyperlink" Target="https://podminky.urs.cz/item/CS_URS_2026_01/122251101" TargetMode="External"/><Relationship Id="rId31" Type="http://schemas.openxmlformats.org/officeDocument/2006/relationships/hyperlink" Target="https://podminky.urs.cz/item/CS_URS_2026_01/577134131" TargetMode="External"/><Relationship Id="rId44" Type="http://schemas.openxmlformats.org/officeDocument/2006/relationships/hyperlink" Target="https://podminky.urs.cz/item/CS_URS_2026_01/997221559" TargetMode="External"/><Relationship Id="rId52" Type="http://schemas.openxmlformats.org/officeDocument/2006/relationships/hyperlink" Target="https://podminky.urs.cz/item/CS_URS_2026_01/460791214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62751137" TargetMode="External"/><Relationship Id="rId18" Type="http://schemas.openxmlformats.org/officeDocument/2006/relationships/hyperlink" Target="https://podminky.urs.cz/item/CS_URS_2026_01/181951114" TargetMode="External"/><Relationship Id="rId26" Type="http://schemas.openxmlformats.org/officeDocument/2006/relationships/hyperlink" Target="https://podminky.urs.cz/item/CS_URS_2026_01/573111111" TargetMode="External"/><Relationship Id="rId39" Type="http://schemas.openxmlformats.org/officeDocument/2006/relationships/hyperlink" Target="https://podminky.urs.cz/item/CS_URS_2026_01/899132121" TargetMode="External"/><Relationship Id="rId21" Type="http://schemas.openxmlformats.org/officeDocument/2006/relationships/hyperlink" Target="https://podminky.urs.cz/item/CS_URS_2026_01/451573111" TargetMode="External"/><Relationship Id="rId34" Type="http://schemas.openxmlformats.org/officeDocument/2006/relationships/hyperlink" Target="https://podminky.urs.cz/item/CS_URS_2026_01/871310310" TargetMode="External"/><Relationship Id="rId42" Type="http://schemas.openxmlformats.org/officeDocument/2006/relationships/hyperlink" Target="https://podminky.urs.cz/item/CS_URS_2026_01/916231213" TargetMode="External"/><Relationship Id="rId47" Type="http://schemas.openxmlformats.org/officeDocument/2006/relationships/hyperlink" Target="https://podminky.urs.cz/item/CS_URS_2026_01/919112213" TargetMode="External"/><Relationship Id="rId50" Type="http://schemas.openxmlformats.org/officeDocument/2006/relationships/hyperlink" Target="https://podminky.urs.cz/item/CS_URS_2026_01/938909311" TargetMode="External"/><Relationship Id="rId55" Type="http://schemas.openxmlformats.org/officeDocument/2006/relationships/hyperlink" Target="https://podminky.urs.cz/item/CS_URS_2026_01/997221611" TargetMode="External"/><Relationship Id="rId63" Type="http://schemas.openxmlformats.org/officeDocument/2006/relationships/hyperlink" Target="https://podminky.urs.cz/item/CS_URS_2026_01/HZS1292" TargetMode="External"/><Relationship Id="rId7" Type="http://schemas.openxmlformats.org/officeDocument/2006/relationships/hyperlink" Target="https://podminky.urs.cz/item/CS_URS_2026_01/113201112" TargetMode="External"/><Relationship Id="rId2" Type="http://schemas.openxmlformats.org/officeDocument/2006/relationships/hyperlink" Target="https://podminky.urs.cz/item/CS_URS_2026_01/113106271" TargetMode="External"/><Relationship Id="rId16" Type="http://schemas.openxmlformats.org/officeDocument/2006/relationships/hyperlink" Target="https://podminky.urs.cz/item/CS_URS_2026_01/174101101" TargetMode="External"/><Relationship Id="rId29" Type="http://schemas.openxmlformats.org/officeDocument/2006/relationships/hyperlink" Target="https://podminky.urs.cz/item/CS_URS_2026_01/577134131" TargetMode="External"/><Relationship Id="rId11" Type="http://schemas.openxmlformats.org/officeDocument/2006/relationships/hyperlink" Target="https://podminky.urs.cz/item/CS_URS_2026_01/132351101" TargetMode="External"/><Relationship Id="rId24" Type="http://schemas.openxmlformats.org/officeDocument/2006/relationships/hyperlink" Target="https://podminky.urs.cz/item/CS_URS_2026_01/567122112" TargetMode="External"/><Relationship Id="rId32" Type="http://schemas.openxmlformats.org/officeDocument/2006/relationships/hyperlink" Target="https://podminky.urs.cz/item/CS_URS_2026_01/596211115" TargetMode="External"/><Relationship Id="rId37" Type="http://schemas.openxmlformats.org/officeDocument/2006/relationships/hyperlink" Target="https://podminky.urs.cz/item/CS_URS_2026_01/895941362" TargetMode="External"/><Relationship Id="rId40" Type="http://schemas.openxmlformats.org/officeDocument/2006/relationships/hyperlink" Target="https://podminky.urs.cz/item/CS_URS_2026_01/899133211" TargetMode="External"/><Relationship Id="rId45" Type="http://schemas.openxmlformats.org/officeDocument/2006/relationships/hyperlink" Target="https://podminky.urs.cz/item/CS_URS_2026_01/919726121" TargetMode="External"/><Relationship Id="rId53" Type="http://schemas.openxmlformats.org/officeDocument/2006/relationships/hyperlink" Target="https://podminky.urs.cz/item/CS_URS_2026_01/997221561" TargetMode="External"/><Relationship Id="rId58" Type="http://schemas.openxmlformats.org/officeDocument/2006/relationships/hyperlink" Target="https://podminky.urs.cz/item/CS_URS_2026_01/997221875" TargetMode="External"/><Relationship Id="rId5" Type="http://schemas.openxmlformats.org/officeDocument/2006/relationships/hyperlink" Target="https://podminky.urs.cz/item/CS_URS_2026_01/113107333" TargetMode="External"/><Relationship Id="rId61" Type="http://schemas.openxmlformats.org/officeDocument/2006/relationships/hyperlink" Target="https://podminky.urs.cz/item/CS_URS_2026_01/HZS1212" TargetMode="External"/><Relationship Id="rId19" Type="http://schemas.openxmlformats.org/officeDocument/2006/relationships/hyperlink" Target="https://podminky.urs.cz/item/CS_URS_2026_01/212751106" TargetMode="External"/><Relationship Id="rId14" Type="http://schemas.openxmlformats.org/officeDocument/2006/relationships/hyperlink" Target="https://podminky.urs.cz/item/CS_URS_2026_01/171201231" TargetMode="External"/><Relationship Id="rId22" Type="http://schemas.openxmlformats.org/officeDocument/2006/relationships/hyperlink" Target="https://podminky.urs.cz/item/CS_URS_2026_01/564861111" TargetMode="External"/><Relationship Id="rId27" Type="http://schemas.openxmlformats.org/officeDocument/2006/relationships/hyperlink" Target="https://podminky.urs.cz/item/CS_URS_2026_01/573211111" TargetMode="External"/><Relationship Id="rId30" Type="http://schemas.openxmlformats.org/officeDocument/2006/relationships/hyperlink" Target="https://podminky.urs.cz/item/CS_URS_2026_01/577155132" TargetMode="External"/><Relationship Id="rId35" Type="http://schemas.openxmlformats.org/officeDocument/2006/relationships/hyperlink" Target="https://podminky.urs.cz/item/CS_URS_2026_01/895941341" TargetMode="External"/><Relationship Id="rId43" Type="http://schemas.openxmlformats.org/officeDocument/2006/relationships/hyperlink" Target="https://podminky.urs.cz/item/CS_URS_2026_01/916431112" TargetMode="External"/><Relationship Id="rId48" Type="http://schemas.openxmlformats.org/officeDocument/2006/relationships/hyperlink" Target="https://podminky.urs.cz/item/CS_URS_2026_01/919122112" TargetMode="External"/><Relationship Id="rId56" Type="http://schemas.openxmlformats.org/officeDocument/2006/relationships/hyperlink" Target="https://podminky.urs.cz/item/CS_URS_2026_01/997221861" TargetMode="External"/><Relationship Id="rId64" Type="http://schemas.openxmlformats.org/officeDocument/2006/relationships/drawing" Target="../drawings/drawing3.xml"/><Relationship Id="rId8" Type="http://schemas.openxmlformats.org/officeDocument/2006/relationships/hyperlink" Target="https://podminky.urs.cz/item/CS_URS_2026_01/113202111" TargetMode="External"/><Relationship Id="rId51" Type="http://schemas.openxmlformats.org/officeDocument/2006/relationships/hyperlink" Target="https://podminky.urs.cz/item/CS_URS_2026_01/997221551" TargetMode="External"/><Relationship Id="rId3" Type="http://schemas.openxmlformats.org/officeDocument/2006/relationships/hyperlink" Target="https://podminky.urs.cz/item/CS_URS_2026_01/113107222" TargetMode="External"/><Relationship Id="rId12" Type="http://schemas.openxmlformats.org/officeDocument/2006/relationships/hyperlink" Target="https://podminky.urs.cz/item/CS_URS_2026_01/133351101" TargetMode="External"/><Relationship Id="rId17" Type="http://schemas.openxmlformats.org/officeDocument/2006/relationships/hyperlink" Target="https://podminky.urs.cz/item/CS_URS_2026_01/175111101" TargetMode="External"/><Relationship Id="rId25" Type="http://schemas.openxmlformats.org/officeDocument/2006/relationships/hyperlink" Target="https://podminky.urs.cz/item/CS_URS_2026_01/567142111" TargetMode="External"/><Relationship Id="rId33" Type="http://schemas.openxmlformats.org/officeDocument/2006/relationships/hyperlink" Target="https://podminky.urs.cz/item/CS_URS_2026_01/596212312" TargetMode="External"/><Relationship Id="rId38" Type="http://schemas.openxmlformats.org/officeDocument/2006/relationships/hyperlink" Target="https://podminky.urs.cz/item/CS_URS_2026_01/899204112" TargetMode="External"/><Relationship Id="rId46" Type="http://schemas.openxmlformats.org/officeDocument/2006/relationships/hyperlink" Target="https://podminky.urs.cz/item/CS_URS_2026_01/919735113" TargetMode="External"/><Relationship Id="rId59" Type="http://schemas.openxmlformats.org/officeDocument/2006/relationships/hyperlink" Target="https://podminky.urs.cz/item/CS_URS_2026_01/998225111" TargetMode="External"/><Relationship Id="rId20" Type="http://schemas.openxmlformats.org/officeDocument/2006/relationships/hyperlink" Target="https://podminky.urs.cz/item/CS_URS_2026_01/272313811" TargetMode="External"/><Relationship Id="rId41" Type="http://schemas.openxmlformats.org/officeDocument/2006/relationships/hyperlink" Target="https://podminky.urs.cz/item/CS_URS_2026_01/916131213" TargetMode="External"/><Relationship Id="rId54" Type="http://schemas.openxmlformats.org/officeDocument/2006/relationships/hyperlink" Target="https://podminky.urs.cz/item/CS_URS_2026_01/997221569" TargetMode="External"/><Relationship Id="rId62" Type="http://schemas.openxmlformats.org/officeDocument/2006/relationships/hyperlink" Target="https://podminky.urs.cz/item/CS_URS_2026_01/HZS1291" TargetMode="External"/><Relationship Id="rId1" Type="http://schemas.openxmlformats.org/officeDocument/2006/relationships/hyperlink" Target="https://podminky.urs.cz/item/CS_URS_2026_01/113106123" TargetMode="External"/><Relationship Id="rId6" Type="http://schemas.openxmlformats.org/officeDocument/2006/relationships/hyperlink" Target="https://podminky.urs.cz/item/CS_URS_2026_01/113154548" TargetMode="External"/><Relationship Id="rId15" Type="http://schemas.openxmlformats.org/officeDocument/2006/relationships/hyperlink" Target="https://podminky.urs.cz/item/CS_URS_2026_01/171251201" TargetMode="External"/><Relationship Id="rId23" Type="http://schemas.openxmlformats.org/officeDocument/2006/relationships/hyperlink" Target="https://podminky.urs.cz/item/CS_URS_2026_01/565176201" TargetMode="External"/><Relationship Id="rId28" Type="http://schemas.openxmlformats.org/officeDocument/2006/relationships/hyperlink" Target="https://podminky.urs.cz/item/CS_URS_2026_01/573211108" TargetMode="External"/><Relationship Id="rId36" Type="http://schemas.openxmlformats.org/officeDocument/2006/relationships/hyperlink" Target="https://podminky.urs.cz/item/CS_URS_2026_01/895941361" TargetMode="External"/><Relationship Id="rId49" Type="http://schemas.openxmlformats.org/officeDocument/2006/relationships/hyperlink" Target="https://podminky.urs.cz/item/CS_URS_2026_01/919731122" TargetMode="External"/><Relationship Id="rId57" Type="http://schemas.openxmlformats.org/officeDocument/2006/relationships/hyperlink" Target="https://podminky.urs.cz/item/CS_URS_2026_01/997221873" TargetMode="External"/><Relationship Id="rId10" Type="http://schemas.openxmlformats.org/officeDocument/2006/relationships/hyperlink" Target="https://podminky.urs.cz/item/CS_URS_2026_01/122351102" TargetMode="External"/><Relationship Id="rId31" Type="http://schemas.openxmlformats.org/officeDocument/2006/relationships/hyperlink" Target="https://podminky.urs.cz/item/CS_URS_2026_01/596211110" TargetMode="External"/><Relationship Id="rId44" Type="http://schemas.openxmlformats.org/officeDocument/2006/relationships/hyperlink" Target="https://podminky.urs.cz/item/CS_URS_2026_01/916991121" TargetMode="External"/><Relationship Id="rId52" Type="http://schemas.openxmlformats.org/officeDocument/2006/relationships/hyperlink" Target="https://podminky.urs.cz/item/CS_URS_2026_01/997221559" TargetMode="External"/><Relationship Id="rId60" Type="http://schemas.openxmlformats.org/officeDocument/2006/relationships/hyperlink" Target="https://podminky.urs.cz/item/CS_URS_2026_01/998274101" TargetMode="External"/><Relationship Id="rId4" Type="http://schemas.openxmlformats.org/officeDocument/2006/relationships/hyperlink" Target="https://podminky.urs.cz/item/CS_URS_2026_01/113107162" TargetMode="External"/><Relationship Id="rId9" Type="http://schemas.openxmlformats.org/officeDocument/2006/relationships/hyperlink" Target="https://podminky.urs.cz/item/CS_URS_2026_01/12000110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181951114" TargetMode="External"/><Relationship Id="rId21" Type="http://schemas.openxmlformats.org/officeDocument/2006/relationships/hyperlink" Target="https://podminky.urs.cz/item/CS_URS_2026_01/174101101" TargetMode="External"/><Relationship Id="rId42" Type="http://schemas.openxmlformats.org/officeDocument/2006/relationships/hyperlink" Target="https://podminky.urs.cz/item/CS_URS_2026_01/596211113" TargetMode="External"/><Relationship Id="rId47" Type="http://schemas.openxmlformats.org/officeDocument/2006/relationships/hyperlink" Target="https://podminky.urs.cz/item/CS_URS_2026_01/895941361" TargetMode="External"/><Relationship Id="rId63" Type="http://schemas.openxmlformats.org/officeDocument/2006/relationships/hyperlink" Target="https://podminky.urs.cz/item/CS_URS_2026_01/997221559" TargetMode="External"/><Relationship Id="rId68" Type="http://schemas.openxmlformats.org/officeDocument/2006/relationships/hyperlink" Target="https://podminky.urs.cz/item/CS_URS_2026_01/997221873" TargetMode="External"/><Relationship Id="rId16" Type="http://schemas.openxmlformats.org/officeDocument/2006/relationships/hyperlink" Target="https://podminky.urs.cz/item/CS_URS_2026_01/133351101" TargetMode="External"/><Relationship Id="rId11" Type="http://schemas.openxmlformats.org/officeDocument/2006/relationships/hyperlink" Target="https://podminky.urs.cz/item/CS_URS_2026_01/120001101" TargetMode="External"/><Relationship Id="rId24" Type="http://schemas.openxmlformats.org/officeDocument/2006/relationships/hyperlink" Target="https://podminky.urs.cz/item/CS_URS_2026_01/181111131" TargetMode="External"/><Relationship Id="rId32" Type="http://schemas.openxmlformats.org/officeDocument/2006/relationships/hyperlink" Target="https://podminky.urs.cz/item/CS_URS_2026_01/565175201" TargetMode="External"/><Relationship Id="rId37" Type="http://schemas.openxmlformats.org/officeDocument/2006/relationships/hyperlink" Target="https://podminky.urs.cz/item/CS_URS_2026_01/573111111" TargetMode="External"/><Relationship Id="rId40" Type="http://schemas.openxmlformats.org/officeDocument/2006/relationships/hyperlink" Target="https://podminky.urs.cz/item/CS_URS_2026_01/577134131" TargetMode="External"/><Relationship Id="rId45" Type="http://schemas.openxmlformats.org/officeDocument/2006/relationships/hyperlink" Target="https://podminky.urs.cz/item/CS_URS_2026_01/871310310" TargetMode="External"/><Relationship Id="rId53" Type="http://schemas.openxmlformats.org/officeDocument/2006/relationships/hyperlink" Target="https://podminky.urs.cz/item/CS_URS_2026_01/916231213" TargetMode="External"/><Relationship Id="rId58" Type="http://schemas.openxmlformats.org/officeDocument/2006/relationships/hyperlink" Target="https://podminky.urs.cz/item/CS_URS_2026_01/919112213" TargetMode="External"/><Relationship Id="rId66" Type="http://schemas.openxmlformats.org/officeDocument/2006/relationships/hyperlink" Target="https://podminky.urs.cz/item/CS_URS_2026_01/997221611" TargetMode="External"/><Relationship Id="rId74" Type="http://schemas.openxmlformats.org/officeDocument/2006/relationships/hyperlink" Target="https://podminky.urs.cz/item/CS_URS_2026_01/HZS1212" TargetMode="External"/><Relationship Id="rId5" Type="http://schemas.openxmlformats.org/officeDocument/2006/relationships/hyperlink" Target="https://podminky.urs.cz/item/CS_URS_2026_01/113107322" TargetMode="External"/><Relationship Id="rId61" Type="http://schemas.openxmlformats.org/officeDocument/2006/relationships/hyperlink" Target="https://podminky.urs.cz/item/CS_URS_2026_01/938909311" TargetMode="External"/><Relationship Id="rId19" Type="http://schemas.openxmlformats.org/officeDocument/2006/relationships/hyperlink" Target="https://podminky.urs.cz/item/CS_URS_2026_01/171201231" TargetMode="External"/><Relationship Id="rId14" Type="http://schemas.openxmlformats.org/officeDocument/2006/relationships/hyperlink" Target="https://podminky.urs.cz/item/CS_URS_2026_01/122351103" TargetMode="External"/><Relationship Id="rId22" Type="http://schemas.openxmlformats.org/officeDocument/2006/relationships/hyperlink" Target="https://podminky.urs.cz/item/CS_URS_2026_01/175111101" TargetMode="External"/><Relationship Id="rId27" Type="http://schemas.openxmlformats.org/officeDocument/2006/relationships/hyperlink" Target="https://podminky.urs.cz/item/CS_URS_2026_01/212751106" TargetMode="External"/><Relationship Id="rId30" Type="http://schemas.openxmlformats.org/officeDocument/2006/relationships/hyperlink" Target="https://podminky.urs.cz/item/CS_URS_2026_01/564851011" TargetMode="External"/><Relationship Id="rId35" Type="http://schemas.openxmlformats.org/officeDocument/2006/relationships/hyperlink" Target="https://podminky.urs.cz/item/CS_URS_2026_01/567122112" TargetMode="External"/><Relationship Id="rId43" Type="http://schemas.openxmlformats.org/officeDocument/2006/relationships/hyperlink" Target="https://podminky.urs.cz/item/CS_URS_2026_01/596211115" TargetMode="External"/><Relationship Id="rId48" Type="http://schemas.openxmlformats.org/officeDocument/2006/relationships/hyperlink" Target="https://podminky.urs.cz/item/CS_URS_2026_01/895941362" TargetMode="External"/><Relationship Id="rId56" Type="http://schemas.openxmlformats.org/officeDocument/2006/relationships/hyperlink" Target="https://podminky.urs.cz/item/CS_URS_2026_01/919726121" TargetMode="External"/><Relationship Id="rId64" Type="http://schemas.openxmlformats.org/officeDocument/2006/relationships/hyperlink" Target="https://podminky.urs.cz/item/CS_URS_2026_01/997221561" TargetMode="External"/><Relationship Id="rId69" Type="http://schemas.openxmlformats.org/officeDocument/2006/relationships/hyperlink" Target="https://podminky.urs.cz/item/CS_URS_2026_01/997221875" TargetMode="External"/><Relationship Id="rId77" Type="http://schemas.openxmlformats.org/officeDocument/2006/relationships/drawing" Target="../drawings/drawing4.xml"/><Relationship Id="rId8" Type="http://schemas.openxmlformats.org/officeDocument/2006/relationships/hyperlink" Target="https://podminky.urs.cz/item/CS_URS_2026_01/113154548" TargetMode="External"/><Relationship Id="rId51" Type="http://schemas.openxmlformats.org/officeDocument/2006/relationships/hyperlink" Target="https://podminky.urs.cz/item/CS_URS_2026_01/899133211" TargetMode="External"/><Relationship Id="rId72" Type="http://schemas.openxmlformats.org/officeDocument/2006/relationships/hyperlink" Target="https://podminky.urs.cz/item/CS_URS_2026_01/460661512" TargetMode="External"/><Relationship Id="rId3" Type="http://schemas.openxmlformats.org/officeDocument/2006/relationships/hyperlink" Target="https://podminky.urs.cz/item/CS_URS_2026_01/113107222" TargetMode="External"/><Relationship Id="rId12" Type="http://schemas.openxmlformats.org/officeDocument/2006/relationships/hyperlink" Target="https://podminky.urs.cz/item/CS_URS_2026_01/122151101" TargetMode="External"/><Relationship Id="rId17" Type="http://schemas.openxmlformats.org/officeDocument/2006/relationships/hyperlink" Target="https://podminky.urs.cz/item/CS_URS_2026_01/162751117" TargetMode="External"/><Relationship Id="rId25" Type="http://schemas.openxmlformats.org/officeDocument/2006/relationships/hyperlink" Target="https://podminky.urs.cz/item/CS_URS_2026_01/181951111" TargetMode="External"/><Relationship Id="rId33" Type="http://schemas.openxmlformats.org/officeDocument/2006/relationships/hyperlink" Target="https://podminky.urs.cz/item/CS_URS_2026_01/565176201" TargetMode="External"/><Relationship Id="rId38" Type="http://schemas.openxmlformats.org/officeDocument/2006/relationships/hyperlink" Target="https://podminky.urs.cz/item/CS_URS_2026_01/573211111" TargetMode="External"/><Relationship Id="rId46" Type="http://schemas.openxmlformats.org/officeDocument/2006/relationships/hyperlink" Target="https://podminky.urs.cz/item/CS_URS_2026_01/895941341" TargetMode="External"/><Relationship Id="rId59" Type="http://schemas.openxmlformats.org/officeDocument/2006/relationships/hyperlink" Target="https://podminky.urs.cz/item/CS_URS_2026_01/919122112" TargetMode="External"/><Relationship Id="rId67" Type="http://schemas.openxmlformats.org/officeDocument/2006/relationships/hyperlink" Target="https://podminky.urs.cz/item/CS_URS_2026_01/997221861" TargetMode="External"/><Relationship Id="rId20" Type="http://schemas.openxmlformats.org/officeDocument/2006/relationships/hyperlink" Target="https://podminky.urs.cz/item/CS_URS_2026_01/171251201" TargetMode="External"/><Relationship Id="rId41" Type="http://schemas.openxmlformats.org/officeDocument/2006/relationships/hyperlink" Target="https://podminky.urs.cz/item/CS_URS_2026_01/577155132" TargetMode="External"/><Relationship Id="rId54" Type="http://schemas.openxmlformats.org/officeDocument/2006/relationships/hyperlink" Target="https://podminky.urs.cz/item/CS_URS_2026_01/916431112" TargetMode="External"/><Relationship Id="rId62" Type="http://schemas.openxmlformats.org/officeDocument/2006/relationships/hyperlink" Target="https://podminky.urs.cz/item/CS_URS_2026_01/997221551" TargetMode="External"/><Relationship Id="rId70" Type="http://schemas.openxmlformats.org/officeDocument/2006/relationships/hyperlink" Target="https://podminky.urs.cz/item/CS_URS_2026_01/998225111" TargetMode="External"/><Relationship Id="rId75" Type="http://schemas.openxmlformats.org/officeDocument/2006/relationships/hyperlink" Target="https://podminky.urs.cz/item/CS_URS_2026_01/HZS1291" TargetMode="External"/><Relationship Id="rId1" Type="http://schemas.openxmlformats.org/officeDocument/2006/relationships/hyperlink" Target="https://podminky.urs.cz/item/CS_URS_2026_01/113106123" TargetMode="External"/><Relationship Id="rId6" Type="http://schemas.openxmlformats.org/officeDocument/2006/relationships/hyperlink" Target="https://podminky.urs.cz/item/CS_URS_2026_01/113107333" TargetMode="External"/><Relationship Id="rId15" Type="http://schemas.openxmlformats.org/officeDocument/2006/relationships/hyperlink" Target="https://podminky.urs.cz/item/CS_URS_2026_01/132351101" TargetMode="External"/><Relationship Id="rId23" Type="http://schemas.openxmlformats.org/officeDocument/2006/relationships/hyperlink" Target="https://podminky.urs.cz/item/CS_URS_2026_01/180404111" TargetMode="External"/><Relationship Id="rId28" Type="http://schemas.openxmlformats.org/officeDocument/2006/relationships/hyperlink" Target="https://podminky.urs.cz/item/CS_URS_2026_01/272313811" TargetMode="External"/><Relationship Id="rId36" Type="http://schemas.openxmlformats.org/officeDocument/2006/relationships/hyperlink" Target="https://podminky.urs.cz/item/CS_URS_2026_01/567142111" TargetMode="External"/><Relationship Id="rId49" Type="http://schemas.openxmlformats.org/officeDocument/2006/relationships/hyperlink" Target="https://podminky.urs.cz/item/CS_URS_2026_01/899204112" TargetMode="External"/><Relationship Id="rId57" Type="http://schemas.openxmlformats.org/officeDocument/2006/relationships/hyperlink" Target="https://podminky.urs.cz/item/CS_URS_2026_01/919735113" TargetMode="External"/><Relationship Id="rId10" Type="http://schemas.openxmlformats.org/officeDocument/2006/relationships/hyperlink" Target="https://podminky.urs.cz/item/CS_URS_2026_01/113202111" TargetMode="External"/><Relationship Id="rId31" Type="http://schemas.openxmlformats.org/officeDocument/2006/relationships/hyperlink" Target="https://podminky.urs.cz/item/CS_URS_2026_01/564861111" TargetMode="External"/><Relationship Id="rId44" Type="http://schemas.openxmlformats.org/officeDocument/2006/relationships/hyperlink" Target="https://podminky.urs.cz/item/CS_URS_2026_01/596212312" TargetMode="External"/><Relationship Id="rId52" Type="http://schemas.openxmlformats.org/officeDocument/2006/relationships/hyperlink" Target="https://podminky.urs.cz/item/CS_URS_2026_01/916131213" TargetMode="External"/><Relationship Id="rId60" Type="http://schemas.openxmlformats.org/officeDocument/2006/relationships/hyperlink" Target="https://podminky.urs.cz/item/CS_URS_2026_01/919731122" TargetMode="External"/><Relationship Id="rId65" Type="http://schemas.openxmlformats.org/officeDocument/2006/relationships/hyperlink" Target="https://podminky.urs.cz/item/CS_URS_2026_01/997221569" TargetMode="External"/><Relationship Id="rId73" Type="http://schemas.openxmlformats.org/officeDocument/2006/relationships/hyperlink" Target="https://podminky.urs.cz/item/CS_URS_2026_01/460791214" TargetMode="External"/><Relationship Id="rId4" Type="http://schemas.openxmlformats.org/officeDocument/2006/relationships/hyperlink" Target="https://podminky.urs.cz/item/CS_URS_2026_01/113107162" TargetMode="External"/><Relationship Id="rId9" Type="http://schemas.openxmlformats.org/officeDocument/2006/relationships/hyperlink" Target="https://podminky.urs.cz/item/CS_URS_2026_01/113201112" TargetMode="External"/><Relationship Id="rId13" Type="http://schemas.openxmlformats.org/officeDocument/2006/relationships/hyperlink" Target="https://podminky.urs.cz/item/CS_URS_2026_01/122251101" TargetMode="External"/><Relationship Id="rId18" Type="http://schemas.openxmlformats.org/officeDocument/2006/relationships/hyperlink" Target="https://podminky.urs.cz/item/CS_URS_2026_01/162751137" TargetMode="External"/><Relationship Id="rId39" Type="http://schemas.openxmlformats.org/officeDocument/2006/relationships/hyperlink" Target="https://podminky.urs.cz/item/CS_URS_2026_01/573211108" TargetMode="External"/><Relationship Id="rId34" Type="http://schemas.openxmlformats.org/officeDocument/2006/relationships/hyperlink" Target="https://podminky.urs.cz/item/CS_URS_2026_01/567122111" TargetMode="External"/><Relationship Id="rId50" Type="http://schemas.openxmlformats.org/officeDocument/2006/relationships/hyperlink" Target="https://podminky.urs.cz/item/CS_URS_2026_01/899132121" TargetMode="External"/><Relationship Id="rId55" Type="http://schemas.openxmlformats.org/officeDocument/2006/relationships/hyperlink" Target="https://podminky.urs.cz/item/CS_URS_2026_01/916991121" TargetMode="External"/><Relationship Id="rId76" Type="http://schemas.openxmlformats.org/officeDocument/2006/relationships/hyperlink" Target="https://podminky.urs.cz/item/CS_URS_2026_01/HZS1292" TargetMode="External"/><Relationship Id="rId7" Type="http://schemas.openxmlformats.org/officeDocument/2006/relationships/hyperlink" Target="https://podminky.urs.cz/item/CS_URS_2026_01/113107343" TargetMode="External"/><Relationship Id="rId71" Type="http://schemas.openxmlformats.org/officeDocument/2006/relationships/hyperlink" Target="https://podminky.urs.cz/item/CS_URS_2026_01/998274101" TargetMode="External"/><Relationship Id="rId2" Type="http://schemas.openxmlformats.org/officeDocument/2006/relationships/hyperlink" Target="https://podminky.urs.cz/item/CS_URS_2026_01/113106271" TargetMode="External"/><Relationship Id="rId29" Type="http://schemas.openxmlformats.org/officeDocument/2006/relationships/hyperlink" Target="https://podminky.urs.cz/item/CS_URS_2026_01/45157311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71251201" TargetMode="External"/><Relationship Id="rId18" Type="http://schemas.openxmlformats.org/officeDocument/2006/relationships/hyperlink" Target="https://podminky.urs.cz/item/CS_URS_2026_01/181951114" TargetMode="External"/><Relationship Id="rId26" Type="http://schemas.openxmlformats.org/officeDocument/2006/relationships/hyperlink" Target="https://podminky.urs.cz/item/CS_URS_2026_01/573211108" TargetMode="External"/><Relationship Id="rId39" Type="http://schemas.openxmlformats.org/officeDocument/2006/relationships/hyperlink" Target="https://podminky.urs.cz/item/CS_URS_2026_01/997221569" TargetMode="External"/><Relationship Id="rId21" Type="http://schemas.openxmlformats.org/officeDocument/2006/relationships/hyperlink" Target="https://podminky.urs.cz/item/CS_URS_2026_01/565175201" TargetMode="External"/><Relationship Id="rId34" Type="http://schemas.openxmlformats.org/officeDocument/2006/relationships/hyperlink" Target="https://podminky.urs.cz/item/CS_URS_2026_01/919731122" TargetMode="External"/><Relationship Id="rId42" Type="http://schemas.openxmlformats.org/officeDocument/2006/relationships/hyperlink" Target="https://podminky.urs.cz/item/CS_URS_2026_01/997221873" TargetMode="External"/><Relationship Id="rId47" Type="http://schemas.openxmlformats.org/officeDocument/2006/relationships/hyperlink" Target="https://podminky.urs.cz/item/CS_URS_2026_01/HZS1212" TargetMode="External"/><Relationship Id="rId50" Type="http://schemas.openxmlformats.org/officeDocument/2006/relationships/drawing" Target="../drawings/drawing5.xml"/><Relationship Id="rId7" Type="http://schemas.openxmlformats.org/officeDocument/2006/relationships/hyperlink" Target="https://podminky.urs.cz/item/CS_URS_2026_01/122151101" TargetMode="External"/><Relationship Id="rId2" Type="http://schemas.openxmlformats.org/officeDocument/2006/relationships/hyperlink" Target="https://podminky.urs.cz/item/CS_URS_2026_01/113107322" TargetMode="External"/><Relationship Id="rId16" Type="http://schemas.openxmlformats.org/officeDocument/2006/relationships/hyperlink" Target="https://podminky.urs.cz/item/CS_URS_2026_01/181111131" TargetMode="External"/><Relationship Id="rId29" Type="http://schemas.openxmlformats.org/officeDocument/2006/relationships/hyperlink" Target="https://podminky.urs.cz/item/CS_URS_2026_01/899132121" TargetMode="External"/><Relationship Id="rId11" Type="http://schemas.openxmlformats.org/officeDocument/2006/relationships/hyperlink" Target="https://podminky.urs.cz/item/CS_URS_2026_01/162751137" TargetMode="External"/><Relationship Id="rId24" Type="http://schemas.openxmlformats.org/officeDocument/2006/relationships/hyperlink" Target="https://podminky.urs.cz/item/CS_URS_2026_01/573111111" TargetMode="External"/><Relationship Id="rId32" Type="http://schemas.openxmlformats.org/officeDocument/2006/relationships/hyperlink" Target="https://podminky.urs.cz/item/CS_URS_2026_01/916991121" TargetMode="External"/><Relationship Id="rId37" Type="http://schemas.openxmlformats.org/officeDocument/2006/relationships/hyperlink" Target="https://podminky.urs.cz/item/CS_URS_2026_01/997221559" TargetMode="External"/><Relationship Id="rId40" Type="http://schemas.openxmlformats.org/officeDocument/2006/relationships/hyperlink" Target="https://podminky.urs.cz/item/CS_URS_2026_01/997221611" TargetMode="External"/><Relationship Id="rId45" Type="http://schemas.openxmlformats.org/officeDocument/2006/relationships/hyperlink" Target="https://podminky.urs.cz/item/CS_URS_2026_01/460791214" TargetMode="External"/><Relationship Id="rId5" Type="http://schemas.openxmlformats.org/officeDocument/2006/relationships/hyperlink" Target="https://podminky.urs.cz/item/CS_URS_2026_01/113202111" TargetMode="External"/><Relationship Id="rId15" Type="http://schemas.openxmlformats.org/officeDocument/2006/relationships/hyperlink" Target="https://podminky.urs.cz/item/CS_URS_2026_01/180404111" TargetMode="External"/><Relationship Id="rId23" Type="http://schemas.openxmlformats.org/officeDocument/2006/relationships/hyperlink" Target="https://podminky.urs.cz/item/CS_URS_2026_01/567122112" TargetMode="External"/><Relationship Id="rId28" Type="http://schemas.openxmlformats.org/officeDocument/2006/relationships/hyperlink" Target="https://podminky.urs.cz/item/CS_URS_2026_01/577155132" TargetMode="External"/><Relationship Id="rId36" Type="http://schemas.openxmlformats.org/officeDocument/2006/relationships/hyperlink" Target="https://podminky.urs.cz/item/CS_URS_2026_01/997221551" TargetMode="External"/><Relationship Id="rId49" Type="http://schemas.openxmlformats.org/officeDocument/2006/relationships/hyperlink" Target="https://podminky.urs.cz/item/CS_URS_2026_01/HZS1292" TargetMode="External"/><Relationship Id="rId10" Type="http://schemas.openxmlformats.org/officeDocument/2006/relationships/hyperlink" Target="https://podminky.urs.cz/item/CS_URS_2026_01/162751117" TargetMode="External"/><Relationship Id="rId19" Type="http://schemas.openxmlformats.org/officeDocument/2006/relationships/hyperlink" Target="https://podminky.urs.cz/item/CS_URS_2026_01/564851011" TargetMode="External"/><Relationship Id="rId31" Type="http://schemas.openxmlformats.org/officeDocument/2006/relationships/hyperlink" Target="https://podminky.urs.cz/item/CS_URS_2026_01/916131213" TargetMode="External"/><Relationship Id="rId44" Type="http://schemas.openxmlformats.org/officeDocument/2006/relationships/hyperlink" Target="https://podminky.urs.cz/item/CS_URS_2026_01/998225111" TargetMode="External"/><Relationship Id="rId4" Type="http://schemas.openxmlformats.org/officeDocument/2006/relationships/hyperlink" Target="https://podminky.urs.cz/item/CS_URS_2026_01/113154548" TargetMode="External"/><Relationship Id="rId9" Type="http://schemas.openxmlformats.org/officeDocument/2006/relationships/hyperlink" Target="https://podminky.urs.cz/item/CS_URS_2026_01/122351102" TargetMode="External"/><Relationship Id="rId14" Type="http://schemas.openxmlformats.org/officeDocument/2006/relationships/hyperlink" Target="https://podminky.urs.cz/item/CS_URS_2026_01/174101101" TargetMode="External"/><Relationship Id="rId22" Type="http://schemas.openxmlformats.org/officeDocument/2006/relationships/hyperlink" Target="https://podminky.urs.cz/item/CS_URS_2026_01/565176201" TargetMode="External"/><Relationship Id="rId27" Type="http://schemas.openxmlformats.org/officeDocument/2006/relationships/hyperlink" Target="https://podminky.urs.cz/item/CS_URS_2026_01/577134131" TargetMode="External"/><Relationship Id="rId30" Type="http://schemas.openxmlformats.org/officeDocument/2006/relationships/hyperlink" Target="https://podminky.urs.cz/item/CS_URS_2026_01/899133211" TargetMode="External"/><Relationship Id="rId35" Type="http://schemas.openxmlformats.org/officeDocument/2006/relationships/hyperlink" Target="https://podminky.urs.cz/item/CS_URS_2026_01/938909311" TargetMode="External"/><Relationship Id="rId43" Type="http://schemas.openxmlformats.org/officeDocument/2006/relationships/hyperlink" Target="https://podminky.urs.cz/item/CS_URS_2026_01/997221875" TargetMode="External"/><Relationship Id="rId48" Type="http://schemas.openxmlformats.org/officeDocument/2006/relationships/hyperlink" Target="https://podminky.urs.cz/item/CS_URS_2026_01/HZS1291" TargetMode="External"/><Relationship Id="rId8" Type="http://schemas.openxmlformats.org/officeDocument/2006/relationships/hyperlink" Target="https://podminky.urs.cz/item/CS_URS_2026_01/122251101" TargetMode="External"/><Relationship Id="rId3" Type="http://schemas.openxmlformats.org/officeDocument/2006/relationships/hyperlink" Target="https://podminky.urs.cz/item/CS_URS_2026_01/113107343" TargetMode="External"/><Relationship Id="rId12" Type="http://schemas.openxmlformats.org/officeDocument/2006/relationships/hyperlink" Target="https://podminky.urs.cz/item/CS_URS_2026_01/171201231" TargetMode="External"/><Relationship Id="rId17" Type="http://schemas.openxmlformats.org/officeDocument/2006/relationships/hyperlink" Target="https://podminky.urs.cz/item/CS_URS_2026_01/181951111" TargetMode="External"/><Relationship Id="rId25" Type="http://schemas.openxmlformats.org/officeDocument/2006/relationships/hyperlink" Target="https://podminky.urs.cz/item/CS_URS_2026_01/573211111" TargetMode="External"/><Relationship Id="rId33" Type="http://schemas.openxmlformats.org/officeDocument/2006/relationships/hyperlink" Target="https://podminky.urs.cz/item/CS_URS_2026_01/919735113" TargetMode="External"/><Relationship Id="rId38" Type="http://schemas.openxmlformats.org/officeDocument/2006/relationships/hyperlink" Target="https://podminky.urs.cz/item/CS_URS_2026_01/997221561" TargetMode="External"/><Relationship Id="rId46" Type="http://schemas.openxmlformats.org/officeDocument/2006/relationships/hyperlink" Target="https://podminky.urs.cz/item/CS_URS_2026_01/460661512" TargetMode="External"/><Relationship Id="rId20" Type="http://schemas.openxmlformats.org/officeDocument/2006/relationships/hyperlink" Target="https://podminky.urs.cz/item/CS_URS_2026_01/564861011" TargetMode="External"/><Relationship Id="rId41" Type="http://schemas.openxmlformats.org/officeDocument/2006/relationships/hyperlink" Target="https://podminky.urs.cz/item/CS_URS_2026_01/997221861" TargetMode="External"/><Relationship Id="rId1" Type="http://schemas.openxmlformats.org/officeDocument/2006/relationships/hyperlink" Target="https://podminky.urs.cz/item/CS_URS_2026_01/113107222" TargetMode="External"/><Relationship Id="rId6" Type="http://schemas.openxmlformats.org/officeDocument/2006/relationships/hyperlink" Target="https://podminky.urs.cz/item/CS_URS_2026_01/12000110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15211121" TargetMode="External"/><Relationship Id="rId13" Type="http://schemas.openxmlformats.org/officeDocument/2006/relationships/hyperlink" Target="https://podminky.urs.cz/item/CS_URS_2026_01/915321111-U" TargetMode="External"/><Relationship Id="rId18" Type="http://schemas.openxmlformats.org/officeDocument/2006/relationships/hyperlink" Target="https://podminky.urs.cz/item/CS_URS_2026_01/966006132" TargetMode="External"/><Relationship Id="rId3" Type="http://schemas.openxmlformats.org/officeDocument/2006/relationships/hyperlink" Target="https://podminky.urs.cz/item/CS_URS_2026_01/915121112" TargetMode="External"/><Relationship Id="rId7" Type="http://schemas.openxmlformats.org/officeDocument/2006/relationships/hyperlink" Target="https://podminky.urs.cz/item/CS_URS_2026_01/915211119-U" TargetMode="External"/><Relationship Id="rId12" Type="http://schemas.openxmlformats.org/officeDocument/2006/relationships/hyperlink" Target="https://podminky.urs.cz/item/CS_URS_2026_01/915311113" TargetMode="External"/><Relationship Id="rId17" Type="http://schemas.openxmlformats.org/officeDocument/2006/relationships/hyperlink" Target="https://podminky.urs.cz/item/CS_URS_2026_01/915621111" TargetMode="External"/><Relationship Id="rId2" Type="http://schemas.openxmlformats.org/officeDocument/2006/relationships/hyperlink" Target="https://podminky.urs.cz/item/CS_URS_2026_01/915111122" TargetMode="External"/><Relationship Id="rId16" Type="http://schemas.openxmlformats.org/officeDocument/2006/relationships/hyperlink" Target="https://podminky.urs.cz/item/CS_URS_2026_01/915611111" TargetMode="External"/><Relationship Id="rId20" Type="http://schemas.openxmlformats.org/officeDocument/2006/relationships/drawing" Target="../drawings/drawing6.xml"/><Relationship Id="rId1" Type="http://schemas.openxmlformats.org/officeDocument/2006/relationships/hyperlink" Target="https://podminky.urs.cz/item/CS_URS_2026_01/915111112" TargetMode="External"/><Relationship Id="rId6" Type="http://schemas.openxmlformats.org/officeDocument/2006/relationships/hyperlink" Target="https://podminky.urs.cz/item/CS_URS_2026_01/915211115-U" TargetMode="External"/><Relationship Id="rId11" Type="http://schemas.openxmlformats.org/officeDocument/2006/relationships/hyperlink" Target="https://podminky.urs.cz/item/CS_URS_2026_01/915311112" TargetMode="External"/><Relationship Id="rId5" Type="http://schemas.openxmlformats.org/officeDocument/2006/relationships/hyperlink" Target="https://podminky.urs.cz/item/CS_URS_2026_01/915211111" TargetMode="External"/><Relationship Id="rId15" Type="http://schemas.openxmlformats.org/officeDocument/2006/relationships/hyperlink" Target="https://podminky.urs.cz/item/CS_URS_2026_01/915351112" TargetMode="External"/><Relationship Id="rId10" Type="http://schemas.openxmlformats.org/officeDocument/2006/relationships/hyperlink" Target="https://podminky.urs.cz/item/CS_URS_2026_01/915221121" TargetMode="External"/><Relationship Id="rId19" Type="http://schemas.openxmlformats.org/officeDocument/2006/relationships/hyperlink" Target="https://podminky.urs.cz/item/CS_URS_2026_01/HZS1291" TargetMode="External"/><Relationship Id="rId4" Type="http://schemas.openxmlformats.org/officeDocument/2006/relationships/hyperlink" Target="https://podminky.urs.cz/item/CS_URS_2026_01/915121122" TargetMode="External"/><Relationship Id="rId9" Type="http://schemas.openxmlformats.org/officeDocument/2006/relationships/hyperlink" Target="https://podminky.urs.cz/item/CS_URS_2026_01/915221111" TargetMode="External"/><Relationship Id="rId14" Type="http://schemas.openxmlformats.org/officeDocument/2006/relationships/hyperlink" Target="https://podminky.urs.cz/item/CS_URS_2026_01/915341113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945421110" TargetMode="External"/><Relationship Id="rId21" Type="http://schemas.openxmlformats.org/officeDocument/2006/relationships/hyperlink" Target="https://podminky.urs.cz/item/CS_URS_2026_01/741122145" TargetMode="External"/><Relationship Id="rId34" Type="http://schemas.openxmlformats.org/officeDocument/2006/relationships/hyperlink" Target="https://podminky.urs.cz/item/CS_URS_2026_01/460391123" TargetMode="External"/><Relationship Id="rId42" Type="http://schemas.openxmlformats.org/officeDocument/2006/relationships/hyperlink" Target="https://podminky.urs.cz/item/CS_URS_2026_01/460791213" TargetMode="External"/><Relationship Id="rId47" Type="http://schemas.openxmlformats.org/officeDocument/2006/relationships/hyperlink" Target="https://podminky.urs.cz/item/CS_URS_2026_01/460881612" TargetMode="External"/><Relationship Id="rId50" Type="http://schemas.openxmlformats.org/officeDocument/2006/relationships/hyperlink" Target="https://podminky.urs.cz/item/CS_URS_2026_01/468011143" TargetMode="External"/><Relationship Id="rId55" Type="http://schemas.openxmlformats.org/officeDocument/2006/relationships/hyperlink" Target="https://podminky.urs.cz/item/CS_URS_2026_01/468051121" TargetMode="External"/><Relationship Id="rId63" Type="http://schemas.openxmlformats.org/officeDocument/2006/relationships/hyperlink" Target="https://podminky.urs.cz/item/CS_URS_2026_01/460341121" TargetMode="External"/><Relationship Id="rId7" Type="http://schemas.openxmlformats.org/officeDocument/2006/relationships/hyperlink" Target="https://podminky.urs.cz/item/CS_URS_2026_01/210204103" TargetMode="External"/><Relationship Id="rId2" Type="http://schemas.openxmlformats.org/officeDocument/2006/relationships/hyperlink" Target="https://podminky.urs.cz/item/CS_URS_2026_01/210100096" TargetMode="External"/><Relationship Id="rId16" Type="http://schemas.openxmlformats.org/officeDocument/2006/relationships/hyperlink" Target="https://podminky.urs.cz/item/CS_URS_2026_01/218204103" TargetMode="External"/><Relationship Id="rId29" Type="http://schemas.openxmlformats.org/officeDocument/2006/relationships/hyperlink" Target="https://podminky.urs.cz/item/CS_URS_2026_01/460141112" TargetMode="External"/><Relationship Id="rId11" Type="http://schemas.openxmlformats.org/officeDocument/2006/relationships/hyperlink" Target="https://podminky.urs.cz/item/CS_URS_2026_01/210220302" TargetMode="External"/><Relationship Id="rId24" Type="http://schemas.openxmlformats.org/officeDocument/2006/relationships/hyperlink" Target="https://podminky.urs.cz/item/CS_URS_2026_01/741410041" TargetMode="External"/><Relationship Id="rId32" Type="http://schemas.openxmlformats.org/officeDocument/2006/relationships/hyperlink" Target="https://podminky.urs.cz/item/CS_URS_2026_01/460281111" TargetMode="External"/><Relationship Id="rId37" Type="http://schemas.openxmlformats.org/officeDocument/2006/relationships/hyperlink" Target="https://podminky.urs.cz/item/CS_URS_2026_01/460520172" TargetMode="External"/><Relationship Id="rId40" Type="http://schemas.openxmlformats.org/officeDocument/2006/relationships/hyperlink" Target="https://podminky.urs.cz/item/CS_URS_2026_01/460671113" TargetMode="External"/><Relationship Id="rId45" Type="http://schemas.openxmlformats.org/officeDocument/2006/relationships/hyperlink" Target="https://podminky.urs.cz/item/CS_URS_2026_01/460871132" TargetMode="External"/><Relationship Id="rId53" Type="http://schemas.openxmlformats.org/officeDocument/2006/relationships/hyperlink" Target="https://podminky.urs.cz/item/CS_URS_2026_01/468041112" TargetMode="External"/><Relationship Id="rId58" Type="http://schemas.openxmlformats.org/officeDocument/2006/relationships/hyperlink" Target="https://podminky.urs.cz/item/CS_URS_2026_01/013254000" TargetMode="External"/><Relationship Id="rId66" Type="http://schemas.openxmlformats.org/officeDocument/2006/relationships/hyperlink" Target="https://podminky.urs.cz/item/CS_URS_2026_01/469973125" TargetMode="External"/><Relationship Id="rId5" Type="http://schemas.openxmlformats.org/officeDocument/2006/relationships/hyperlink" Target="https://podminky.urs.cz/item/CS_URS_2026_01/210203901" TargetMode="External"/><Relationship Id="rId61" Type="http://schemas.openxmlformats.org/officeDocument/2006/relationships/hyperlink" Target="https://podminky.urs.cz/item/CS_URS_2026_01/071103000" TargetMode="External"/><Relationship Id="rId19" Type="http://schemas.openxmlformats.org/officeDocument/2006/relationships/hyperlink" Target="https://podminky.urs.cz/item/CS_URS_2026_01/741110101" TargetMode="External"/><Relationship Id="rId14" Type="http://schemas.openxmlformats.org/officeDocument/2006/relationships/hyperlink" Target="https://podminky.urs.cz/item/CS_URS_2026_01/218202016" TargetMode="External"/><Relationship Id="rId22" Type="http://schemas.openxmlformats.org/officeDocument/2006/relationships/hyperlink" Target="https://podminky.urs.cz/item/CS_URS_2026_01/741210102" TargetMode="External"/><Relationship Id="rId27" Type="http://schemas.openxmlformats.org/officeDocument/2006/relationships/hyperlink" Target="https://podminky.urs.cz/item/CS_URS_2026_01/460010023" TargetMode="External"/><Relationship Id="rId30" Type="http://schemas.openxmlformats.org/officeDocument/2006/relationships/hyperlink" Target="https://podminky.urs.cz/item/CS_URS_2026_01/460171172" TargetMode="External"/><Relationship Id="rId35" Type="http://schemas.openxmlformats.org/officeDocument/2006/relationships/hyperlink" Target="https://podminky.urs.cz/item/CS_URS_2026_01/460451182" TargetMode="External"/><Relationship Id="rId43" Type="http://schemas.openxmlformats.org/officeDocument/2006/relationships/hyperlink" Target="https://podminky.urs.cz/item/CS_URS_2026_01/460791214" TargetMode="External"/><Relationship Id="rId48" Type="http://schemas.openxmlformats.org/officeDocument/2006/relationships/hyperlink" Target="https://podminky.urs.cz/item/CS_URS_2026_01/460891221" TargetMode="External"/><Relationship Id="rId56" Type="http://schemas.openxmlformats.org/officeDocument/2006/relationships/hyperlink" Target="https://podminky.urs.cz/item/CS_URS_2026_01/576153311" TargetMode="External"/><Relationship Id="rId64" Type="http://schemas.openxmlformats.org/officeDocument/2006/relationships/hyperlink" Target="https://podminky.urs.cz/item/CS_URS_2026_01/460361121" TargetMode="External"/><Relationship Id="rId8" Type="http://schemas.openxmlformats.org/officeDocument/2006/relationships/hyperlink" Target="https://podminky.urs.cz/item/CS_URS_2026_01/210204201" TargetMode="External"/><Relationship Id="rId51" Type="http://schemas.openxmlformats.org/officeDocument/2006/relationships/hyperlink" Target="https://podminky.urs.cz/item/CS_URS_2026_01/468021212" TargetMode="External"/><Relationship Id="rId3" Type="http://schemas.openxmlformats.org/officeDocument/2006/relationships/hyperlink" Target="https://podminky.urs.cz/item/CS_URS_2026_01/210100101" TargetMode="External"/><Relationship Id="rId12" Type="http://schemas.openxmlformats.org/officeDocument/2006/relationships/hyperlink" Target="https://podminky.urs.cz/item/CS_URS_2026_01/218100001" TargetMode="External"/><Relationship Id="rId17" Type="http://schemas.openxmlformats.org/officeDocument/2006/relationships/hyperlink" Target="https://podminky.urs.cz/item/CS_URS_2026_01/218204201" TargetMode="External"/><Relationship Id="rId25" Type="http://schemas.openxmlformats.org/officeDocument/2006/relationships/hyperlink" Target="https://podminky.urs.cz/item/CS_URS_2026_01/741810003" TargetMode="External"/><Relationship Id="rId33" Type="http://schemas.openxmlformats.org/officeDocument/2006/relationships/hyperlink" Target="https://podminky.urs.cz/item/CS_URS_2026_01/460281121" TargetMode="External"/><Relationship Id="rId38" Type="http://schemas.openxmlformats.org/officeDocument/2006/relationships/hyperlink" Target="https://podminky.urs.cz/item/CS_URS_2026_01/460581121" TargetMode="External"/><Relationship Id="rId46" Type="http://schemas.openxmlformats.org/officeDocument/2006/relationships/hyperlink" Target="https://podminky.urs.cz/item/CS_URS_2026_01/460871172" TargetMode="External"/><Relationship Id="rId59" Type="http://schemas.openxmlformats.org/officeDocument/2006/relationships/hyperlink" Target="https://podminky.urs.cz/item/CS_URS_2026_01/034002000" TargetMode="External"/><Relationship Id="rId67" Type="http://schemas.openxmlformats.org/officeDocument/2006/relationships/drawing" Target="../drawings/drawing7.xml"/><Relationship Id="rId20" Type="http://schemas.openxmlformats.org/officeDocument/2006/relationships/hyperlink" Target="https://podminky.urs.cz/item/CS_URS_2026_01/741122142" TargetMode="External"/><Relationship Id="rId41" Type="http://schemas.openxmlformats.org/officeDocument/2006/relationships/hyperlink" Target="https://podminky.urs.cz/item/CS_URS_2026_01/460742131" TargetMode="External"/><Relationship Id="rId54" Type="http://schemas.openxmlformats.org/officeDocument/2006/relationships/hyperlink" Target="https://podminky.urs.cz/item/CS_URS_2026_01/468041123" TargetMode="External"/><Relationship Id="rId62" Type="http://schemas.openxmlformats.org/officeDocument/2006/relationships/hyperlink" Target="https://podminky.urs.cz/item/CS_URS_2026_01/460341113" TargetMode="External"/><Relationship Id="rId1" Type="http://schemas.openxmlformats.org/officeDocument/2006/relationships/hyperlink" Target="https://podminky.urs.cz/item/CS_URS_2026_01/011464000" TargetMode="External"/><Relationship Id="rId6" Type="http://schemas.openxmlformats.org/officeDocument/2006/relationships/hyperlink" Target="https://podminky.urs.cz/item/CS_URS_2026_01/210204011" TargetMode="External"/><Relationship Id="rId15" Type="http://schemas.openxmlformats.org/officeDocument/2006/relationships/hyperlink" Target="https://podminky.urs.cz/item/CS_URS_2026_01/218204011" TargetMode="External"/><Relationship Id="rId23" Type="http://schemas.openxmlformats.org/officeDocument/2006/relationships/hyperlink" Target="https://podminky.urs.cz/item/CS_URS_2026_01/741211833" TargetMode="External"/><Relationship Id="rId28" Type="http://schemas.openxmlformats.org/officeDocument/2006/relationships/hyperlink" Target="https://podminky.urs.cz/item/CS_URS_2026_01/460080013" TargetMode="External"/><Relationship Id="rId36" Type="http://schemas.openxmlformats.org/officeDocument/2006/relationships/hyperlink" Target="https://podminky.urs.cz/item/CS_URS_2026_01/460451322" TargetMode="External"/><Relationship Id="rId49" Type="http://schemas.openxmlformats.org/officeDocument/2006/relationships/hyperlink" Target="https://podminky.urs.cz/item/CS_URS_2026_01/468011131" TargetMode="External"/><Relationship Id="rId57" Type="http://schemas.openxmlformats.org/officeDocument/2006/relationships/hyperlink" Target="https://podminky.urs.cz/item/CS_URS_2026_01/871361101" TargetMode="External"/><Relationship Id="rId10" Type="http://schemas.openxmlformats.org/officeDocument/2006/relationships/hyperlink" Target="https://podminky.urs.cz/item/CS_URS_2026_01/210220301" TargetMode="External"/><Relationship Id="rId31" Type="http://schemas.openxmlformats.org/officeDocument/2006/relationships/hyperlink" Target="https://podminky.urs.cz/item/CS_URS_2026_01/460171312" TargetMode="External"/><Relationship Id="rId44" Type="http://schemas.openxmlformats.org/officeDocument/2006/relationships/hyperlink" Target="https://podminky.urs.cz/item/CS_URS_2026_01/460871132" TargetMode="External"/><Relationship Id="rId52" Type="http://schemas.openxmlformats.org/officeDocument/2006/relationships/hyperlink" Target="https://podminky.urs.cz/item/CS_URS_2026_01/468031121" TargetMode="External"/><Relationship Id="rId60" Type="http://schemas.openxmlformats.org/officeDocument/2006/relationships/hyperlink" Target="https://podminky.urs.cz/item/CS_URS_2026_01/065002000" TargetMode="External"/><Relationship Id="rId65" Type="http://schemas.openxmlformats.org/officeDocument/2006/relationships/hyperlink" Target="https://podminky.urs.cz/item/CS_URS_2026_01/469973120" TargetMode="External"/><Relationship Id="rId4" Type="http://schemas.openxmlformats.org/officeDocument/2006/relationships/hyperlink" Target="https://podminky.urs.cz/item/CS_URS_2026_01/210100252" TargetMode="External"/><Relationship Id="rId9" Type="http://schemas.openxmlformats.org/officeDocument/2006/relationships/hyperlink" Target="https://podminky.urs.cz/item/CS_URS_2026_01/210220020" TargetMode="External"/><Relationship Id="rId13" Type="http://schemas.openxmlformats.org/officeDocument/2006/relationships/hyperlink" Target="https://podminky.urs.cz/item/CS_URS_2026_01/218100003" TargetMode="External"/><Relationship Id="rId18" Type="http://schemas.openxmlformats.org/officeDocument/2006/relationships/hyperlink" Target="https://podminky.urs.cz/item/CS_URS_2026_01/218220300" TargetMode="External"/><Relationship Id="rId39" Type="http://schemas.openxmlformats.org/officeDocument/2006/relationships/hyperlink" Target="https://podminky.urs.cz/item/CS_URS_2026_01/46066111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945421110" TargetMode="External"/><Relationship Id="rId21" Type="http://schemas.openxmlformats.org/officeDocument/2006/relationships/hyperlink" Target="https://podminky.urs.cz/item/CS_URS_2026_01/741122142" TargetMode="External"/><Relationship Id="rId34" Type="http://schemas.openxmlformats.org/officeDocument/2006/relationships/hyperlink" Target="https://podminky.urs.cz/item/CS_URS_2026_01/460361121" TargetMode="External"/><Relationship Id="rId42" Type="http://schemas.openxmlformats.org/officeDocument/2006/relationships/hyperlink" Target="https://podminky.urs.cz/item/CS_URS_2026_01/460742131" TargetMode="External"/><Relationship Id="rId47" Type="http://schemas.openxmlformats.org/officeDocument/2006/relationships/hyperlink" Target="https://podminky.urs.cz/item/CS_URS_2026_01/460881612" TargetMode="External"/><Relationship Id="rId50" Type="http://schemas.openxmlformats.org/officeDocument/2006/relationships/hyperlink" Target="https://podminky.urs.cz/item/CS_URS_2026_01/460952576" TargetMode="External"/><Relationship Id="rId55" Type="http://schemas.openxmlformats.org/officeDocument/2006/relationships/hyperlink" Target="https://podminky.urs.cz/item/CS_URS_2026_01/468041112" TargetMode="External"/><Relationship Id="rId63" Type="http://schemas.openxmlformats.org/officeDocument/2006/relationships/hyperlink" Target="https://podminky.urs.cz/item/CS_URS_2026_01/871361101" TargetMode="External"/><Relationship Id="rId68" Type="http://schemas.openxmlformats.org/officeDocument/2006/relationships/drawing" Target="../drawings/drawing8.xml"/><Relationship Id="rId7" Type="http://schemas.openxmlformats.org/officeDocument/2006/relationships/hyperlink" Target="https://podminky.urs.cz/item/CS_URS_2026_01/210204103" TargetMode="External"/><Relationship Id="rId2" Type="http://schemas.openxmlformats.org/officeDocument/2006/relationships/hyperlink" Target="https://podminky.urs.cz/item/CS_URS_2026_01/210100096" TargetMode="External"/><Relationship Id="rId16" Type="http://schemas.openxmlformats.org/officeDocument/2006/relationships/hyperlink" Target="https://podminky.urs.cz/item/CS_URS_2026_01/218204011" TargetMode="External"/><Relationship Id="rId29" Type="http://schemas.openxmlformats.org/officeDocument/2006/relationships/hyperlink" Target="https://podminky.urs.cz/item/CS_URS_2026_01/460131113" TargetMode="External"/><Relationship Id="rId11" Type="http://schemas.openxmlformats.org/officeDocument/2006/relationships/hyperlink" Target="https://podminky.urs.cz/item/CS_URS_2026_01/210220302" TargetMode="External"/><Relationship Id="rId24" Type="http://schemas.openxmlformats.org/officeDocument/2006/relationships/hyperlink" Target="https://podminky.urs.cz/item/CS_URS_2026_01/741410041" TargetMode="External"/><Relationship Id="rId32" Type="http://schemas.openxmlformats.org/officeDocument/2006/relationships/hyperlink" Target="https://podminky.urs.cz/item/CS_URS_2026_01/460281111" TargetMode="External"/><Relationship Id="rId37" Type="http://schemas.openxmlformats.org/officeDocument/2006/relationships/hyperlink" Target="https://podminky.urs.cz/item/CS_URS_2026_01/460431332" TargetMode="External"/><Relationship Id="rId40" Type="http://schemas.openxmlformats.org/officeDocument/2006/relationships/hyperlink" Target="https://podminky.urs.cz/item/CS_URS_2026_01/460661111" TargetMode="External"/><Relationship Id="rId45" Type="http://schemas.openxmlformats.org/officeDocument/2006/relationships/hyperlink" Target="https://podminky.urs.cz/item/CS_URS_2026_01/460871132" TargetMode="External"/><Relationship Id="rId53" Type="http://schemas.openxmlformats.org/officeDocument/2006/relationships/hyperlink" Target="https://podminky.urs.cz/item/CS_URS_2026_01/468021212" TargetMode="External"/><Relationship Id="rId58" Type="http://schemas.openxmlformats.org/officeDocument/2006/relationships/hyperlink" Target="https://podminky.urs.cz/item/CS_URS_2026_01/469973120" TargetMode="External"/><Relationship Id="rId66" Type="http://schemas.openxmlformats.org/officeDocument/2006/relationships/hyperlink" Target="https://podminky.urs.cz/item/CS_URS_2026_01/065002000" TargetMode="External"/><Relationship Id="rId5" Type="http://schemas.openxmlformats.org/officeDocument/2006/relationships/hyperlink" Target="https://podminky.urs.cz/item/CS_URS_2026_01/210203901" TargetMode="External"/><Relationship Id="rId61" Type="http://schemas.openxmlformats.org/officeDocument/2006/relationships/hyperlink" Target="https://podminky.urs.cz/item/CS_URS_2026_01/622311101" TargetMode="External"/><Relationship Id="rId19" Type="http://schemas.openxmlformats.org/officeDocument/2006/relationships/hyperlink" Target="https://podminky.urs.cz/item/CS_URS_2026_01/218220300" TargetMode="External"/><Relationship Id="rId14" Type="http://schemas.openxmlformats.org/officeDocument/2006/relationships/hyperlink" Target="https://podminky.urs.cz/item/CS_URS_2026_01/218191501" TargetMode="External"/><Relationship Id="rId22" Type="http://schemas.openxmlformats.org/officeDocument/2006/relationships/hyperlink" Target="https://podminky.urs.cz/item/CS_URS_2026_01/741122145" TargetMode="External"/><Relationship Id="rId27" Type="http://schemas.openxmlformats.org/officeDocument/2006/relationships/hyperlink" Target="https://podminky.urs.cz/item/CS_URS_2026_01/460010023" TargetMode="External"/><Relationship Id="rId30" Type="http://schemas.openxmlformats.org/officeDocument/2006/relationships/hyperlink" Target="https://podminky.urs.cz/item/CS_URS_2026_01/460161152" TargetMode="External"/><Relationship Id="rId35" Type="http://schemas.openxmlformats.org/officeDocument/2006/relationships/hyperlink" Target="https://podminky.urs.cz/item/CS_URS_2026_01/460391123" TargetMode="External"/><Relationship Id="rId43" Type="http://schemas.openxmlformats.org/officeDocument/2006/relationships/hyperlink" Target="https://podminky.urs.cz/item/CS_URS_2026_01/460791213" TargetMode="External"/><Relationship Id="rId48" Type="http://schemas.openxmlformats.org/officeDocument/2006/relationships/hyperlink" Target="https://podminky.urs.cz/item/CS_URS_2026_01/460892121" TargetMode="External"/><Relationship Id="rId56" Type="http://schemas.openxmlformats.org/officeDocument/2006/relationships/hyperlink" Target="https://podminky.urs.cz/item/CS_URS_2026_01/468041123" TargetMode="External"/><Relationship Id="rId64" Type="http://schemas.openxmlformats.org/officeDocument/2006/relationships/hyperlink" Target="https://podminky.urs.cz/item/CS_URS_2026_01/013254000" TargetMode="External"/><Relationship Id="rId8" Type="http://schemas.openxmlformats.org/officeDocument/2006/relationships/hyperlink" Target="https://podminky.urs.cz/item/CS_URS_2026_01/210204201" TargetMode="External"/><Relationship Id="rId51" Type="http://schemas.openxmlformats.org/officeDocument/2006/relationships/hyperlink" Target="https://podminky.urs.cz/item/CS_URS_2026_01/468011131" TargetMode="External"/><Relationship Id="rId3" Type="http://schemas.openxmlformats.org/officeDocument/2006/relationships/hyperlink" Target="https://podminky.urs.cz/item/CS_URS_2026_01/210100101" TargetMode="External"/><Relationship Id="rId12" Type="http://schemas.openxmlformats.org/officeDocument/2006/relationships/hyperlink" Target="https://podminky.urs.cz/item/CS_URS_2026_01/218100001" TargetMode="External"/><Relationship Id="rId17" Type="http://schemas.openxmlformats.org/officeDocument/2006/relationships/hyperlink" Target="https://podminky.urs.cz/item/CS_URS_2026_01/218204103" TargetMode="External"/><Relationship Id="rId25" Type="http://schemas.openxmlformats.org/officeDocument/2006/relationships/hyperlink" Target="https://podminky.urs.cz/item/CS_URS_2026_01/741810003" TargetMode="External"/><Relationship Id="rId33" Type="http://schemas.openxmlformats.org/officeDocument/2006/relationships/hyperlink" Target="https://podminky.urs.cz/item/CS_URS_2026_01/460281121" TargetMode="External"/><Relationship Id="rId38" Type="http://schemas.openxmlformats.org/officeDocument/2006/relationships/hyperlink" Target="https://podminky.urs.cz/item/CS_URS_2026_01/460520172" TargetMode="External"/><Relationship Id="rId46" Type="http://schemas.openxmlformats.org/officeDocument/2006/relationships/hyperlink" Target="https://podminky.urs.cz/item/CS_URS_2026_01/460871172" TargetMode="External"/><Relationship Id="rId59" Type="http://schemas.openxmlformats.org/officeDocument/2006/relationships/hyperlink" Target="https://podminky.urs.cz/item/CS_URS_2026_01/469973125" TargetMode="External"/><Relationship Id="rId67" Type="http://schemas.openxmlformats.org/officeDocument/2006/relationships/hyperlink" Target="https://podminky.urs.cz/item/CS_URS_2026_01/071103000" TargetMode="External"/><Relationship Id="rId20" Type="http://schemas.openxmlformats.org/officeDocument/2006/relationships/hyperlink" Target="https://podminky.urs.cz/item/CS_URS_2026_01/741110101" TargetMode="External"/><Relationship Id="rId41" Type="http://schemas.openxmlformats.org/officeDocument/2006/relationships/hyperlink" Target="https://podminky.urs.cz/item/CS_URS_2026_01/460671124" TargetMode="External"/><Relationship Id="rId54" Type="http://schemas.openxmlformats.org/officeDocument/2006/relationships/hyperlink" Target="https://podminky.urs.cz/item/CS_URS_2026_01/468031111" TargetMode="External"/><Relationship Id="rId62" Type="http://schemas.openxmlformats.org/officeDocument/2006/relationships/hyperlink" Target="https://podminky.urs.cz/item/CS_URS_2026_01/622381001" TargetMode="External"/><Relationship Id="rId1" Type="http://schemas.openxmlformats.org/officeDocument/2006/relationships/hyperlink" Target="https://podminky.urs.cz/item/CS_URS_2026_01/011464000" TargetMode="External"/><Relationship Id="rId6" Type="http://schemas.openxmlformats.org/officeDocument/2006/relationships/hyperlink" Target="https://podminky.urs.cz/item/CS_URS_2026_01/210204011" TargetMode="External"/><Relationship Id="rId15" Type="http://schemas.openxmlformats.org/officeDocument/2006/relationships/hyperlink" Target="https://podminky.urs.cz/item/CS_URS_2026_01/218202016" TargetMode="External"/><Relationship Id="rId23" Type="http://schemas.openxmlformats.org/officeDocument/2006/relationships/hyperlink" Target="https://podminky.urs.cz/item/CS_URS_2026_01/741210102" TargetMode="External"/><Relationship Id="rId28" Type="http://schemas.openxmlformats.org/officeDocument/2006/relationships/hyperlink" Target="https://podminky.urs.cz/item/CS_URS_2026_01/460080013" TargetMode="External"/><Relationship Id="rId36" Type="http://schemas.openxmlformats.org/officeDocument/2006/relationships/hyperlink" Target="https://podminky.urs.cz/item/CS_URS_2026_01/460431162" TargetMode="External"/><Relationship Id="rId49" Type="http://schemas.openxmlformats.org/officeDocument/2006/relationships/hyperlink" Target="https://podminky.urs.cz/item/CS_URS_2026_01/460912211" TargetMode="External"/><Relationship Id="rId57" Type="http://schemas.openxmlformats.org/officeDocument/2006/relationships/hyperlink" Target="https://podminky.urs.cz/item/CS_URS_2026_01/468051121" TargetMode="External"/><Relationship Id="rId10" Type="http://schemas.openxmlformats.org/officeDocument/2006/relationships/hyperlink" Target="https://podminky.urs.cz/item/CS_URS_2026_01/210220301" TargetMode="External"/><Relationship Id="rId31" Type="http://schemas.openxmlformats.org/officeDocument/2006/relationships/hyperlink" Target="https://podminky.urs.cz/item/CS_URS_2026_01/460161312" TargetMode="External"/><Relationship Id="rId44" Type="http://schemas.openxmlformats.org/officeDocument/2006/relationships/hyperlink" Target="https://podminky.urs.cz/item/CS_URS_2026_01/460791214" TargetMode="External"/><Relationship Id="rId52" Type="http://schemas.openxmlformats.org/officeDocument/2006/relationships/hyperlink" Target="https://podminky.urs.cz/item/CS_URS_2026_01/468011143" TargetMode="External"/><Relationship Id="rId60" Type="http://schemas.openxmlformats.org/officeDocument/2006/relationships/hyperlink" Target="https://podminky.urs.cz/item/CS_URS_2026_01/576153311" TargetMode="External"/><Relationship Id="rId65" Type="http://schemas.openxmlformats.org/officeDocument/2006/relationships/hyperlink" Target="https://podminky.urs.cz/item/CS_URS_2026_01/034002000" TargetMode="External"/><Relationship Id="rId4" Type="http://schemas.openxmlformats.org/officeDocument/2006/relationships/hyperlink" Target="https://podminky.urs.cz/item/CS_URS_2026_01/210100156" TargetMode="External"/><Relationship Id="rId9" Type="http://schemas.openxmlformats.org/officeDocument/2006/relationships/hyperlink" Target="https://podminky.urs.cz/item/CS_URS_2026_01/210220020" TargetMode="External"/><Relationship Id="rId13" Type="http://schemas.openxmlformats.org/officeDocument/2006/relationships/hyperlink" Target="https://podminky.urs.cz/item/CS_URS_2026_01/218100003" TargetMode="External"/><Relationship Id="rId18" Type="http://schemas.openxmlformats.org/officeDocument/2006/relationships/hyperlink" Target="https://podminky.urs.cz/item/CS_URS_2026_01/218204201" TargetMode="External"/><Relationship Id="rId39" Type="http://schemas.openxmlformats.org/officeDocument/2006/relationships/hyperlink" Target="https://podminky.urs.cz/item/CS_URS_2026_01/460581121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13202111" TargetMode="External"/><Relationship Id="rId18" Type="http://schemas.openxmlformats.org/officeDocument/2006/relationships/hyperlink" Target="https://podminky.urs.cz/item/CS_URS_2026_01/564851011" TargetMode="External"/><Relationship Id="rId26" Type="http://schemas.openxmlformats.org/officeDocument/2006/relationships/hyperlink" Target="https://podminky.urs.cz/item/CS_URS_2026_01/596211113" TargetMode="External"/><Relationship Id="rId39" Type="http://schemas.openxmlformats.org/officeDocument/2006/relationships/hyperlink" Target="https://podminky.urs.cz/item/CS_URS_2026_01/914111111" TargetMode="External"/><Relationship Id="rId21" Type="http://schemas.openxmlformats.org/officeDocument/2006/relationships/hyperlink" Target="https://podminky.urs.cz/item/CS_URS_2026_01/596211110" TargetMode="External"/><Relationship Id="rId34" Type="http://schemas.openxmlformats.org/officeDocument/2006/relationships/hyperlink" Target="https://podminky.urs.cz/item/CS_URS_2026_01/916131213" TargetMode="External"/><Relationship Id="rId42" Type="http://schemas.openxmlformats.org/officeDocument/2006/relationships/hyperlink" Target="https://podminky.urs.cz/item/CS_URS_2026_01/914511111" TargetMode="External"/><Relationship Id="rId47" Type="http://schemas.openxmlformats.org/officeDocument/2006/relationships/hyperlink" Target="https://podminky.urs.cz/item/CS_URS_2026_01/915231112" TargetMode="External"/><Relationship Id="rId50" Type="http://schemas.openxmlformats.org/officeDocument/2006/relationships/hyperlink" Target="https://podminky.urs.cz/item/CS_URS_2026_01/915621111" TargetMode="External"/><Relationship Id="rId55" Type="http://schemas.openxmlformats.org/officeDocument/2006/relationships/hyperlink" Target="https://podminky.urs.cz/item/CS_URS_2026_01/997221861" TargetMode="External"/><Relationship Id="rId7" Type="http://schemas.openxmlformats.org/officeDocument/2006/relationships/hyperlink" Target="https://podminky.urs.cz/item/CS_URS_2026_01/121151103" TargetMode="External"/><Relationship Id="rId2" Type="http://schemas.openxmlformats.org/officeDocument/2006/relationships/hyperlink" Target="https://podminky.urs.cz/item/CS_URS_2026_01/113106142" TargetMode="External"/><Relationship Id="rId16" Type="http://schemas.openxmlformats.org/officeDocument/2006/relationships/hyperlink" Target="https://podminky.urs.cz/item/CS_URS_2026_01/564871016" TargetMode="External"/><Relationship Id="rId29" Type="http://schemas.openxmlformats.org/officeDocument/2006/relationships/hyperlink" Target="https://podminky.urs.cz/item/CS_URS_2026_01/577134031" TargetMode="External"/><Relationship Id="rId11" Type="http://schemas.openxmlformats.org/officeDocument/2006/relationships/hyperlink" Target="https://podminky.urs.cz/item/CS_URS_2026_01/122251501" TargetMode="External"/><Relationship Id="rId24" Type="http://schemas.openxmlformats.org/officeDocument/2006/relationships/hyperlink" Target="https://podminky.urs.cz/item/CS_URS_2026_01/596211112" TargetMode="External"/><Relationship Id="rId32" Type="http://schemas.openxmlformats.org/officeDocument/2006/relationships/hyperlink" Target="https://podminky.urs.cz/item/CS_URS_2026_01/919732211" TargetMode="External"/><Relationship Id="rId37" Type="http://schemas.openxmlformats.org/officeDocument/2006/relationships/hyperlink" Target="https://podminky.urs.cz/item/CS_URS_2026_01/899132111" TargetMode="External"/><Relationship Id="rId40" Type="http://schemas.openxmlformats.org/officeDocument/2006/relationships/hyperlink" Target="https://podminky.urs.cz/item/CS_URS_2026_01/914111111" TargetMode="External"/><Relationship Id="rId45" Type="http://schemas.openxmlformats.org/officeDocument/2006/relationships/hyperlink" Target="https://podminky.urs.cz/item/CS_URS_2026_01/915211112" TargetMode="External"/><Relationship Id="rId53" Type="http://schemas.openxmlformats.org/officeDocument/2006/relationships/hyperlink" Target="https://podminky.urs.cz/item/CS_URS_2026_01/997221561" TargetMode="External"/><Relationship Id="rId58" Type="http://schemas.openxmlformats.org/officeDocument/2006/relationships/drawing" Target="../drawings/drawing9.xml"/><Relationship Id="rId5" Type="http://schemas.openxmlformats.org/officeDocument/2006/relationships/hyperlink" Target="https://podminky.urs.cz/item/CS_URS_2026_01/121151103" TargetMode="External"/><Relationship Id="rId19" Type="http://schemas.openxmlformats.org/officeDocument/2006/relationships/hyperlink" Target="https://podminky.urs.cz/item/CS_URS_2026_01/596211110" TargetMode="External"/><Relationship Id="rId4" Type="http://schemas.openxmlformats.org/officeDocument/2006/relationships/hyperlink" Target="https://podminky.urs.cz/item/CS_URS_2026_01/979054451" TargetMode="External"/><Relationship Id="rId9" Type="http://schemas.openxmlformats.org/officeDocument/2006/relationships/hyperlink" Target="https://podminky.urs.cz/item/CS_URS_2026_01/113154522" TargetMode="External"/><Relationship Id="rId14" Type="http://schemas.openxmlformats.org/officeDocument/2006/relationships/hyperlink" Target="https://podminky.urs.cz/item/CS_URS_2026_01/181951112" TargetMode="External"/><Relationship Id="rId22" Type="http://schemas.openxmlformats.org/officeDocument/2006/relationships/hyperlink" Target="https://podminky.urs.cz/item/CS_URS_2026_01/564851011" TargetMode="External"/><Relationship Id="rId27" Type="http://schemas.openxmlformats.org/officeDocument/2006/relationships/hyperlink" Target="https://podminky.urs.cz/item/CS_URS_2026_01/596211113" TargetMode="External"/><Relationship Id="rId30" Type="http://schemas.openxmlformats.org/officeDocument/2006/relationships/hyperlink" Target="https://podminky.urs.cz/item/CS_URS_2026_01/181006113" TargetMode="External"/><Relationship Id="rId35" Type="http://schemas.openxmlformats.org/officeDocument/2006/relationships/hyperlink" Target="https://podminky.urs.cz/item/CS_URS_2026_01/916231213" TargetMode="External"/><Relationship Id="rId43" Type="http://schemas.openxmlformats.org/officeDocument/2006/relationships/hyperlink" Target="https://podminky.urs.cz/item/CS_URS_2026_01/915211116" TargetMode="External"/><Relationship Id="rId48" Type="http://schemas.openxmlformats.org/officeDocument/2006/relationships/hyperlink" Target="https://podminky.urs.cz/item/CS_URS_2026_01/915311112" TargetMode="External"/><Relationship Id="rId56" Type="http://schemas.openxmlformats.org/officeDocument/2006/relationships/hyperlink" Target="https://podminky.urs.cz/item/CS_URS_2026_01/997221873" TargetMode="External"/><Relationship Id="rId8" Type="http://schemas.openxmlformats.org/officeDocument/2006/relationships/hyperlink" Target="https://podminky.urs.cz/item/CS_URS_2026_01/122251501" TargetMode="External"/><Relationship Id="rId51" Type="http://schemas.openxmlformats.org/officeDocument/2006/relationships/hyperlink" Target="https://podminky.urs.cz/item/CS_URS_2026_01/162751115" TargetMode="External"/><Relationship Id="rId3" Type="http://schemas.openxmlformats.org/officeDocument/2006/relationships/hyperlink" Target="https://podminky.urs.cz/item/CS_URS_2026_01/113106142" TargetMode="External"/><Relationship Id="rId12" Type="http://schemas.openxmlformats.org/officeDocument/2006/relationships/hyperlink" Target="https://podminky.urs.cz/item/CS_URS_2026_01/122251501" TargetMode="External"/><Relationship Id="rId17" Type="http://schemas.openxmlformats.org/officeDocument/2006/relationships/hyperlink" Target="https://podminky.urs.cz/item/CS_URS_2026_01/919726123" TargetMode="External"/><Relationship Id="rId25" Type="http://schemas.openxmlformats.org/officeDocument/2006/relationships/hyperlink" Target="https://podminky.urs.cz/item/CS_URS_2026_01/596211113" TargetMode="External"/><Relationship Id="rId33" Type="http://schemas.openxmlformats.org/officeDocument/2006/relationships/hyperlink" Target="https://podminky.urs.cz/item/CS_URS_2026_01/919732221" TargetMode="External"/><Relationship Id="rId38" Type="http://schemas.openxmlformats.org/officeDocument/2006/relationships/hyperlink" Target="https://podminky.urs.cz/item/CS_URS_2026_01/966006211" TargetMode="External"/><Relationship Id="rId46" Type="http://schemas.openxmlformats.org/officeDocument/2006/relationships/hyperlink" Target="https://podminky.urs.cz/item/CS_URS_2026_01/915221112" TargetMode="External"/><Relationship Id="rId20" Type="http://schemas.openxmlformats.org/officeDocument/2006/relationships/hyperlink" Target="https://podminky.urs.cz/item/CS_URS_2026_01/564851011" TargetMode="External"/><Relationship Id="rId41" Type="http://schemas.openxmlformats.org/officeDocument/2006/relationships/hyperlink" Target="https://podminky.urs.cz/item/CS_URS_2026_01/914111111" TargetMode="External"/><Relationship Id="rId54" Type="http://schemas.openxmlformats.org/officeDocument/2006/relationships/hyperlink" Target="https://podminky.urs.cz/item/CS_URS_2026_01/997221569" TargetMode="External"/><Relationship Id="rId1" Type="http://schemas.openxmlformats.org/officeDocument/2006/relationships/hyperlink" Target="https://podminky.urs.cz/item/CS_URS_2026_01/113106142" TargetMode="External"/><Relationship Id="rId6" Type="http://schemas.openxmlformats.org/officeDocument/2006/relationships/hyperlink" Target="https://podminky.urs.cz/item/CS_URS_2026_01/122251501" TargetMode="External"/><Relationship Id="rId15" Type="http://schemas.openxmlformats.org/officeDocument/2006/relationships/hyperlink" Target="https://podminky.urs.cz/item/CS_URS_2026_01/122211101" TargetMode="External"/><Relationship Id="rId23" Type="http://schemas.openxmlformats.org/officeDocument/2006/relationships/hyperlink" Target="https://podminky.urs.cz/item/CS_URS_2026_01/596211110" TargetMode="External"/><Relationship Id="rId28" Type="http://schemas.openxmlformats.org/officeDocument/2006/relationships/hyperlink" Target="https://podminky.urs.cz/item/CS_URS_2026_01/573211108" TargetMode="External"/><Relationship Id="rId36" Type="http://schemas.openxmlformats.org/officeDocument/2006/relationships/hyperlink" Target="https://podminky.urs.cz/item/CS_URS_2026_01/916991121" TargetMode="External"/><Relationship Id="rId49" Type="http://schemas.openxmlformats.org/officeDocument/2006/relationships/hyperlink" Target="https://podminky.urs.cz/item/CS_URS_2026_01/915611111" TargetMode="External"/><Relationship Id="rId57" Type="http://schemas.openxmlformats.org/officeDocument/2006/relationships/hyperlink" Target="https://podminky.urs.cz/item/CS_URS_2026_01/998223011" TargetMode="External"/><Relationship Id="rId10" Type="http://schemas.openxmlformats.org/officeDocument/2006/relationships/hyperlink" Target="https://podminky.urs.cz/item/CS_URS_2026_01/121151103" TargetMode="External"/><Relationship Id="rId31" Type="http://schemas.openxmlformats.org/officeDocument/2006/relationships/hyperlink" Target="https://podminky.urs.cz/item/CS_URS_2026_01/181411131" TargetMode="External"/><Relationship Id="rId44" Type="http://schemas.openxmlformats.org/officeDocument/2006/relationships/hyperlink" Target="https://podminky.urs.cz/item/CS_URS_2026_01/915611111" TargetMode="External"/><Relationship Id="rId52" Type="http://schemas.openxmlformats.org/officeDocument/2006/relationships/hyperlink" Target="https://podminky.urs.cz/item/CS_URS_2026_01/171201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5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90"/>
      <c r="AS2" s="390"/>
      <c r="AT2" s="390"/>
      <c r="AU2" s="390"/>
      <c r="AV2" s="390"/>
      <c r="AW2" s="390"/>
      <c r="AX2" s="390"/>
      <c r="AY2" s="390"/>
      <c r="AZ2" s="390"/>
      <c r="BA2" s="390"/>
      <c r="BB2" s="390"/>
      <c r="BC2" s="390"/>
      <c r="BD2" s="390"/>
      <c r="BE2" s="390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74" t="s">
        <v>14</v>
      </c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  <c r="AJ5" s="375"/>
      <c r="AK5" s="375"/>
      <c r="AL5" s="375"/>
      <c r="AM5" s="375"/>
      <c r="AN5" s="375"/>
      <c r="AO5" s="375"/>
      <c r="AP5" s="24"/>
      <c r="AQ5" s="24"/>
      <c r="AR5" s="22"/>
      <c r="BE5" s="371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76" t="s">
        <v>17</v>
      </c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24"/>
      <c r="AQ6" s="24"/>
      <c r="AR6" s="22"/>
      <c r="BE6" s="372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72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72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72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72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72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72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72"/>
      <c r="BS13" s="19" t="s">
        <v>6</v>
      </c>
    </row>
    <row r="14" spans="1:74" ht="12.75">
      <c r="B14" s="23"/>
      <c r="C14" s="24"/>
      <c r="D14" s="24"/>
      <c r="E14" s="377" t="s">
        <v>30</v>
      </c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378"/>
      <c r="AD14" s="378"/>
      <c r="AE14" s="378"/>
      <c r="AF14" s="378"/>
      <c r="AG14" s="378"/>
      <c r="AH14" s="378"/>
      <c r="AI14" s="378"/>
      <c r="AJ14" s="378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72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72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72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72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72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72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72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72"/>
    </row>
    <row r="22" spans="1:71" s="1" customFormat="1" ht="12" customHeight="1">
      <c r="B22" s="23"/>
      <c r="C22" s="24"/>
      <c r="D22" s="31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72"/>
    </row>
    <row r="23" spans="1:71" s="1" customFormat="1" ht="47.25" customHeight="1">
      <c r="B23" s="23"/>
      <c r="C23" s="24"/>
      <c r="D23" s="24"/>
      <c r="E23" s="379" t="s">
        <v>37</v>
      </c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79"/>
      <c r="AI23" s="379"/>
      <c r="AJ23" s="379"/>
      <c r="AK23" s="379"/>
      <c r="AL23" s="379"/>
      <c r="AM23" s="379"/>
      <c r="AN23" s="379"/>
      <c r="AO23" s="24"/>
      <c r="AP23" s="24"/>
      <c r="AQ23" s="24"/>
      <c r="AR23" s="22"/>
      <c r="BE23" s="372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72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72"/>
    </row>
    <row r="26" spans="1:71" s="2" customFormat="1" ht="25.9" customHeight="1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0">
        <f>ROUND(AG54,2)</f>
        <v>0</v>
      </c>
      <c r="AL26" s="381"/>
      <c r="AM26" s="381"/>
      <c r="AN26" s="381"/>
      <c r="AO26" s="381"/>
      <c r="AP26" s="38"/>
      <c r="AQ26" s="38"/>
      <c r="AR26" s="41"/>
      <c r="BE26" s="372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72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2" t="s">
        <v>39</v>
      </c>
      <c r="M28" s="382"/>
      <c r="N28" s="382"/>
      <c r="O28" s="382"/>
      <c r="P28" s="382"/>
      <c r="Q28" s="38"/>
      <c r="R28" s="38"/>
      <c r="S28" s="38"/>
      <c r="T28" s="38"/>
      <c r="U28" s="38"/>
      <c r="V28" s="38"/>
      <c r="W28" s="382" t="s">
        <v>40</v>
      </c>
      <c r="X28" s="382"/>
      <c r="Y28" s="382"/>
      <c r="Z28" s="382"/>
      <c r="AA28" s="382"/>
      <c r="AB28" s="382"/>
      <c r="AC28" s="382"/>
      <c r="AD28" s="382"/>
      <c r="AE28" s="382"/>
      <c r="AF28" s="38"/>
      <c r="AG28" s="38"/>
      <c r="AH28" s="38"/>
      <c r="AI28" s="38"/>
      <c r="AJ28" s="38"/>
      <c r="AK28" s="382" t="s">
        <v>41</v>
      </c>
      <c r="AL28" s="382"/>
      <c r="AM28" s="382"/>
      <c r="AN28" s="382"/>
      <c r="AO28" s="382"/>
      <c r="AP28" s="38"/>
      <c r="AQ28" s="38"/>
      <c r="AR28" s="41"/>
      <c r="BE28" s="372"/>
    </row>
    <row r="29" spans="1:71" s="3" customFormat="1" ht="14.45" customHeight="1">
      <c r="B29" s="42"/>
      <c r="C29" s="43"/>
      <c r="D29" s="31" t="s">
        <v>42</v>
      </c>
      <c r="E29" s="43"/>
      <c r="F29" s="31" t="s">
        <v>43</v>
      </c>
      <c r="G29" s="43"/>
      <c r="H29" s="43"/>
      <c r="I29" s="43"/>
      <c r="J29" s="43"/>
      <c r="K29" s="43"/>
      <c r="L29" s="385">
        <v>0.21</v>
      </c>
      <c r="M29" s="384"/>
      <c r="N29" s="384"/>
      <c r="O29" s="384"/>
      <c r="P29" s="384"/>
      <c r="Q29" s="43"/>
      <c r="R29" s="43"/>
      <c r="S29" s="43"/>
      <c r="T29" s="43"/>
      <c r="U29" s="43"/>
      <c r="V29" s="43"/>
      <c r="W29" s="383">
        <f>ROUND(AZ54, 2)</f>
        <v>0</v>
      </c>
      <c r="X29" s="384"/>
      <c r="Y29" s="384"/>
      <c r="Z29" s="384"/>
      <c r="AA29" s="384"/>
      <c r="AB29" s="384"/>
      <c r="AC29" s="384"/>
      <c r="AD29" s="384"/>
      <c r="AE29" s="384"/>
      <c r="AF29" s="43"/>
      <c r="AG29" s="43"/>
      <c r="AH29" s="43"/>
      <c r="AI29" s="43"/>
      <c r="AJ29" s="43"/>
      <c r="AK29" s="383">
        <f>ROUND(AV54, 2)</f>
        <v>0</v>
      </c>
      <c r="AL29" s="384"/>
      <c r="AM29" s="384"/>
      <c r="AN29" s="384"/>
      <c r="AO29" s="384"/>
      <c r="AP29" s="43"/>
      <c r="AQ29" s="43"/>
      <c r="AR29" s="44"/>
      <c r="BE29" s="373"/>
    </row>
    <row r="30" spans="1:71" s="3" customFormat="1" ht="14.45" customHeight="1">
      <c r="B30" s="42"/>
      <c r="C30" s="43"/>
      <c r="D30" s="43"/>
      <c r="E30" s="43"/>
      <c r="F30" s="31" t="s">
        <v>44</v>
      </c>
      <c r="G30" s="43"/>
      <c r="H30" s="43"/>
      <c r="I30" s="43"/>
      <c r="J30" s="43"/>
      <c r="K30" s="43"/>
      <c r="L30" s="385">
        <v>0.12</v>
      </c>
      <c r="M30" s="384"/>
      <c r="N30" s="384"/>
      <c r="O30" s="384"/>
      <c r="P30" s="384"/>
      <c r="Q30" s="43"/>
      <c r="R30" s="43"/>
      <c r="S30" s="43"/>
      <c r="T30" s="43"/>
      <c r="U30" s="43"/>
      <c r="V30" s="43"/>
      <c r="W30" s="383">
        <f>ROUND(BA54, 2)</f>
        <v>0</v>
      </c>
      <c r="X30" s="384"/>
      <c r="Y30" s="384"/>
      <c r="Z30" s="384"/>
      <c r="AA30" s="384"/>
      <c r="AB30" s="384"/>
      <c r="AC30" s="384"/>
      <c r="AD30" s="384"/>
      <c r="AE30" s="384"/>
      <c r="AF30" s="43"/>
      <c r="AG30" s="43"/>
      <c r="AH30" s="43"/>
      <c r="AI30" s="43"/>
      <c r="AJ30" s="43"/>
      <c r="AK30" s="383">
        <f>ROUND(AW54, 2)</f>
        <v>0</v>
      </c>
      <c r="AL30" s="384"/>
      <c r="AM30" s="384"/>
      <c r="AN30" s="384"/>
      <c r="AO30" s="384"/>
      <c r="AP30" s="43"/>
      <c r="AQ30" s="43"/>
      <c r="AR30" s="44"/>
      <c r="BE30" s="373"/>
    </row>
    <row r="31" spans="1:71" s="3" customFormat="1" ht="14.45" hidden="1" customHeight="1">
      <c r="B31" s="42"/>
      <c r="C31" s="43"/>
      <c r="D31" s="43"/>
      <c r="E31" s="43"/>
      <c r="F31" s="31" t="s">
        <v>45</v>
      </c>
      <c r="G31" s="43"/>
      <c r="H31" s="43"/>
      <c r="I31" s="43"/>
      <c r="J31" s="43"/>
      <c r="K31" s="43"/>
      <c r="L31" s="385">
        <v>0.21</v>
      </c>
      <c r="M31" s="384"/>
      <c r="N31" s="384"/>
      <c r="O31" s="384"/>
      <c r="P31" s="384"/>
      <c r="Q31" s="43"/>
      <c r="R31" s="43"/>
      <c r="S31" s="43"/>
      <c r="T31" s="43"/>
      <c r="U31" s="43"/>
      <c r="V31" s="43"/>
      <c r="W31" s="383">
        <f>ROUND(BB54, 2)</f>
        <v>0</v>
      </c>
      <c r="X31" s="384"/>
      <c r="Y31" s="384"/>
      <c r="Z31" s="384"/>
      <c r="AA31" s="384"/>
      <c r="AB31" s="384"/>
      <c r="AC31" s="384"/>
      <c r="AD31" s="384"/>
      <c r="AE31" s="384"/>
      <c r="AF31" s="43"/>
      <c r="AG31" s="43"/>
      <c r="AH31" s="43"/>
      <c r="AI31" s="43"/>
      <c r="AJ31" s="43"/>
      <c r="AK31" s="383">
        <v>0</v>
      </c>
      <c r="AL31" s="384"/>
      <c r="AM31" s="384"/>
      <c r="AN31" s="384"/>
      <c r="AO31" s="384"/>
      <c r="AP31" s="43"/>
      <c r="AQ31" s="43"/>
      <c r="AR31" s="44"/>
      <c r="BE31" s="373"/>
    </row>
    <row r="32" spans="1:71" s="3" customFormat="1" ht="14.45" hidden="1" customHeight="1">
      <c r="B32" s="42"/>
      <c r="C32" s="43"/>
      <c r="D32" s="43"/>
      <c r="E32" s="43"/>
      <c r="F32" s="31" t="s">
        <v>46</v>
      </c>
      <c r="G32" s="43"/>
      <c r="H32" s="43"/>
      <c r="I32" s="43"/>
      <c r="J32" s="43"/>
      <c r="K32" s="43"/>
      <c r="L32" s="385">
        <v>0.12</v>
      </c>
      <c r="M32" s="384"/>
      <c r="N32" s="384"/>
      <c r="O32" s="384"/>
      <c r="P32" s="384"/>
      <c r="Q32" s="43"/>
      <c r="R32" s="43"/>
      <c r="S32" s="43"/>
      <c r="T32" s="43"/>
      <c r="U32" s="43"/>
      <c r="V32" s="43"/>
      <c r="W32" s="383">
        <f>ROUND(BC54, 2)</f>
        <v>0</v>
      </c>
      <c r="X32" s="384"/>
      <c r="Y32" s="384"/>
      <c r="Z32" s="384"/>
      <c r="AA32" s="384"/>
      <c r="AB32" s="384"/>
      <c r="AC32" s="384"/>
      <c r="AD32" s="384"/>
      <c r="AE32" s="384"/>
      <c r="AF32" s="43"/>
      <c r="AG32" s="43"/>
      <c r="AH32" s="43"/>
      <c r="AI32" s="43"/>
      <c r="AJ32" s="43"/>
      <c r="AK32" s="383">
        <v>0</v>
      </c>
      <c r="AL32" s="384"/>
      <c r="AM32" s="384"/>
      <c r="AN32" s="384"/>
      <c r="AO32" s="384"/>
      <c r="AP32" s="43"/>
      <c r="AQ32" s="43"/>
      <c r="AR32" s="44"/>
      <c r="BE32" s="373"/>
    </row>
    <row r="33" spans="1:57" s="3" customFormat="1" ht="14.45" hidden="1" customHeight="1">
      <c r="B33" s="42"/>
      <c r="C33" s="43"/>
      <c r="D33" s="43"/>
      <c r="E33" s="43"/>
      <c r="F33" s="31" t="s">
        <v>47</v>
      </c>
      <c r="G33" s="43"/>
      <c r="H33" s="43"/>
      <c r="I33" s="43"/>
      <c r="J33" s="43"/>
      <c r="K33" s="43"/>
      <c r="L33" s="385">
        <v>0</v>
      </c>
      <c r="M33" s="384"/>
      <c r="N33" s="384"/>
      <c r="O33" s="384"/>
      <c r="P33" s="384"/>
      <c r="Q33" s="43"/>
      <c r="R33" s="43"/>
      <c r="S33" s="43"/>
      <c r="T33" s="43"/>
      <c r="U33" s="43"/>
      <c r="V33" s="43"/>
      <c r="W33" s="383">
        <f>ROUND(BD54, 2)</f>
        <v>0</v>
      </c>
      <c r="X33" s="384"/>
      <c r="Y33" s="384"/>
      <c r="Z33" s="384"/>
      <c r="AA33" s="384"/>
      <c r="AB33" s="384"/>
      <c r="AC33" s="384"/>
      <c r="AD33" s="384"/>
      <c r="AE33" s="384"/>
      <c r="AF33" s="43"/>
      <c r="AG33" s="43"/>
      <c r="AH33" s="43"/>
      <c r="AI33" s="43"/>
      <c r="AJ33" s="43"/>
      <c r="AK33" s="383">
        <v>0</v>
      </c>
      <c r="AL33" s="384"/>
      <c r="AM33" s="384"/>
      <c r="AN33" s="384"/>
      <c r="AO33" s="384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49</v>
      </c>
      <c r="U35" s="47"/>
      <c r="V35" s="47"/>
      <c r="W35" s="47"/>
      <c r="X35" s="389" t="s">
        <v>50</v>
      </c>
      <c r="Y35" s="387"/>
      <c r="Z35" s="387"/>
      <c r="AA35" s="387"/>
      <c r="AB35" s="387"/>
      <c r="AC35" s="47"/>
      <c r="AD35" s="47"/>
      <c r="AE35" s="47"/>
      <c r="AF35" s="47"/>
      <c r="AG35" s="47"/>
      <c r="AH35" s="47"/>
      <c r="AI35" s="47"/>
      <c r="AJ35" s="47"/>
      <c r="AK35" s="386">
        <f>SUM(AK26:AK33)</f>
        <v>0</v>
      </c>
      <c r="AL35" s="387"/>
      <c r="AM35" s="387"/>
      <c r="AN35" s="387"/>
      <c r="AO35" s="388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26-12-01-1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68" t="str">
        <f>K6</f>
        <v>KOMUNIKACE V UL.DUCHCOVSKÁ</v>
      </c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TEPLICE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96" t="str">
        <f>IF(AN8= "","",AN8)</f>
        <v>10. 2. 2026</v>
      </c>
      <c r="AN47" s="396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SM TEPLICE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97" t="str">
        <f>IF(E17="","",E17)</f>
        <v>RAPID MOST SPOL.S R.O.</v>
      </c>
      <c r="AN49" s="398"/>
      <c r="AO49" s="398"/>
      <c r="AP49" s="398"/>
      <c r="AQ49" s="38"/>
      <c r="AR49" s="41"/>
      <c r="AS49" s="400" t="s">
        <v>52</v>
      </c>
      <c r="AT49" s="401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97" t="str">
        <f>IF(E20="","",E20)</f>
        <v>ING.VLADIMÍR PLHÁK</v>
      </c>
      <c r="AN50" s="398"/>
      <c r="AO50" s="398"/>
      <c r="AP50" s="398"/>
      <c r="AQ50" s="38"/>
      <c r="AR50" s="41"/>
      <c r="AS50" s="402"/>
      <c r="AT50" s="403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404"/>
      <c r="AT51" s="405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3" t="s">
        <v>53</v>
      </c>
      <c r="D52" s="364"/>
      <c r="E52" s="364"/>
      <c r="F52" s="364"/>
      <c r="G52" s="364"/>
      <c r="H52" s="68"/>
      <c r="I52" s="367" t="s">
        <v>54</v>
      </c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  <c r="AC52" s="364"/>
      <c r="AD52" s="364"/>
      <c r="AE52" s="364"/>
      <c r="AF52" s="364"/>
      <c r="AG52" s="393" t="s">
        <v>55</v>
      </c>
      <c r="AH52" s="364"/>
      <c r="AI52" s="364"/>
      <c r="AJ52" s="364"/>
      <c r="AK52" s="364"/>
      <c r="AL52" s="364"/>
      <c r="AM52" s="364"/>
      <c r="AN52" s="367" t="s">
        <v>56</v>
      </c>
      <c r="AO52" s="364"/>
      <c r="AP52" s="364"/>
      <c r="AQ52" s="69" t="s">
        <v>57</v>
      </c>
      <c r="AR52" s="41"/>
      <c r="AS52" s="70" t="s">
        <v>58</v>
      </c>
      <c r="AT52" s="71" t="s">
        <v>59</v>
      </c>
      <c r="AU52" s="71" t="s">
        <v>60</v>
      </c>
      <c r="AV52" s="71" t="s">
        <v>61</v>
      </c>
      <c r="AW52" s="71" t="s">
        <v>62</v>
      </c>
      <c r="AX52" s="71" t="s">
        <v>63</v>
      </c>
      <c r="AY52" s="71" t="s">
        <v>64</v>
      </c>
      <c r="AZ52" s="71" t="s">
        <v>65</v>
      </c>
      <c r="BA52" s="71" t="s">
        <v>66</v>
      </c>
      <c r="BB52" s="71" t="s">
        <v>67</v>
      </c>
      <c r="BC52" s="71" t="s">
        <v>68</v>
      </c>
      <c r="BD52" s="72" t="s">
        <v>69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0">
        <f>ROUND(AG55+AG61+AG64+AG67+SUM(AG71:AG73),2)</f>
        <v>0</v>
      </c>
      <c r="AH54" s="370"/>
      <c r="AI54" s="370"/>
      <c r="AJ54" s="370"/>
      <c r="AK54" s="370"/>
      <c r="AL54" s="370"/>
      <c r="AM54" s="370"/>
      <c r="AN54" s="406">
        <f t="shared" ref="AN54:AN73" si="0">SUM(AG54,AT54)</f>
        <v>0</v>
      </c>
      <c r="AO54" s="406"/>
      <c r="AP54" s="406"/>
      <c r="AQ54" s="80" t="s">
        <v>19</v>
      </c>
      <c r="AR54" s="81"/>
      <c r="AS54" s="82">
        <f>ROUND(AS55+AS61+AS64+AS67+SUM(AS71:AS73),2)</f>
        <v>0</v>
      </c>
      <c r="AT54" s="83">
        <f t="shared" ref="AT54:AT73" si="1">ROUND(SUM(AV54:AW54),2)</f>
        <v>0</v>
      </c>
      <c r="AU54" s="84">
        <f>ROUND(AU55+AU61+AU64+AU67+SUM(AU71:AU73),5)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ROUND(AZ55+AZ61+AZ64+AZ67+SUM(AZ71:AZ73),2)</f>
        <v>0</v>
      </c>
      <c r="BA54" s="83">
        <f>ROUND(BA55+BA61+BA64+BA67+SUM(BA71:BA73),2)</f>
        <v>0</v>
      </c>
      <c r="BB54" s="83">
        <f>ROUND(BB55+BB61+BB64+BB67+SUM(BB71:BB73),2)</f>
        <v>0</v>
      </c>
      <c r="BC54" s="83">
        <f>ROUND(BC55+BC61+BC64+BC67+SUM(BC71:BC73),2)</f>
        <v>0</v>
      </c>
      <c r="BD54" s="85">
        <f>ROUND(BD55+BD61+BD64+BD67+SUM(BD71:BD73),2)</f>
        <v>0</v>
      </c>
      <c r="BS54" s="86" t="s">
        <v>71</v>
      </c>
      <c r="BT54" s="86" t="s">
        <v>72</v>
      </c>
      <c r="BU54" s="87" t="s">
        <v>73</v>
      </c>
      <c r="BV54" s="86" t="s">
        <v>74</v>
      </c>
      <c r="BW54" s="86" t="s">
        <v>5</v>
      </c>
      <c r="BX54" s="86" t="s">
        <v>75</v>
      </c>
      <c r="CL54" s="86" t="s">
        <v>19</v>
      </c>
    </row>
    <row r="55" spans="1:91" s="7" customFormat="1" ht="16.5" customHeight="1">
      <c r="B55" s="88"/>
      <c r="C55" s="89"/>
      <c r="D55" s="365" t="s">
        <v>76</v>
      </c>
      <c r="E55" s="365"/>
      <c r="F55" s="365"/>
      <c r="G55" s="365"/>
      <c r="H55" s="365"/>
      <c r="I55" s="90"/>
      <c r="J55" s="365" t="s">
        <v>77</v>
      </c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94">
        <f>ROUND(SUM(AG56:AG60),2)</f>
        <v>0</v>
      </c>
      <c r="AH55" s="395"/>
      <c r="AI55" s="395"/>
      <c r="AJ55" s="395"/>
      <c r="AK55" s="395"/>
      <c r="AL55" s="395"/>
      <c r="AM55" s="395"/>
      <c r="AN55" s="399">
        <f t="shared" si="0"/>
        <v>0</v>
      </c>
      <c r="AO55" s="395"/>
      <c r="AP55" s="395"/>
      <c r="AQ55" s="91" t="s">
        <v>78</v>
      </c>
      <c r="AR55" s="92"/>
      <c r="AS55" s="93">
        <f>ROUND(SUM(AS56:AS60),2)</f>
        <v>0</v>
      </c>
      <c r="AT55" s="94">
        <f t="shared" si="1"/>
        <v>0</v>
      </c>
      <c r="AU55" s="95">
        <f>ROUND(SUM(AU56:AU60),5)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ROUND(SUM(AZ56:AZ60),2)</f>
        <v>0</v>
      </c>
      <c r="BA55" s="94">
        <f>ROUND(SUM(BA56:BA60),2)</f>
        <v>0</v>
      </c>
      <c r="BB55" s="94">
        <f>ROUND(SUM(BB56:BB60),2)</f>
        <v>0</v>
      </c>
      <c r="BC55" s="94">
        <f>ROUND(SUM(BC56:BC60),2)</f>
        <v>0</v>
      </c>
      <c r="BD55" s="96">
        <f>ROUND(SUM(BD56:BD60),2)</f>
        <v>0</v>
      </c>
      <c r="BS55" s="97" t="s">
        <v>71</v>
      </c>
      <c r="BT55" s="97" t="s">
        <v>79</v>
      </c>
      <c r="BU55" s="97" t="s">
        <v>73</v>
      </c>
      <c r="BV55" s="97" t="s">
        <v>74</v>
      </c>
      <c r="BW55" s="97" t="s">
        <v>80</v>
      </c>
      <c r="BX55" s="97" t="s">
        <v>5</v>
      </c>
      <c r="CL55" s="97" t="s">
        <v>19</v>
      </c>
      <c r="CM55" s="97" t="s">
        <v>81</v>
      </c>
    </row>
    <row r="56" spans="1:91" s="4" customFormat="1" ht="16.5" customHeight="1">
      <c r="A56" s="98" t="s">
        <v>82</v>
      </c>
      <c r="B56" s="53"/>
      <c r="C56" s="99"/>
      <c r="D56" s="99"/>
      <c r="E56" s="366" t="s">
        <v>83</v>
      </c>
      <c r="F56" s="366"/>
      <c r="G56" s="366"/>
      <c r="H56" s="366"/>
      <c r="I56" s="366"/>
      <c r="J56" s="99"/>
      <c r="K56" s="366" t="s">
        <v>84</v>
      </c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91">
        <f>'001 - KOMUNIKACE ZRN1 - 1...'!J32</f>
        <v>0</v>
      </c>
      <c r="AH56" s="392"/>
      <c r="AI56" s="392"/>
      <c r="AJ56" s="392"/>
      <c r="AK56" s="392"/>
      <c r="AL56" s="392"/>
      <c r="AM56" s="392"/>
      <c r="AN56" s="391">
        <f t="shared" si="0"/>
        <v>0</v>
      </c>
      <c r="AO56" s="392"/>
      <c r="AP56" s="392"/>
      <c r="AQ56" s="100" t="s">
        <v>85</v>
      </c>
      <c r="AR56" s="55"/>
      <c r="AS56" s="101">
        <v>0</v>
      </c>
      <c r="AT56" s="102">
        <f t="shared" si="1"/>
        <v>0</v>
      </c>
      <c r="AU56" s="103">
        <f>'001 - KOMUNIKACE ZRN1 - 1...'!P95</f>
        <v>0</v>
      </c>
      <c r="AV56" s="102">
        <f>'001 - KOMUNIKACE ZRN1 - 1...'!J35</f>
        <v>0</v>
      </c>
      <c r="AW56" s="102">
        <f>'001 - KOMUNIKACE ZRN1 - 1...'!J36</f>
        <v>0</v>
      </c>
      <c r="AX56" s="102">
        <f>'001 - KOMUNIKACE ZRN1 - 1...'!J37</f>
        <v>0</v>
      </c>
      <c r="AY56" s="102">
        <f>'001 - KOMUNIKACE ZRN1 - 1...'!J38</f>
        <v>0</v>
      </c>
      <c r="AZ56" s="102">
        <f>'001 - KOMUNIKACE ZRN1 - 1...'!F35</f>
        <v>0</v>
      </c>
      <c r="BA56" s="102">
        <f>'001 - KOMUNIKACE ZRN1 - 1...'!F36</f>
        <v>0</v>
      </c>
      <c r="BB56" s="102">
        <f>'001 - KOMUNIKACE ZRN1 - 1...'!F37</f>
        <v>0</v>
      </c>
      <c r="BC56" s="102">
        <f>'001 - KOMUNIKACE ZRN1 - 1...'!F38</f>
        <v>0</v>
      </c>
      <c r="BD56" s="104">
        <f>'001 - KOMUNIKACE ZRN1 - 1...'!F39</f>
        <v>0</v>
      </c>
      <c r="BT56" s="105" t="s">
        <v>81</v>
      </c>
      <c r="BV56" s="105" t="s">
        <v>74</v>
      </c>
      <c r="BW56" s="105" t="s">
        <v>86</v>
      </c>
      <c r="BX56" s="105" t="s">
        <v>80</v>
      </c>
      <c r="CL56" s="105" t="s">
        <v>19</v>
      </c>
    </row>
    <row r="57" spans="1:91" s="4" customFormat="1" ht="16.5" customHeight="1">
      <c r="A57" s="98" t="s">
        <v>82</v>
      </c>
      <c r="B57" s="53"/>
      <c r="C57" s="99"/>
      <c r="D57" s="99"/>
      <c r="E57" s="366" t="s">
        <v>87</v>
      </c>
      <c r="F57" s="366"/>
      <c r="G57" s="366"/>
      <c r="H57" s="366"/>
      <c r="I57" s="366"/>
      <c r="J57" s="99"/>
      <c r="K57" s="366" t="s">
        <v>88</v>
      </c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91">
        <f>'002 - KOMUNIKACE ZRN2 - 2...'!J32</f>
        <v>0</v>
      </c>
      <c r="AH57" s="392"/>
      <c r="AI57" s="392"/>
      <c r="AJ57" s="392"/>
      <c r="AK57" s="392"/>
      <c r="AL57" s="392"/>
      <c r="AM57" s="392"/>
      <c r="AN57" s="391">
        <f t="shared" si="0"/>
        <v>0</v>
      </c>
      <c r="AO57" s="392"/>
      <c r="AP57" s="392"/>
      <c r="AQ57" s="100" t="s">
        <v>85</v>
      </c>
      <c r="AR57" s="55"/>
      <c r="AS57" s="101">
        <v>0</v>
      </c>
      <c r="AT57" s="102">
        <f t="shared" si="1"/>
        <v>0</v>
      </c>
      <c r="AU57" s="103">
        <f>'002 - KOMUNIKACE ZRN2 - 2...'!P95</f>
        <v>0</v>
      </c>
      <c r="AV57" s="102">
        <f>'002 - KOMUNIKACE ZRN2 - 2...'!J35</f>
        <v>0</v>
      </c>
      <c r="AW57" s="102">
        <f>'002 - KOMUNIKACE ZRN2 - 2...'!J36</f>
        <v>0</v>
      </c>
      <c r="AX57" s="102">
        <f>'002 - KOMUNIKACE ZRN2 - 2...'!J37</f>
        <v>0</v>
      </c>
      <c r="AY57" s="102">
        <f>'002 - KOMUNIKACE ZRN2 - 2...'!J38</f>
        <v>0</v>
      </c>
      <c r="AZ57" s="102">
        <f>'002 - KOMUNIKACE ZRN2 - 2...'!F35</f>
        <v>0</v>
      </c>
      <c r="BA57" s="102">
        <f>'002 - KOMUNIKACE ZRN2 - 2...'!F36</f>
        <v>0</v>
      </c>
      <c r="BB57" s="102">
        <f>'002 - KOMUNIKACE ZRN2 - 2...'!F37</f>
        <v>0</v>
      </c>
      <c r="BC57" s="102">
        <f>'002 - KOMUNIKACE ZRN2 - 2...'!F38</f>
        <v>0</v>
      </c>
      <c r="BD57" s="104">
        <f>'002 - KOMUNIKACE ZRN2 - 2...'!F39</f>
        <v>0</v>
      </c>
      <c r="BT57" s="105" t="s">
        <v>81</v>
      </c>
      <c r="BV57" s="105" t="s">
        <v>74</v>
      </c>
      <c r="BW57" s="105" t="s">
        <v>89</v>
      </c>
      <c r="BX57" s="105" t="s">
        <v>80</v>
      </c>
      <c r="CL57" s="105" t="s">
        <v>19</v>
      </c>
    </row>
    <row r="58" spans="1:91" s="4" customFormat="1" ht="16.5" customHeight="1">
      <c r="A58" s="98" t="s">
        <v>82</v>
      </c>
      <c r="B58" s="53"/>
      <c r="C58" s="99"/>
      <c r="D58" s="99"/>
      <c r="E58" s="366" t="s">
        <v>90</v>
      </c>
      <c r="F58" s="366"/>
      <c r="G58" s="366"/>
      <c r="H58" s="366"/>
      <c r="I58" s="366"/>
      <c r="J58" s="99"/>
      <c r="K58" s="366" t="s">
        <v>91</v>
      </c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366"/>
      <c r="AF58" s="366"/>
      <c r="AG58" s="391">
        <f>'003 - KOMUNIKACE ZRN3 - 3...'!J32</f>
        <v>0</v>
      </c>
      <c r="AH58" s="392"/>
      <c r="AI58" s="392"/>
      <c r="AJ58" s="392"/>
      <c r="AK58" s="392"/>
      <c r="AL58" s="392"/>
      <c r="AM58" s="392"/>
      <c r="AN58" s="391">
        <f t="shared" si="0"/>
        <v>0</v>
      </c>
      <c r="AO58" s="392"/>
      <c r="AP58" s="392"/>
      <c r="AQ58" s="100" t="s">
        <v>85</v>
      </c>
      <c r="AR58" s="55"/>
      <c r="AS58" s="101">
        <v>0</v>
      </c>
      <c r="AT58" s="102">
        <f t="shared" si="1"/>
        <v>0</v>
      </c>
      <c r="AU58" s="103">
        <f>'003 - KOMUNIKACE ZRN3 - 3...'!P97</f>
        <v>0</v>
      </c>
      <c r="AV58" s="102">
        <f>'003 - KOMUNIKACE ZRN3 - 3...'!J35</f>
        <v>0</v>
      </c>
      <c r="AW58" s="102">
        <f>'003 - KOMUNIKACE ZRN3 - 3...'!J36</f>
        <v>0</v>
      </c>
      <c r="AX58" s="102">
        <f>'003 - KOMUNIKACE ZRN3 - 3...'!J37</f>
        <v>0</v>
      </c>
      <c r="AY58" s="102">
        <f>'003 - KOMUNIKACE ZRN3 - 3...'!J38</f>
        <v>0</v>
      </c>
      <c r="AZ58" s="102">
        <f>'003 - KOMUNIKACE ZRN3 - 3...'!F35</f>
        <v>0</v>
      </c>
      <c r="BA58" s="102">
        <f>'003 - KOMUNIKACE ZRN3 - 3...'!F36</f>
        <v>0</v>
      </c>
      <c r="BB58" s="102">
        <f>'003 - KOMUNIKACE ZRN3 - 3...'!F37</f>
        <v>0</v>
      </c>
      <c r="BC58" s="102">
        <f>'003 - KOMUNIKACE ZRN3 - 3...'!F38</f>
        <v>0</v>
      </c>
      <c r="BD58" s="104">
        <f>'003 - KOMUNIKACE ZRN3 - 3...'!F39</f>
        <v>0</v>
      </c>
      <c r="BT58" s="105" t="s">
        <v>81</v>
      </c>
      <c r="BV58" s="105" t="s">
        <v>74</v>
      </c>
      <c r="BW58" s="105" t="s">
        <v>92</v>
      </c>
      <c r="BX58" s="105" t="s">
        <v>80</v>
      </c>
      <c r="CL58" s="105" t="s">
        <v>19</v>
      </c>
    </row>
    <row r="59" spans="1:91" s="4" customFormat="1" ht="16.5" customHeight="1">
      <c r="A59" s="98" t="s">
        <v>82</v>
      </c>
      <c r="B59" s="53"/>
      <c r="C59" s="99"/>
      <c r="D59" s="99"/>
      <c r="E59" s="366" t="s">
        <v>93</v>
      </c>
      <c r="F59" s="366"/>
      <c r="G59" s="366"/>
      <c r="H59" s="366"/>
      <c r="I59" s="366"/>
      <c r="J59" s="99"/>
      <c r="K59" s="366" t="s">
        <v>94</v>
      </c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91">
        <f>'004 - KOMUNIKACE ZRN4 - 4...'!J32</f>
        <v>0</v>
      </c>
      <c r="AH59" s="392"/>
      <c r="AI59" s="392"/>
      <c r="AJ59" s="392"/>
      <c r="AK59" s="392"/>
      <c r="AL59" s="392"/>
      <c r="AM59" s="392"/>
      <c r="AN59" s="391">
        <f t="shared" si="0"/>
        <v>0</v>
      </c>
      <c r="AO59" s="392"/>
      <c r="AP59" s="392"/>
      <c r="AQ59" s="100" t="s">
        <v>85</v>
      </c>
      <c r="AR59" s="55"/>
      <c r="AS59" s="101">
        <v>0</v>
      </c>
      <c r="AT59" s="102">
        <f t="shared" si="1"/>
        <v>0</v>
      </c>
      <c r="AU59" s="103">
        <f>'004 - KOMUNIKACE ZRN4 - 4...'!P95</f>
        <v>0</v>
      </c>
      <c r="AV59" s="102">
        <f>'004 - KOMUNIKACE ZRN4 - 4...'!J35</f>
        <v>0</v>
      </c>
      <c r="AW59" s="102">
        <f>'004 - KOMUNIKACE ZRN4 - 4...'!J36</f>
        <v>0</v>
      </c>
      <c r="AX59" s="102">
        <f>'004 - KOMUNIKACE ZRN4 - 4...'!J37</f>
        <v>0</v>
      </c>
      <c r="AY59" s="102">
        <f>'004 - KOMUNIKACE ZRN4 - 4...'!J38</f>
        <v>0</v>
      </c>
      <c r="AZ59" s="102">
        <f>'004 - KOMUNIKACE ZRN4 - 4...'!F35</f>
        <v>0</v>
      </c>
      <c r="BA59" s="102">
        <f>'004 - KOMUNIKACE ZRN4 - 4...'!F36</f>
        <v>0</v>
      </c>
      <c r="BB59" s="102">
        <f>'004 - KOMUNIKACE ZRN4 - 4...'!F37</f>
        <v>0</v>
      </c>
      <c r="BC59" s="102">
        <f>'004 - KOMUNIKACE ZRN4 - 4...'!F38</f>
        <v>0</v>
      </c>
      <c r="BD59" s="104">
        <f>'004 - KOMUNIKACE ZRN4 - 4...'!F39</f>
        <v>0</v>
      </c>
      <c r="BT59" s="105" t="s">
        <v>81</v>
      </c>
      <c r="BV59" s="105" t="s">
        <v>74</v>
      </c>
      <c r="BW59" s="105" t="s">
        <v>95</v>
      </c>
      <c r="BX59" s="105" t="s">
        <v>80</v>
      </c>
      <c r="CL59" s="105" t="s">
        <v>19</v>
      </c>
    </row>
    <row r="60" spans="1:91" s="4" customFormat="1" ht="23.25" customHeight="1">
      <c r="A60" s="98" t="s">
        <v>82</v>
      </c>
      <c r="B60" s="53"/>
      <c r="C60" s="99"/>
      <c r="D60" s="99"/>
      <c r="E60" s="366" t="s">
        <v>96</v>
      </c>
      <c r="F60" s="366"/>
      <c r="G60" s="366"/>
      <c r="H60" s="366"/>
      <c r="I60" s="366"/>
      <c r="J60" s="99"/>
      <c r="K60" s="366" t="s">
        <v>97</v>
      </c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91">
        <f>'005 - KOMUNIKACE ZRN5 - D...'!J32</f>
        <v>0</v>
      </c>
      <c r="AH60" s="392"/>
      <c r="AI60" s="392"/>
      <c r="AJ60" s="392"/>
      <c r="AK60" s="392"/>
      <c r="AL60" s="392"/>
      <c r="AM60" s="392"/>
      <c r="AN60" s="391">
        <f t="shared" si="0"/>
        <v>0</v>
      </c>
      <c r="AO60" s="392"/>
      <c r="AP60" s="392"/>
      <c r="AQ60" s="100" t="s">
        <v>85</v>
      </c>
      <c r="AR60" s="55"/>
      <c r="AS60" s="101">
        <v>0</v>
      </c>
      <c r="AT60" s="102">
        <f t="shared" si="1"/>
        <v>0</v>
      </c>
      <c r="AU60" s="103">
        <f>'005 - KOMUNIKACE ZRN5 - D...'!P88</f>
        <v>0</v>
      </c>
      <c r="AV60" s="102">
        <f>'005 - KOMUNIKACE ZRN5 - D...'!J35</f>
        <v>0</v>
      </c>
      <c r="AW60" s="102">
        <f>'005 - KOMUNIKACE ZRN5 - D...'!J36</f>
        <v>0</v>
      </c>
      <c r="AX60" s="102">
        <f>'005 - KOMUNIKACE ZRN5 - D...'!J37</f>
        <v>0</v>
      </c>
      <c r="AY60" s="102">
        <f>'005 - KOMUNIKACE ZRN5 - D...'!J38</f>
        <v>0</v>
      </c>
      <c r="AZ60" s="102">
        <f>'005 - KOMUNIKACE ZRN5 - D...'!F35</f>
        <v>0</v>
      </c>
      <c r="BA60" s="102">
        <f>'005 - KOMUNIKACE ZRN5 - D...'!F36</f>
        <v>0</v>
      </c>
      <c r="BB60" s="102">
        <f>'005 - KOMUNIKACE ZRN5 - D...'!F37</f>
        <v>0</v>
      </c>
      <c r="BC60" s="102">
        <f>'005 - KOMUNIKACE ZRN5 - D...'!F38</f>
        <v>0</v>
      </c>
      <c r="BD60" s="104">
        <f>'005 - KOMUNIKACE ZRN5 - D...'!F39</f>
        <v>0</v>
      </c>
      <c r="BT60" s="105" t="s">
        <v>81</v>
      </c>
      <c r="BV60" s="105" t="s">
        <v>74</v>
      </c>
      <c r="BW60" s="105" t="s">
        <v>98</v>
      </c>
      <c r="BX60" s="105" t="s">
        <v>80</v>
      </c>
      <c r="CL60" s="105" t="s">
        <v>19</v>
      </c>
    </row>
    <row r="61" spans="1:91" s="7" customFormat="1" ht="16.5" customHeight="1">
      <c r="B61" s="88"/>
      <c r="C61" s="89"/>
      <c r="D61" s="365" t="s">
        <v>99</v>
      </c>
      <c r="E61" s="365"/>
      <c r="F61" s="365"/>
      <c r="G61" s="365"/>
      <c r="H61" s="365"/>
      <c r="I61" s="90"/>
      <c r="J61" s="365" t="s">
        <v>100</v>
      </c>
      <c r="K61" s="365"/>
      <c r="L61" s="365"/>
      <c r="M61" s="365"/>
      <c r="N61" s="365"/>
      <c r="O61" s="365"/>
      <c r="P61" s="365"/>
      <c r="Q61" s="365"/>
      <c r="R61" s="365"/>
      <c r="S61" s="365"/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  <c r="AF61" s="365"/>
      <c r="AG61" s="394">
        <f>ROUND(SUM(AG62:AG63),2)</f>
        <v>0</v>
      </c>
      <c r="AH61" s="395"/>
      <c r="AI61" s="395"/>
      <c r="AJ61" s="395"/>
      <c r="AK61" s="395"/>
      <c r="AL61" s="395"/>
      <c r="AM61" s="395"/>
      <c r="AN61" s="399">
        <f t="shared" si="0"/>
        <v>0</v>
      </c>
      <c r="AO61" s="395"/>
      <c r="AP61" s="395"/>
      <c r="AQ61" s="91" t="s">
        <v>78</v>
      </c>
      <c r="AR61" s="92"/>
      <c r="AS61" s="93">
        <f>ROUND(SUM(AS62:AS63),2)</f>
        <v>0</v>
      </c>
      <c r="AT61" s="94">
        <f t="shared" si="1"/>
        <v>0</v>
      </c>
      <c r="AU61" s="95">
        <f>ROUND(SUM(AU62:AU63),5)</f>
        <v>0</v>
      </c>
      <c r="AV61" s="94">
        <f>ROUND(AZ61*L29,2)</f>
        <v>0</v>
      </c>
      <c r="AW61" s="94">
        <f>ROUND(BA61*L30,2)</f>
        <v>0</v>
      </c>
      <c r="AX61" s="94">
        <f>ROUND(BB61*L29,2)</f>
        <v>0</v>
      </c>
      <c r="AY61" s="94">
        <f>ROUND(BC61*L30,2)</f>
        <v>0</v>
      </c>
      <c r="AZ61" s="94">
        <f>ROUND(SUM(AZ62:AZ63),2)</f>
        <v>0</v>
      </c>
      <c r="BA61" s="94">
        <f>ROUND(SUM(BA62:BA63),2)</f>
        <v>0</v>
      </c>
      <c r="BB61" s="94">
        <f>ROUND(SUM(BB62:BB63),2)</f>
        <v>0</v>
      </c>
      <c r="BC61" s="94">
        <f>ROUND(SUM(BC62:BC63),2)</f>
        <v>0</v>
      </c>
      <c r="BD61" s="96">
        <f>ROUND(SUM(BD62:BD63),2)</f>
        <v>0</v>
      </c>
      <c r="BS61" s="97" t="s">
        <v>71</v>
      </c>
      <c r="BT61" s="97" t="s">
        <v>79</v>
      </c>
      <c r="BU61" s="97" t="s">
        <v>73</v>
      </c>
      <c r="BV61" s="97" t="s">
        <v>74</v>
      </c>
      <c r="BW61" s="97" t="s">
        <v>101</v>
      </c>
      <c r="BX61" s="97" t="s">
        <v>5</v>
      </c>
      <c r="CL61" s="97" t="s">
        <v>19</v>
      </c>
      <c r="CM61" s="97" t="s">
        <v>81</v>
      </c>
    </row>
    <row r="62" spans="1:91" s="4" customFormat="1" ht="16.5" customHeight="1">
      <c r="A62" s="98" t="s">
        <v>82</v>
      </c>
      <c r="B62" s="53"/>
      <c r="C62" s="99"/>
      <c r="D62" s="99"/>
      <c r="E62" s="366" t="s">
        <v>83</v>
      </c>
      <c r="F62" s="366"/>
      <c r="G62" s="366"/>
      <c r="H62" s="366"/>
      <c r="I62" s="366"/>
      <c r="J62" s="99"/>
      <c r="K62" s="366" t="s">
        <v>102</v>
      </c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  <c r="AA62" s="366"/>
      <c r="AB62" s="366"/>
      <c r="AC62" s="366"/>
      <c r="AD62" s="366"/>
      <c r="AE62" s="366"/>
      <c r="AF62" s="366"/>
      <c r="AG62" s="391">
        <f>'001 - VEŘEJNÉ OSVĚTLENÍ Z...'!J32</f>
        <v>0</v>
      </c>
      <c r="AH62" s="392"/>
      <c r="AI62" s="392"/>
      <c r="AJ62" s="392"/>
      <c r="AK62" s="392"/>
      <c r="AL62" s="392"/>
      <c r="AM62" s="392"/>
      <c r="AN62" s="391">
        <f t="shared" si="0"/>
        <v>0</v>
      </c>
      <c r="AO62" s="392"/>
      <c r="AP62" s="392"/>
      <c r="AQ62" s="100" t="s">
        <v>85</v>
      </c>
      <c r="AR62" s="55"/>
      <c r="AS62" s="101">
        <v>0</v>
      </c>
      <c r="AT62" s="102">
        <f t="shared" si="1"/>
        <v>0</v>
      </c>
      <c r="AU62" s="103">
        <f>'001 - VEŘEJNÉ OSVĚTLENÍ Z...'!P88</f>
        <v>0</v>
      </c>
      <c r="AV62" s="102">
        <f>'001 - VEŘEJNÉ OSVĚTLENÍ Z...'!J35</f>
        <v>0</v>
      </c>
      <c r="AW62" s="102">
        <f>'001 - VEŘEJNÉ OSVĚTLENÍ Z...'!J36</f>
        <v>0</v>
      </c>
      <c r="AX62" s="102">
        <f>'001 - VEŘEJNÉ OSVĚTLENÍ Z...'!J37</f>
        <v>0</v>
      </c>
      <c r="AY62" s="102">
        <f>'001 - VEŘEJNÉ OSVĚTLENÍ Z...'!J38</f>
        <v>0</v>
      </c>
      <c r="AZ62" s="102">
        <f>'001 - VEŘEJNÉ OSVĚTLENÍ Z...'!F35</f>
        <v>0</v>
      </c>
      <c r="BA62" s="102">
        <f>'001 - VEŘEJNÉ OSVĚTLENÍ Z...'!F36</f>
        <v>0</v>
      </c>
      <c r="BB62" s="102">
        <f>'001 - VEŘEJNÉ OSVĚTLENÍ Z...'!F37</f>
        <v>0</v>
      </c>
      <c r="BC62" s="102">
        <f>'001 - VEŘEJNÉ OSVĚTLENÍ Z...'!F38</f>
        <v>0</v>
      </c>
      <c r="BD62" s="104">
        <f>'001 - VEŘEJNÉ OSVĚTLENÍ Z...'!F39</f>
        <v>0</v>
      </c>
      <c r="BT62" s="105" t="s">
        <v>81</v>
      </c>
      <c r="BV62" s="105" t="s">
        <v>74</v>
      </c>
      <c r="BW62" s="105" t="s">
        <v>103</v>
      </c>
      <c r="BX62" s="105" t="s">
        <v>101</v>
      </c>
      <c r="CL62" s="105" t="s">
        <v>19</v>
      </c>
    </row>
    <row r="63" spans="1:91" s="4" customFormat="1" ht="16.5" customHeight="1">
      <c r="A63" s="98" t="s">
        <v>82</v>
      </c>
      <c r="B63" s="53"/>
      <c r="C63" s="99"/>
      <c r="D63" s="99"/>
      <c r="E63" s="366" t="s">
        <v>87</v>
      </c>
      <c r="F63" s="366"/>
      <c r="G63" s="366"/>
      <c r="H63" s="366"/>
      <c r="I63" s="366"/>
      <c r="J63" s="99"/>
      <c r="K63" s="366" t="s">
        <v>104</v>
      </c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91">
        <f>'002 - VEŘEJNÉ OSVĚTLENÍ Z...'!J32</f>
        <v>0</v>
      </c>
      <c r="AH63" s="392"/>
      <c r="AI63" s="392"/>
      <c r="AJ63" s="392"/>
      <c r="AK63" s="392"/>
      <c r="AL63" s="392"/>
      <c r="AM63" s="392"/>
      <c r="AN63" s="391">
        <f t="shared" si="0"/>
        <v>0</v>
      </c>
      <c r="AO63" s="392"/>
      <c r="AP63" s="392"/>
      <c r="AQ63" s="100" t="s">
        <v>85</v>
      </c>
      <c r="AR63" s="55"/>
      <c r="AS63" s="101">
        <v>0</v>
      </c>
      <c r="AT63" s="102">
        <f t="shared" si="1"/>
        <v>0</v>
      </c>
      <c r="AU63" s="103">
        <f>'002 - VEŘEJNÉ OSVĚTLENÍ Z...'!P88</f>
        <v>0</v>
      </c>
      <c r="AV63" s="102">
        <f>'002 - VEŘEJNÉ OSVĚTLENÍ Z...'!J35</f>
        <v>0</v>
      </c>
      <c r="AW63" s="102">
        <f>'002 - VEŘEJNÉ OSVĚTLENÍ Z...'!J36</f>
        <v>0</v>
      </c>
      <c r="AX63" s="102">
        <f>'002 - VEŘEJNÉ OSVĚTLENÍ Z...'!J37</f>
        <v>0</v>
      </c>
      <c r="AY63" s="102">
        <f>'002 - VEŘEJNÉ OSVĚTLENÍ Z...'!J38</f>
        <v>0</v>
      </c>
      <c r="AZ63" s="102">
        <f>'002 - VEŘEJNÉ OSVĚTLENÍ Z...'!F35</f>
        <v>0</v>
      </c>
      <c r="BA63" s="102">
        <f>'002 - VEŘEJNÉ OSVĚTLENÍ Z...'!F36</f>
        <v>0</v>
      </c>
      <c r="BB63" s="102">
        <f>'002 - VEŘEJNÉ OSVĚTLENÍ Z...'!F37</f>
        <v>0</v>
      </c>
      <c r="BC63" s="102">
        <f>'002 - VEŘEJNÉ OSVĚTLENÍ Z...'!F38</f>
        <v>0</v>
      </c>
      <c r="BD63" s="104">
        <f>'002 - VEŘEJNÉ OSVĚTLENÍ Z...'!F39</f>
        <v>0</v>
      </c>
      <c r="BT63" s="105" t="s">
        <v>81</v>
      </c>
      <c r="BV63" s="105" t="s">
        <v>74</v>
      </c>
      <c r="BW63" s="105" t="s">
        <v>105</v>
      </c>
      <c r="BX63" s="105" t="s">
        <v>101</v>
      </c>
      <c r="CL63" s="105" t="s">
        <v>19</v>
      </c>
    </row>
    <row r="64" spans="1:91" s="7" customFormat="1" ht="16.5" customHeight="1">
      <c r="B64" s="88"/>
      <c r="C64" s="89"/>
      <c r="D64" s="365" t="s">
        <v>106</v>
      </c>
      <c r="E64" s="365"/>
      <c r="F64" s="365"/>
      <c r="G64" s="365"/>
      <c r="H64" s="365"/>
      <c r="I64" s="90"/>
      <c r="J64" s="365" t="s">
        <v>107</v>
      </c>
      <c r="K64" s="365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5"/>
      <c r="AB64" s="365"/>
      <c r="AC64" s="365"/>
      <c r="AD64" s="365"/>
      <c r="AE64" s="365"/>
      <c r="AF64" s="365"/>
      <c r="AG64" s="394">
        <f>ROUND(SUM(AG65:AG66),2)</f>
        <v>0</v>
      </c>
      <c r="AH64" s="395"/>
      <c r="AI64" s="395"/>
      <c r="AJ64" s="395"/>
      <c r="AK64" s="395"/>
      <c r="AL64" s="395"/>
      <c r="AM64" s="395"/>
      <c r="AN64" s="399">
        <f t="shared" si="0"/>
        <v>0</v>
      </c>
      <c r="AO64" s="395"/>
      <c r="AP64" s="395"/>
      <c r="AQ64" s="91" t="s">
        <v>78</v>
      </c>
      <c r="AR64" s="92"/>
      <c r="AS64" s="93">
        <f>ROUND(SUM(AS65:AS66),2)</f>
        <v>0</v>
      </c>
      <c r="AT64" s="94">
        <f t="shared" si="1"/>
        <v>0</v>
      </c>
      <c r="AU64" s="95">
        <f>ROUND(SUM(AU65:AU66),5)</f>
        <v>0</v>
      </c>
      <c r="AV64" s="94">
        <f>ROUND(AZ64*L29,2)</f>
        <v>0</v>
      </c>
      <c r="AW64" s="94">
        <f>ROUND(BA64*L30,2)</f>
        <v>0</v>
      </c>
      <c r="AX64" s="94">
        <f>ROUND(BB64*L29,2)</f>
        <v>0</v>
      </c>
      <c r="AY64" s="94">
        <f>ROUND(BC64*L30,2)</f>
        <v>0</v>
      </c>
      <c r="AZ64" s="94">
        <f>ROUND(SUM(AZ65:AZ66),2)</f>
        <v>0</v>
      </c>
      <c r="BA64" s="94">
        <f>ROUND(SUM(BA65:BA66),2)</f>
        <v>0</v>
      </c>
      <c r="BB64" s="94">
        <f>ROUND(SUM(BB65:BB66),2)</f>
        <v>0</v>
      </c>
      <c r="BC64" s="94">
        <f>ROUND(SUM(BC65:BC66),2)</f>
        <v>0</v>
      </c>
      <c r="BD64" s="96">
        <f>ROUND(SUM(BD65:BD66),2)</f>
        <v>0</v>
      </c>
      <c r="BS64" s="97" t="s">
        <v>71</v>
      </c>
      <c r="BT64" s="97" t="s">
        <v>79</v>
      </c>
      <c r="BU64" s="97" t="s">
        <v>73</v>
      </c>
      <c r="BV64" s="97" t="s">
        <v>74</v>
      </c>
      <c r="BW64" s="97" t="s">
        <v>108</v>
      </c>
      <c r="BX64" s="97" t="s">
        <v>5</v>
      </c>
      <c r="CL64" s="97" t="s">
        <v>19</v>
      </c>
      <c r="CM64" s="97" t="s">
        <v>81</v>
      </c>
    </row>
    <row r="65" spans="1:91" s="4" customFormat="1" ht="23.25" customHeight="1">
      <c r="A65" s="98" t="s">
        <v>82</v>
      </c>
      <c r="B65" s="53"/>
      <c r="C65" s="99"/>
      <c r="D65" s="99"/>
      <c r="E65" s="366" t="s">
        <v>83</v>
      </c>
      <c r="F65" s="366"/>
      <c r="G65" s="366"/>
      <c r="H65" s="366"/>
      <c r="I65" s="366"/>
      <c r="J65" s="99"/>
      <c r="K65" s="366" t="s">
        <v>109</v>
      </c>
      <c r="L65" s="366"/>
      <c r="M65" s="366"/>
      <c r="N65" s="366"/>
      <c r="O65" s="366"/>
      <c r="P65" s="366"/>
      <c r="Q65" s="366"/>
      <c r="R65" s="366"/>
      <c r="S65" s="366"/>
      <c r="T65" s="366"/>
      <c r="U65" s="366"/>
      <c r="V65" s="366"/>
      <c r="W65" s="366"/>
      <c r="X65" s="366"/>
      <c r="Y65" s="366"/>
      <c r="Z65" s="366"/>
      <c r="AA65" s="366"/>
      <c r="AB65" s="366"/>
      <c r="AC65" s="366"/>
      <c r="AD65" s="366"/>
      <c r="AE65" s="366"/>
      <c r="AF65" s="366"/>
      <c r="AG65" s="391">
        <f>'001 - CYKLOTRASA ZRN - ko...'!J32</f>
        <v>0</v>
      </c>
      <c r="AH65" s="392"/>
      <c r="AI65" s="392"/>
      <c r="AJ65" s="392"/>
      <c r="AK65" s="392"/>
      <c r="AL65" s="392"/>
      <c r="AM65" s="392"/>
      <c r="AN65" s="391">
        <f t="shared" si="0"/>
        <v>0</v>
      </c>
      <c r="AO65" s="392"/>
      <c r="AP65" s="392"/>
      <c r="AQ65" s="100" t="s">
        <v>85</v>
      </c>
      <c r="AR65" s="55"/>
      <c r="AS65" s="101">
        <v>0</v>
      </c>
      <c r="AT65" s="102">
        <f t="shared" si="1"/>
        <v>0</v>
      </c>
      <c r="AU65" s="103">
        <f>'001 - CYKLOTRASA ZRN - ko...'!P124</f>
        <v>0</v>
      </c>
      <c r="AV65" s="102">
        <f>'001 - CYKLOTRASA ZRN - ko...'!J35</f>
        <v>0</v>
      </c>
      <c r="AW65" s="102">
        <f>'001 - CYKLOTRASA ZRN - ko...'!J36</f>
        <v>0</v>
      </c>
      <c r="AX65" s="102">
        <f>'001 - CYKLOTRASA ZRN - ko...'!J37</f>
        <v>0</v>
      </c>
      <c r="AY65" s="102">
        <f>'001 - CYKLOTRASA ZRN - ko...'!J38</f>
        <v>0</v>
      </c>
      <c r="AZ65" s="102">
        <f>'001 - CYKLOTRASA ZRN - ko...'!F35</f>
        <v>0</v>
      </c>
      <c r="BA65" s="102">
        <f>'001 - CYKLOTRASA ZRN - ko...'!F36</f>
        <v>0</v>
      </c>
      <c r="BB65" s="102">
        <f>'001 - CYKLOTRASA ZRN - ko...'!F37</f>
        <v>0</v>
      </c>
      <c r="BC65" s="102">
        <f>'001 - CYKLOTRASA ZRN - ko...'!F38</f>
        <v>0</v>
      </c>
      <c r="BD65" s="104">
        <f>'001 - CYKLOTRASA ZRN - ko...'!F39</f>
        <v>0</v>
      </c>
      <c r="BT65" s="105" t="s">
        <v>81</v>
      </c>
      <c r="BV65" s="105" t="s">
        <v>74</v>
      </c>
      <c r="BW65" s="105" t="s">
        <v>110</v>
      </c>
      <c r="BX65" s="105" t="s">
        <v>108</v>
      </c>
      <c r="CL65" s="105" t="s">
        <v>19</v>
      </c>
    </row>
    <row r="66" spans="1:91" s="4" customFormat="1" ht="16.5" customHeight="1">
      <c r="A66" s="98" t="s">
        <v>82</v>
      </c>
      <c r="B66" s="53"/>
      <c r="C66" s="99"/>
      <c r="D66" s="99"/>
      <c r="E66" s="366" t="s">
        <v>87</v>
      </c>
      <c r="F66" s="366"/>
      <c r="G66" s="366"/>
      <c r="H66" s="366"/>
      <c r="I66" s="366"/>
      <c r="J66" s="99"/>
      <c r="K66" s="366" t="s">
        <v>111</v>
      </c>
      <c r="L66" s="3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  <c r="AA66" s="366"/>
      <c r="AB66" s="366"/>
      <c r="AC66" s="366"/>
      <c r="AD66" s="366"/>
      <c r="AE66" s="366"/>
      <c r="AF66" s="366"/>
      <c r="AG66" s="391">
        <f>'002 - CYKLOTRASA VON - ve...'!J32</f>
        <v>0</v>
      </c>
      <c r="AH66" s="392"/>
      <c r="AI66" s="392"/>
      <c r="AJ66" s="392"/>
      <c r="AK66" s="392"/>
      <c r="AL66" s="392"/>
      <c r="AM66" s="392"/>
      <c r="AN66" s="391">
        <f t="shared" si="0"/>
        <v>0</v>
      </c>
      <c r="AO66" s="392"/>
      <c r="AP66" s="392"/>
      <c r="AQ66" s="100" t="s">
        <v>85</v>
      </c>
      <c r="AR66" s="55"/>
      <c r="AS66" s="101">
        <v>0</v>
      </c>
      <c r="AT66" s="102">
        <f t="shared" si="1"/>
        <v>0</v>
      </c>
      <c r="AU66" s="103">
        <f>'002 - CYKLOTRASA VON - ve...'!P89</f>
        <v>0</v>
      </c>
      <c r="AV66" s="102">
        <f>'002 - CYKLOTRASA VON - ve...'!J35</f>
        <v>0</v>
      </c>
      <c r="AW66" s="102">
        <f>'002 - CYKLOTRASA VON - ve...'!J36</f>
        <v>0</v>
      </c>
      <c r="AX66" s="102">
        <f>'002 - CYKLOTRASA VON - ve...'!J37</f>
        <v>0</v>
      </c>
      <c r="AY66" s="102">
        <f>'002 - CYKLOTRASA VON - ve...'!J38</f>
        <v>0</v>
      </c>
      <c r="AZ66" s="102">
        <f>'002 - CYKLOTRASA VON - ve...'!F35</f>
        <v>0</v>
      </c>
      <c r="BA66" s="102">
        <f>'002 - CYKLOTRASA VON - ve...'!F36</f>
        <v>0</v>
      </c>
      <c r="BB66" s="102">
        <f>'002 - CYKLOTRASA VON - ve...'!F37</f>
        <v>0</v>
      </c>
      <c r="BC66" s="102">
        <f>'002 - CYKLOTRASA VON - ve...'!F38</f>
        <v>0</v>
      </c>
      <c r="BD66" s="104">
        <f>'002 - CYKLOTRASA VON - ve...'!F39</f>
        <v>0</v>
      </c>
      <c r="BT66" s="105" t="s">
        <v>81</v>
      </c>
      <c r="BV66" s="105" t="s">
        <v>74</v>
      </c>
      <c r="BW66" s="105" t="s">
        <v>112</v>
      </c>
      <c r="BX66" s="105" t="s">
        <v>108</v>
      </c>
      <c r="CL66" s="105" t="s">
        <v>19</v>
      </c>
    </row>
    <row r="67" spans="1:91" s="7" customFormat="1" ht="16.5" customHeight="1">
      <c r="B67" s="88"/>
      <c r="C67" s="89"/>
      <c r="D67" s="365" t="s">
        <v>113</v>
      </c>
      <c r="E67" s="365"/>
      <c r="F67" s="365"/>
      <c r="G67" s="365"/>
      <c r="H67" s="365"/>
      <c r="I67" s="90"/>
      <c r="J67" s="365" t="s">
        <v>114</v>
      </c>
      <c r="K67" s="365"/>
      <c r="L67" s="365"/>
      <c r="M67" s="365"/>
      <c r="N67" s="365"/>
      <c r="O67" s="365"/>
      <c r="P67" s="365"/>
      <c r="Q67" s="365"/>
      <c r="R67" s="365"/>
      <c r="S67" s="365"/>
      <c r="T67" s="365"/>
      <c r="U67" s="365"/>
      <c r="V67" s="365"/>
      <c r="W67" s="365"/>
      <c r="X67" s="365"/>
      <c r="Y67" s="365"/>
      <c r="Z67" s="365"/>
      <c r="AA67" s="365"/>
      <c r="AB67" s="365"/>
      <c r="AC67" s="365"/>
      <c r="AD67" s="365"/>
      <c r="AE67" s="365"/>
      <c r="AF67" s="365"/>
      <c r="AG67" s="394">
        <f>ROUND(SUM(AG68:AG70),2)</f>
        <v>0</v>
      </c>
      <c r="AH67" s="395"/>
      <c r="AI67" s="395"/>
      <c r="AJ67" s="395"/>
      <c r="AK67" s="395"/>
      <c r="AL67" s="395"/>
      <c r="AM67" s="395"/>
      <c r="AN67" s="399">
        <f t="shared" si="0"/>
        <v>0</v>
      </c>
      <c r="AO67" s="395"/>
      <c r="AP67" s="395"/>
      <c r="AQ67" s="91" t="s">
        <v>78</v>
      </c>
      <c r="AR67" s="92"/>
      <c r="AS67" s="93">
        <f>ROUND(SUM(AS68:AS70),2)</f>
        <v>0</v>
      </c>
      <c r="AT67" s="94">
        <f t="shared" si="1"/>
        <v>0</v>
      </c>
      <c r="AU67" s="95">
        <f>ROUND(SUM(AU68:AU70),5)</f>
        <v>0</v>
      </c>
      <c r="AV67" s="94">
        <f>ROUND(AZ67*L29,2)</f>
        <v>0</v>
      </c>
      <c r="AW67" s="94">
        <f>ROUND(BA67*L30,2)</f>
        <v>0</v>
      </c>
      <c r="AX67" s="94">
        <f>ROUND(BB67*L29,2)</f>
        <v>0</v>
      </c>
      <c r="AY67" s="94">
        <f>ROUND(BC67*L30,2)</f>
        <v>0</v>
      </c>
      <c r="AZ67" s="94">
        <f>ROUND(SUM(AZ68:AZ70),2)</f>
        <v>0</v>
      </c>
      <c r="BA67" s="94">
        <f>ROUND(SUM(BA68:BA70),2)</f>
        <v>0</v>
      </c>
      <c r="BB67" s="94">
        <f>ROUND(SUM(BB68:BB70),2)</f>
        <v>0</v>
      </c>
      <c r="BC67" s="94">
        <f>ROUND(SUM(BC68:BC70),2)</f>
        <v>0</v>
      </c>
      <c r="BD67" s="96">
        <f>ROUND(SUM(BD68:BD70),2)</f>
        <v>0</v>
      </c>
      <c r="BS67" s="97" t="s">
        <v>71</v>
      </c>
      <c r="BT67" s="97" t="s">
        <v>79</v>
      </c>
      <c r="BU67" s="97" t="s">
        <v>73</v>
      </c>
      <c r="BV67" s="97" t="s">
        <v>74</v>
      </c>
      <c r="BW67" s="97" t="s">
        <v>115</v>
      </c>
      <c r="BX67" s="97" t="s">
        <v>5</v>
      </c>
      <c r="CL67" s="97" t="s">
        <v>19</v>
      </c>
      <c r="CM67" s="97" t="s">
        <v>81</v>
      </c>
    </row>
    <row r="68" spans="1:91" s="4" customFormat="1" ht="16.5" customHeight="1">
      <c r="A68" s="98" t="s">
        <v>82</v>
      </c>
      <c r="B68" s="53"/>
      <c r="C68" s="99"/>
      <c r="D68" s="99"/>
      <c r="E68" s="366" t="s">
        <v>83</v>
      </c>
      <c r="F68" s="366"/>
      <c r="G68" s="366"/>
      <c r="H68" s="366"/>
      <c r="I68" s="366"/>
      <c r="J68" s="99"/>
      <c r="K68" s="366" t="s">
        <v>116</v>
      </c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  <c r="AA68" s="366"/>
      <c r="AB68" s="366"/>
      <c r="AC68" s="366"/>
      <c r="AD68" s="366"/>
      <c r="AE68" s="366"/>
      <c r="AF68" s="366"/>
      <c r="AG68" s="391">
        <f>'001 - SIGNALIZACE ZRN1 - ...'!J32</f>
        <v>0</v>
      </c>
      <c r="AH68" s="392"/>
      <c r="AI68" s="392"/>
      <c r="AJ68" s="392"/>
      <c r="AK68" s="392"/>
      <c r="AL68" s="392"/>
      <c r="AM68" s="392"/>
      <c r="AN68" s="391">
        <f t="shared" si="0"/>
        <v>0</v>
      </c>
      <c r="AO68" s="392"/>
      <c r="AP68" s="392"/>
      <c r="AQ68" s="100" t="s">
        <v>85</v>
      </c>
      <c r="AR68" s="55"/>
      <c r="AS68" s="101">
        <v>0</v>
      </c>
      <c r="AT68" s="102">
        <f t="shared" si="1"/>
        <v>0</v>
      </c>
      <c r="AU68" s="103">
        <f>'001 - SIGNALIZACE ZRN1 - ...'!P91</f>
        <v>0</v>
      </c>
      <c r="AV68" s="102">
        <f>'001 - SIGNALIZACE ZRN1 - ...'!J35</f>
        <v>0</v>
      </c>
      <c r="AW68" s="102">
        <f>'001 - SIGNALIZACE ZRN1 - ...'!J36</f>
        <v>0</v>
      </c>
      <c r="AX68" s="102">
        <f>'001 - SIGNALIZACE ZRN1 - ...'!J37</f>
        <v>0</v>
      </c>
      <c r="AY68" s="102">
        <f>'001 - SIGNALIZACE ZRN1 - ...'!J38</f>
        <v>0</v>
      </c>
      <c r="AZ68" s="102">
        <f>'001 - SIGNALIZACE ZRN1 - ...'!F35</f>
        <v>0</v>
      </c>
      <c r="BA68" s="102">
        <f>'001 - SIGNALIZACE ZRN1 - ...'!F36</f>
        <v>0</v>
      </c>
      <c r="BB68" s="102">
        <f>'001 - SIGNALIZACE ZRN1 - ...'!F37</f>
        <v>0</v>
      </c>
      <c r="BC68" s="102">
        <f>'001 - SIGNALIZACE ZRN1 - ...'!F38</f>
        <v>0</v>
      </c>
      <c r="BD68" s="104">
        <f>'001 - SIGNALIZACE ZRN1 - ...'!F39</f>
        <v>0</v>
      </c>
      <c r="BT68" s="105" t="s">
        <v>81</v>
      </c>
      <c r="BV68" s="105" t="s">
        <v>74</v>
      </c>
      <c r="BW68" s="105" t="s">
        <v>117</v>
      </c>
      <c r="BX68" s="105" t="s">
        <v>115</v>
      </c>
      <c r="CL68" s="105" t="s">
        <v>19</v>
      </c>
    </row>
    <row r="69" spans="1:91" s="4" customFormat="1" ht="16.5" customHeight="1">
      <c r="A69" s="98" t="s">
        <v>82</v>
      </c>
      <c r="B69" s="53"/>
      <c r="C69" s="99"/>
      <c r="D69" s="99"/>
      <c r="E69" s="366" t="s">
        <v>87</v>
      </c>
      <c r="F69" s="366"/>
      <c r="G69" s="366"/>
      <c r="H69" s="366"/>
      <c r="I69" s="366"/>
      <c r="J69" s="99"/>
      <c r="K69" s="366" t="s">
        <v>118</v>
      </c>
      <c r="L69" s="366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  <c r="AA69" s="366"/>
      <c r="AB69" s="366"/>
      <c r="AC69" s="366"/>
      <c r="AD69" s="366"/>
      <c r="AE69" s="366"/>
      <c r="AF69" s="366"/>
      <c r="AG69" s="391">
        <f>'002 - SIGNALIZACE ZRN2 - ...'!J32</f>
        <v>0</v>
      </c>
      <c r="AH69" s="392"/>
      <c r="AI69" s="392"/>
      <c r="AJ69" s="392"/>
      <c r="AK69" s="392"/>
      <c r="AL69" s="392"/>
      <c r="AM69" s="392"/>
      <c r="AN69" s="391">
        <f t="shared" si="0"/>
        <v>0</v>
      </c>
      <c r="AO69" s="392"/>
      <c r="AP69" s="392"/>
      <c r="AQ69" s="100" t="s">
        <v>85</v>
      </c>
      <c r="AR69" s="55"/>
      <c r="AS69" s="101">
        <v>0</v>
      </c>
      <c r="AT69" s="102">
        <f t="shared" si="1"/>
        <v>0</v>
      </c>
      <c r="AU69" s="103">
        <f>'002 - SIGNALIZACE ZRN2 - ...'!P87</f>
        <v>0</v>
      </c>
      <c r="AV69" s="102">
        <f>'002 - SIGNALIZACE ZRN2 - ...'!J35</f>
        <v>0</v>
      </c>
      <c r="AW69" s="102">
        <f>'002 - SIGNALIZACE ZRN2 - ...'!J36</f>
        <v>0</v>
      </c>
      <c r="AX69" s="102">
        <f>'002 - SIGNALIZACE ZRN2 - ...'!J37</f>
        <v>0</v>
      </c>
      <c r="AY69" s="102">
        <f>'002 - SIGNALIZACE ZRN2 - ...'!J38</f>
        <v>0</v>
      </c>
      <c r="AZ69" s="102">
        <f>'002 - SIGNALIZACE ZRN2 - ...'!F35</f>
        <v>0</v>
      </c>
      <c r="BA69" s="102">
        <f>'002 - SIGNALIZACE ZRN2 - ...'!F36</f>
        <v>0</v>
      </c>
      <c r="BB69" s="102">
        <f>'002 - SIGNALIZACE ZRN2 - ...'!F37</f>
        <v>0</v>
      </c>
      <c r="BC69" s="102">
        <f>'002 - SIGNALIZACE ZRN2 - ...'!F38</f>
        <v>0</v>
      </c>
      <c r="BD69" s="104">
        <f>'002 - SIGNALIZACE ZRN2 - ...'!F39</f>
        <v>0</v>
      </c>
      <c r="BT69" s="105" t="s">
        <v>81</v>
      </c>
      <c r="BV69" s="105" t="s">
        <v>74</v>
      </c>
      <c r="BW69" s="105" t="s">
        <v>119</v>
      </c>
      <c r="BX69" s="105" t="s">
        <v>115</v>
      </c>
      <c r="CL69" s="105" t="s">
        <v>19</v>
      </c>
    </row>
    <row r="70" spans="1:91" s="4" customFormat="1" ht="16.5" customHeight="1">
      <c r="A70" s="98" t="s">
        <v>82</v>
      </c>
      <c r="B70" s="53"/>
      <c r="C70" s="99"/>
      <c r="D70" s="99"/>
      <c r="E70" s="366" t="s">
        <v>90</v>
      </c>
      <c r="F70" s="366"/>
      <c r="G70" s="366"/>
      <c r="H70" s="366"/>
      <c r="I70" s="366"/>
      <c r="J70" s="99"/>
      <c r="K70" s="366" t="s">
        <v>120</v>
      </c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6"/>
      <c r="Z70" s="366"/>
      <c r="AA70" s="366"/>
      <c r="AB70" s="366"/>
      <c r="AC70" s="366"/>
      <c r="AD70" s="366"/>
      <c r="AE70" s="366"/>
      <c r="AF70" s="366"/>
      <c r="AG70" s="391">
        <f>'003 - SIGNALIZACE VON - v...'!J32</f>
        <v>0</v>
      </c>
      <c r="AH70" s="392"/>
      <c r="AI70" s="392"/>
      <c r="AJ70" s="392"/>
      <c r="AK70" s="392"/>
      <c r="AL70" s="392"/>
      <c r="AM70" s="392"/>
      <c r="AN70" s="391">
        <f t="shared" si="0"/>
        <v>0</v>
      </c>
      <c r="AO70" s="392"/>
      <c r="AP70" s="392"/>
      <c r="AQ70" s="100" t="s">
        <v>85</v>
      </c>
      <c r="AR70" s="55"/>
      <c r="AS70" s="101">
        <v>0</v>
      </c>
      <c r="AT70" s="102">
        <f t="shared" si="1"/>
        <v>0</v>
      </c>
      <c r="AU70" s="103">
        <f>'003 - SIGNALIZACE VON - v...'!P92</f>
        <v>0</v>
      </c>
      <c r="AV70" s="102">
        <f>'003 - SIGNALIZACE VON - v...'!J35</f>
        <v>0</v>
      </c>
      <c r="AW70" s="102">
        <f>'003 - SIGNALIZACE VON - v...'!J36</f>
        <v>0</v>
      </c>
      <c r="AX70" s="102">
        <f>'003 - SIGNALIZACE VON - v...'!J37</f>
        <v>0</v>
      </c>
      <c r="AY70" s="102">
        <f>'003 - SIGNALIZACE VON - v...'!J38</f>
        <v>0</v>
      </c>
      <c r="AZ70" s="102">
        <f>'003 - SIGNALIZACE VON - v...'!F35</f>
        <v>0</v>
      </c>
      <c r="BA70" s="102">
        <f>'003 - SIGNALIZACE VON - v...'!F36</f>
        <v>0</v>
      </c>
      <c r="BB70" s="102">
        <f>'003 - SIGNALIZACE VON - v...'!F37</f>
        <v>0</v>
      </c>
      <c r="BC70" s="102">
        <f>'003 - SIGNALIZACE VON - v...'!F38</f>
        <v>0</v>
      </c>
      <c r="BD70" s="104">
        <f>'003 - SIGNALIZACE VON - v...'!F39</f>
        <v>0</v>
      </c>
      <c r="BT70" s="105" t="s">
        <v>81</v>
      </c>
      <c r="BV70" s="105" t="s">
        <v>74</v>
      </c>
      <c r="BW70" s="105" t="s">
        <v>121</v>
      </c>
      <c r="BX70" s="105" t="s">
        <v>115</v>
      </c>
      <c r="CL70" s="105" t="s">
        <v>19</v>
      </c>
    </row>
    <row r="71" spans="1:91" s="7" customFormat="1" ht="16.5" customHeight="1">
      <c r="A71" s="98" t="s">
        <v>82</v>
      </c>
      <c r="B71" s="88"/>
      <c r="C71" s="89"/>
      <c r="D71" s="365" t="s">
        <v>122</v>
      </c>
      <c r="E71" s="365"/>
      <c r="F71" s="365"/>
      <c r="G71" s="365"/>
      <c r="H71" s="365"/>
      <c r="I71" s="90"/>
      <c r="J71" s="365" t="s">
        <v>123</v>
      </c>
      <c r="K71" s="365"/>
      <c r="L71" s="365"/>
      <c r="M71" s="365"/>
      <c r="N71" s="365"/>
      <c r="O71" s="365"/>
      <c r="P71" s="365"/>
      <c r="Q71" s="365"/>
      <c r="R71" s="365"/>
      <c r="S71" s="365"/>
      <c r="T71" s="365"/>
      <c r="U71" s="365"/>
      <c r="V71" s="365"/>
      <c r="W71" s="365"/>
      <c r="X71" s="365"/>
      <c r="Y71" s="365"/>
      <c r="Z71" s="365"/>
      <c r="AA71" s="365"/>
      <c r="AB71" s="365"/>
      <c r="AC71" s="365"/>
      <c r="AD71" s="365"/>
      <c r="AE71" s="365"/>
      <c r="AF71" s="365"/>
      <c r="AG71" s="399">
        <f>'05 - CHRÁNIČKY PRO KAMERO...'!J30</f>
        <v>0</v>
      </c>
      <c r="AH71" s="395"/>
      <c r="AI71" s="395"/>
      <c r="AJ71" s="395"/>
      <c r="AK71" s="395"/>
      <c r="AL71" s="395"/>
      <c r="AM71" s="395"/>
      <c r="AN71" s="399">
        <f t="shared" si="0"/>
        <v>0</v>
      </c>
      <c r="AO71" s="395"/>
      <c r="AP71" s="395"/>
      <c r="AQ71" s="91" t="s">
        <v>78</v>
      </c>
      <c r="AR71" s="92"/>
      <c r="AS71" s="93">
        <v>0</v>
      </c>
      <c r="AT71" s="94">
        <f t="shared" si="1"/>
        <v>0</v>
      </c>
      <c r="AU71" s="95">
        <f>'05 - CHRÁNIČKY PRO KAMERO...'!P81</f>
        <v>0</v>
      </c>
      <c r="AV71" s="94">
        <f>'05 - CHRÁNIČKY PRO KAMERO...'!J33</f>
        <v>0</v>
      </c>
      <c r="AW71" s="94">
        <f>'05 - CHRÁNIČKY PRO KAMERO...'!J34</f>
        <v>0</v>
      </c>
      <c r="AX71" s="94">
        <f>'05 - CHRÁNIČKY PRO KAMERO...'!J35</f>
        <v>0</v>
      </c>
      <c r="AY71" s="94">
        <f>'05 - CHRÁNIČKY PRO KAMERO...'!J36</f>
        <v>0</v>
      </c>
      <c r="AZ71" s="94">
        <f>'05 - CHRÁNIČKY PRO KAMERO...'!F33</f>
        <v>0</v>
      </c>
      <c r="BA71" s="94">
        <f>'05 - CHRÁNIČKY PRO KAMERO...'!F34</f>
        <v>0</v>
      </c>
      <c r="BB71" s="94">
        <f>'05 - CHRÁNIČKY PRO KAMERO...'!F35</f>
        <v>0</v>
      </c>
      <c r="BC71" s="94">
        <f>'05 - CHRÁNIČKY PRO KAMERO...'!F36</f>
        <v>0</v>
      </c>
      <c r="BD71" s="96">
        <f>'05 - CHRÁNIČKY PRO KAMERO...'!F37</f>
        <v>0</v>
      </c>
      <c r="BT71" s="97" t="s">
        <v>79</v>
      </c>
      <c r="BV71" s="97" t="s">
        <v>74</v>
      </c>
      <c r="BW71" s="97" t="s">
        <v>124</v>
      </c>
      <c r="BX71" s="97" t="s">
        <v>5</v>
      </c>
      <c r="CL71" s="97" t="s">
        <v>19</v>
      </c>
      <c r="CM71" s="97" t="s">
        <v>81</v>
      </c>
    </row>
    <row r="72" spans="1:91" s="7" customFormat="1" ht="16.5" customHeight="1">
      <c r="A72" s="98" t="s">
        <v>82</v>
      </c>
      <c r="B72" s="88"/>
      <c r="C72" s="89"/>
      <c r="D72" s="365" t="s">
        <v>125</v>
      </c>
      <c r="E72" s="365"/>
      <c r="F72" s="365"/>
      <c r="G72" s="365"/>
      <c r="H72" s="365"/>
      <c r="I72" s="90"/>
      <c r="J72" s="365" t="s">
        <v>126</v>
      </c>
      <c r="K72" s="365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 s="365"/>
      <c r="AE72" s="365"/>
      <c r="AF72" s="365"/>
      <c r="AG72" s="399">
        <f>'06 - PŘECHODNÉ DOPRAVNÍ Z...'!J30</f>
        <v>0</v>
      </c>
      <c r="AH72" s="395"/>
      <c r="AI72" s="395"/>
      <c r="AJ72" s="395"/>
      <c r="AK72" s="395"/>
      <c r="AL72" s="395"/>
      <c r="AM72" s="395"/>
      <c r="AN72" s="399">
        <f t="shared" si="0"/>
        <v>0</v>
      </c>
      <c r="AO72" s="395"/>
      <c r="AP72" s="395"/>
      <c r="AQ72" s="91" t="s">
        <v>127</v>
      </c>
      <c r="AR72" s="92"/>
      <c r="AS72" s="93">
        <v>0</v>
      </c>
      <c r="AT72" s="94">
        <f t="shared" si="1"/>
        <v>0</v>
      </c>
      <c r="AU72" s="95">
        <f>'06 - PŘECHODNÉ DOPRAVNÍ Z...'!P81</f>
        <v>0</v>
      </c>
      <c r="AV72" s="94">
        <f>'06 - PŘECHODNÉ DOPRAVNÍ Z...'!J33</f>
        <v>0</v>
      </c>
      <c r="AW72" s="94">
        <f>'06 - PŘECHODNÉ DOPRAVNÍ Z...'!J34</f>
        <v>0</v>
      </c>
      <c r="AX72" s="94">
        <f>'06 - PŘECHODNÉ DOPRAVNÍ Z...'!J35</f>
        <v>0</v>
      </c>
      <c r="AY72" s="94">
        <f>'06 - PŘECHODNÉ DOPRAVNÍ Z...'!J36</f>
        <v>0</v>
      </c>
      <c r="AZ72" s="94">
        <f>'06 - PŘECHODNÉ DOPRAVNÍ Z...'!F33</f>
        <v>0</v>
      </c>
      <c r="BA72" s="94">
        <f>'06 - PŘECHODNÉ DOPRAVNÍ Z...'!F34</f>
        <v>0</v>
      </c>
      <c r="BB72" s="94">
        <f>'06 - PŘECHODNÉ DOPRAVNÍ Z...'!F35</f>
        <v>0</v>
      </c>
      <c r="BC72" s="94">
        <f>'06 - PŘECHODNÉ DOPRAVNÍ Z...'!F36</f>
        <v>0</v>
      </c>
      <c r="BD72" s="96">
        <f>'06 - PŘECHODNÉ DOPRAVNÍ Z...'!F37</f>
        <v>0</v>
      </c>
      <c r="BT72" s="97" t="s">
        <v>79</v>
      </c>
      <c r="BV72" s="97" t="s">
        <v>74</v>
      </c>
      <c r="BW72" s="97" t="s">
        <v>128</v>
      </c>
      <c r="BX72" s="97" t="s">
        <v>5</v>
      </c>
      <c r="CL72" s="97" t="s">
        <v>19</v>
      </c>
      <c r="CM72" s="97" t="s">
        <v>81</v>
      </c>
    </row>
    <row r="73" spans="1:91" s="7" customFormat="1" ht="16.5" customHeight="1">
      <c r="A73" s="98" t="s">
        <v>82</v>
      </c>
      <c r="B73" s="88"/>
      <c r="C73" s="89"/>
      <c r="D73" s="365" t="s">
        <v>129</v>
      </c>
      <c r="E73" s="365"/>
      <c r="F73" s="365"/>
      <c r="G73" s="365"/>
      <c r="H73" s="365"/>
      <c r="I73" s="90"/>
      <c r="J73" s="365" t="s">
        <v>130</v>
      </c>
      <c r="K73" s="365"/>
      <c r="L73" s="365"/>
      <c r="M73" s="365"/>
      <c r="N73" s="365"/>
      <c r="O73" s="365"/>
      <c r="P73" s="365"/>
      <c r="Q73" s="365"/>
      <c r="R73" s="365"/>
      <c r="S73" s="365"/>
      <c r="T73" s="365"/>
      <c r="U73" s="365"/>
      <c r="V73" s="365"/>
      <c r="W73" s="365"/>
      <c r="X73" s="365"/>
      <c r="Y73" s="365"/>
      <c r="Z73" s="365"/>
      <c r="AA73" s="365"/>
      <c r="AB73" s="365"/>
      <c r="AC73" s="365"/>
      <c r="AD73" s="365"/>
      <c r="AE73" s="365"/>
      <c r="AF73" s="365"/>
      <c r="AG73" s="399">
        <f>'07 - VEDLEJŠÍ A OSTATNÍ N...'!J30</f>
        <v>0</v>
      </c>
      <c r="AH73" s="395"/>
      <c r="AI73" s="395"/>
      <c r="AJ73" s="395"/>
      <c r="AK73" s="395"/>
      <c r="AL73" s="395"/>
      <c r="AM73" s="395"/>
      <c r="AN73" s="399">
        <f t="shared" si="0"/>
        <v>0</v>
      </c>
      <c r="AO73" s="395"/>
      <c r="AP73" s="395"/>
      <c r="AQ73" s="91" t="s">
        <v>127</v>
      </c>
      <c r="AR73" s="92"/>
      <c r="AS73" s="106">
        <v>0</v>
      </c>
      <c r="AT73" s="107">
        <f t="shared" si="1"/>
        <v>0</v>
      </c>
      <c r="AU73" s="108">
        <f>'07 - VEDLEJŠÍ A OSTATNÍ N...'!P83</f>
        <v>0</v>
      </c>
      <c r="AV73" s="107">
        <f>'07 - VEDLEJŠÍ A OSTATNÍ N...'!J33</f>
        <v>0</v>
      </c>
      <c r="AW73" s="107">
        <f>'07 - VEDLEJŠÍ A OSTATNÍ N...'!J34</f>
        <v>0</v>
      </c>
      <c r="AX73" s="107">
        <f>'07 - VEDLEJŠÍ A OSTATNÍ N...'!J35</f>
        <v>0</v>
      </c>
      <c r="AY73" s="107">
        <f>'07 - VEDLEJŠÍ A OSTATNÍ N...'!J36</f>
        <v>0</v>
      </c>
      <c r="AZ73" s="107">
        <f>'07 - VEDLEJŠÍ A OSTATNÍ N...'!F33</f>
        <v>0</v>
      </c>
      <c r="BA73" s="107">
        <f>'07 - VEDLEJŠÍ A OSTATNÍ N...'!F34</f>
        <v>0</v>
      </c>
      <c r="BB73" s="107">
        <f>'07 - VEDLEJŠÍ A OSTATNÍ N...'!F35</f>
        <v>0</v>
      </c>
      <c r="BC73" s="107">
        <f>'07 - VEDLEJŠÍ A OSTATNÍ N...'!F36</f>
        <v>0</v>
      </c>
      <c r="BD73" s="109">
        <f>'07 - VEDLEJŠÍ A OSTATNÍ N...'!F37</f>
        <v>0</v>
      </c>
      <c r="BT73" s="97" t="s">
        <v>79</v>
      </c>
      <c r="BV73" s="97" t="s">
        <v>74</v>
      </c>
      <c r="BW73" s="97" t="s">
        <v>131</v>
      </c>
      <c r="BX73" s="97" t="s">
        <v>5</v>
      </c>
      <c r="CL73" s="97" t="s">
        <v>19</v>
      </c>
      <c r="CM73" s="97" t="s">
        <v>81</v>
      </c>
    </row>
    <row r="74" spans="1:91" s="2" customFormat="1" ht="30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41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9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41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</sheetData>
  <sheetProtection algorithmName="SHA-512" hashValue="C/CCCYWordGBXMq2EdUkMLKHlP9NR34KpEzFeCHQwnkdcs1IVtCLSHgk+wmlbj0yIr17jf/i9wOCASwqps5btw==" saltValue="ntrKbwb9ASIZ+eCtUJ72Q2MTlV/rFwS8DzAk6woDEsIxVIrpprN/FfrmfYCJyY6ADNdnBgU6pinhw32IGwFvLg==" spinCount="100000" sheet="1" objects="1" scenarios="1" formatColumns="0" formatRows="0"/>
  <mergeCells count="114"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54:AP54"/>
    <mergeCell ref="L33:P33"/>
    <mergeCell ref="AK33:AO33"/>
    <mergeCell ref="W33:AE33"/>
    <mergeCell ref="AK35:AO35"/>
    <mergeCell ref="X35:AB35"/>
    <mergeCell ref="AR2:BE2"/>
    <mergeCell ref="AG58:AM58"/>
    <mergeCell ref="AG63:AM63"/>
    <mergeCell ref="AG62:AM62"/>
    <mergeCell ref="AG52:AM52"/>
    <mergeCell ref="AG57:AM57"/>
    <mergeCell ref="AG60:AM60"/>
    <mergeCell ref="AG55:AM55"/>
    <mergeCell ref="AG61:AM61"/>
    <mergeCell ref="AG59:AM59"/>
    <mergeCell ref="AG56:AM56"/>
    <mergeCell ref="AM47:AN47"/>
    <mergeCell ref="AM49:AP49"/>
    <mergeCell ref="AM50:AP50"/>
    <mergeCell ref="AN58:AP58"/>
    <mergeCell ref="AN52:AP52"/>
    <mergeCell ref="AN62:AP62"/>
    <mergeCell ref="AN55:AP55"/>
    <mergeCell ref="AN60:AP60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E69:I69"/>
    <mergeCell ref="K69:AF69"/>
    <mergeCell ref="E70:I70"/>
    <mergeCell ref="K70:AF70"/>
    <mergeCell ref="D71:H71"/>
    <mergeCell ref="J71:AF71"/>
    <mergeCell ref="D72:H72"/>
    <mergeCell ref="J72:AF72"/>
    <mergeCell ref="D73:H73"/>
    <mergeCell ref="J73:AF73"/>
    <mergeCell ref="L45:AO45"/>
    <mergeCell ref="E65:I65"/>
    <mergeCell ref="K65:AF65"/>
    <mergeCell ref="E66:I66"/>
    <mergeCell ref="K66:AF66"/>
    <mergeCell ref="D67:H67"/>
    <mergeCell ref="J67:AF67"/>
    <mergeCell ref="E68:I68"/>
    <mergeCell ref="K68:AF68"/>
    <mergeCell ref="AG54:AM54"/>
    <mergeCell ref="AG64:AM64"/>
    <mergeCell ref="AN59:AP59"/>
    <mergeCell ref="AN57:AP57"/>
    <mergeCell ref="AN63:AP63"/>
    <mergeCell ref="AN64:AP64"/>
    <mergeCell ref="AN61:AP61"/>
    <mergeCell ref="AN56:AP56"/>
    <mergeCell ref="C52:G52"/>
    <mergeCell ref="D64:H64"/>
    <mergeCell ref="D55:H55"/>
    <mergeCell ref="D61:H61"/>
    <mergeCell ref="E58:I58"/>
    <mergeCell ref="E56:I56"/>
    <mergeCell ref="E59:I59"/>
    <mergeCell ref="E60:I60"/>
    <mergeCell ref="E62:I62"/>
    <mergeCell ref="E63:I63"/>
    <mergeCell ref="E57:I57"/>
    <mergeCell ref="I52:AF52"/>
    <mergeCell ref="J61:AF61"/>
    <mergeCell ref="J55:AF55"/>
    <mergeCell ref="J64:AF64"/>
    <mergeCell ref="K57:AF57"/>
    <mergeCell ref="K62:AF62"/>
    <mergeCell ref="K60:AF60"/>
    <mergeCell ref="K63:AF63"/>
    <mergeCell ref="K59:AF59"/>
    <mergeCell ref="K56:AF56"/>
    <mergeCell ref="K58:AF58"/>
  </mergeCells>
  <hyperlinks>
    <hyperlink ref="A56" location="'001 - KOMUNIKACE ZRN1 - 1...'!C2" display="/" xr:uid="{00000000-0004-0000-0000-000000000000}"/>
    <hyperlink ref="A57" location="'002 - KOMUNIKACE ZRN2 - 2...'!C2" display="/" xr:uid="{00000000-0004-0000-0000-000001000000}"/>
    <hyperlink ref="A58" location="'003 - KOMUNIKACE ZRN3 - 3...'!C2" display="/" xr:uid="{00000000-0004-0000-0000-000002000000}"/>
    <hyperlink ref="A59" location="'004 - KOMUNIKACE ZRN4 - 4...'!C2" display="/" xr:uid="{00000000-0004-0000-0000-000003000000}"/>
    <hyperlink ref="A60" location="'005 - KOMUNIKACE ZRN5 - D...'!C2" display="/" xr:uid="{00000000-0004-0000-0000-000004000000}"/>
    <hyperlink ref="A62" location="'001 - VEŘEJNÉ OSVĚTLENÍ Z...'!C2" display="/" xr:uid="{00000000-0004-0000-0000-000005000000}"/>
    <hyperlink ref="A63" location="'002 - VEŘEJNÉ OSVĚTLENÍ Z...'!C2" display="/" xr:uid="{00000000-0004-0000-0000-000006000000}"/>
    <hyperlink ref="A65" location="'001 - CYKLOTRASA ZRN - ko...'!C2" display="/" xr:uid="{00000000-0004-0000-0000-000007000000}"/>
    <hyperlink ref="A66" location="'002 - CYKLOTRASA VON - ve...'!C2" display="/" xr:uid="{00000000-0004-0000-0000-000008000000}"/>
    <hyperlink ref="A68" location="'001 - SIGNALIZACE ZRN1 - ...'!C2" display="/" xr:uid="{00000000-0004-0000-0000-000009000000}"/>
    <hyperlink ref="A69" location="'002 - SIGNALIZACE ZRN2 - ...'!C2" display="/" xr:uid="{00000000-0004-0000-0000-00000A000000}"/>
    <hyperlink ref="A70" location="'003 - SIGNALIZACE VON - v...'!C2" display="/" xr:uid="{00000000-0004-0000-0000-00000B000000}"/>
    <hyperlink ref="A71" location="'05 - CHRÁNIČKY PRO KAMERO...'!C2" display="/" xr:uid="{00000000-0004-0000-0000-00000C000000}"/>
    <hyperlink ref="A72" location="'06 - PŘECHODNÉ DOPRAVNÍ Z...'!C2" display="/" xr:uid="{00000000-0004-0000-0000-00000D000000}"/>
    <hyperlink ref="A73" location="'07 - VEDLEJŠÍ A OSTATNÍ N...'!C2" display="/" xr:uid="{00000000-0004-0000-00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1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112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1" customFormat="1" ht="12" customHeight="1">
      <c r="B8" s="22"/>
      <c r="D8" s="115" t="s">
        <v>153</v>
      </c>
      <c r="L8" s="22"/>
    </row>
    <row r="9" spans="1:46" s="2" customFormat="1" ht="16.5" customHeight="1">
      <c r="A9" s="36"/>
      <c r="B9" s="41"/>
      <c r="C9" s="36"/>
      <c r="D9" s="36"/>
      <c r="E9" s="407" t="s">
        <v>1605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0" t="s">
        <v>1991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35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ROUND(J89,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ROUND((SUM(BE89:BE112)),  2)</f>
        <v>0</v>
      </c>
      <c r="G35" s="36"/>
      <c r="H35" s="36"/>
      <c r="I35" s="127">
        <v>0.21</v>
      </c>
      <c r="J35" s="126">
        <f>ROUND(((SUM(BE89:BE112))*I35),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ROUND((SUM(BF89:BF112)),  2)</f>
        <v>0</v>
      </c>
      <c r="G36" s="36"/>
      <c r="H36" s="36"/>
      <c r="I36" s="127">
        <v>0.12</v>
      </c>
      <c r="J36" s="126">
        <f>ROUND(((SUM(BF89:BF112))*I36),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ROUND((SUM(BG89:BG112)),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ROUND((SUM(BH89:BH112)),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ROUND((SUM(BI89:BI112)),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1605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002 - CYKLOTRASA VON - vedlejší náklady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SM TEPLICE</v>
      </c>
      <c r="G58" s="38"/>
      <c r="H58" s="38"/>
      <c r="I58" s="31" t="s">
        <v>31</v>
      </c>
      <c r="J58" s="34" t="str">
        <f>E23</f>
        <v>RAPID MOST SPOL.S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J89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1048</v>
      </c>
      <c r="E64" s="146"/>
      <c r="F64" s="146"/>
      <c r="G64" s="146"/>
      <c r="H64" s="146"/>
      <c r="I64" s="146"/>
      <c r="J64" s="147">
        <f>J90</f>
        <v>0</v>
      </c>
      <c r="K64" s="144"/>
      <c r="L64" s="148"/>
    </row>
    <row r="65" spans="1:31" s="10" customFormat="1" ht="19.899999999999999" customHeight="1">
      <c r="B65" s="149"/>
      <c r="C65" s="99"/>
      <c r="D65" s="150" t="s">
        <v>1992</v>
      </c>
      <c r="E65" s="151"/>
      <c r="F65" s="151"/>
      <c r="G65" s="151"/>
      <c r="H65" s="151"/>
      <c r="I65" s="151"/>
      <c r="J65" s="152">
        <f>J91</f>
        <v>0</v>
      </c>
      <c r="K65" s="99"/>
      <c r="L65" s="153"/>
    </row>
    <row r="66" spans="1:31" s="10" customFormat="1" ht="19.899999999999999" customHeight="1">
      <c r="B66" s="149"/>
      <c r="C66" s="99"/>
      <c r="D66" s="150" t="s">
        <v>1993</v>
      </c>
      <c r="E66" s="151"/>
      <c r="F66" s="151"/>
      <c r="G66" s="151"/>
      <c r="H66" s="151"/>
      <c r="I66" s="151"/>
      <c r="J66" s="152">
        <f>J101</f>
        <v>0</v>
      </c>
      <c r="K66" s="99"/>
      <c r="L66" s="153"/>
    </row>
    <row r="67" spans="1:31" s="10" customFormat="1" ht="19.899999999999999" customHeight="1">
      <c r="B67" s="149"/>
      <c r="C67" s="99"/>
      <c r="D67" s="150" t="s">
        <v>1994</v>
      </c>
      <c r="E67" s="151"/>
      <c r="F67" s="151"/>
      <c r="G67" s="151"/>
      <c r="H67" s="151"/>
      <c r="I67" s="151"/>
      <c r="J67" s="152">
        <f>J106</f>
        <v>0</v>
      </c>
      <c r="K67" s="99"/>
      <c r="L67" s="153"/>
    </row>
    <row r="68" spans="1:31" s="2" customFormat="1" ht="21.7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1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1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pans="1:31" s="2" customFormat="1" ht="6.95" customHeight="1">
      <c r="A73" s="36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4.95" customHeight="1">
      <c r="A74" s="36"/>
      <c r="B74" s="37"/>
      <c r="C74" s="25" t="s">
        <v>202</v>
      </c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16</v>
      </c>
      <c r="D76" s="38"/>
      <c r="E76" s="38"/>
      <c r="F76" s="38"/>
      <c r="G76" s="38"/>
      <c r="H76" s="38"/>
      <c r="I76" s="38"/>
      <c r="J76" s="38"/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414" t="str">
        <f>E7</f>
        <v>KOMUNIKACE V UL.DUCHCOVSKÁ</v>
      </c>
      <c r="F77" s="415"/>
      <c r="G77" s="415"/>
      <c r="H77" s="415"/>
      <c r="I77" s="38"/>
      <c r="J77" s="38"/>
      <c r="K77" s="38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1" customFormat="1" ht="12" customHeight="1">
      <c r="B78" s="23"/>
      <c r="C78" s="31" t="s">
        <v>153</v>
      </c>
      <c r="D78" s="24"/>
      <c r="E78" s="24"/>
      <c r="F78" s="24"/>
      <c r="G78" s="24"/>
      <c r="H78" s="24"/>
      <c r="I78" s="24"/>
      <c r="J78" s="24"/>
      <c r="K78" s="24"/>
      <c r="L78" s="22"/>
    </row>
    <row r="79" spans="1:31" s="2" customFormat="1" ht="16.5" customHeight="1">
      <c r="A79" s="36"/>
      <c r="B79" s="37"/>
      <c r="C79" s="38"/>
      <c r="D79" s="38"/>
      <c r="E79" s="414" t="s">
        <v>1605</v>
      </c>
      <c r="F79" s="416"/>
      <c r="G79" s="416"/>
      <c r="H79" s="416"/>
      <c r="I79" s="38"/>
      <c r="J79" s="38"/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162</v>
      </c>
      <c r="D80" s="38"/>
      <c r="E80" s="38"/>
      <c r="F80" s="38"/>
      <c r="G80" s="38"/>
      <c r="H80" s="38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368" t="str">
        <f>E11</f>
        <v>002 - CYKLOTRASA VON - vedlejší náklady</v>
      </c>
      <c r="F81" s="416"/>
      <c r="G81" s="416"/>
      <c r="H81" s="416"/>
      <c r="I81" s="38"/>
      <c r="J81" s="38"/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21</v>
      </c>
      <c r="D83" s="38"/>
      <c r="E83" s="38"/>
      <c r="F83" s="29" t="str">
        <f>F14</f>
        <v>TEPLICE</v>
      </c>
      <c r="G83" s="38"/>
      <c r="H83" s="38"/>
      <c r="I83" s="31" t="s">
        <v>23</v>
      </c>
      <c r="J83" s="61" t="str">
        <f>IF(J14="","",J14)</f>
        <v>10. 2. 2026</v>
      </c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25.7" customHeight="1">
      <c r="A85" s="36"/>
      <c r="B85" s="37"/>
      <c r="C85" s="31" t="s">
        <v>25</v>
      </c>
      <c r="D85" s="38"/>
      <c r="E85" s="38"/>
      <c r="F85" s="29" t="str">
        <f>E17</f>
        <v>SM TEPLICE</v>
      </c>
      <c r="G85" s="38"/>
      <c r="H85" s="38"/>
      <c r="I85" s="31" t="s">
        <v>31</v>
      </c>
      <c r="J85" s="34" t="str">
        <f>E23</f>
        <v>RAPID MOST SPOL.S R.O.</v>
      </c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25.7" customHeight="1">
      <c r="A86" s="36"/>
      <c r="B86" s="37"/>
      <c r="C86" s="31" t="s">
        <v>29</v>
      </c>
      <c r="D86" s="38"/>
      <c r="E86" s="38"/>
      <c r="F86" s="29" t="str">
        <f>IF(E20="","",E20)</f>
        <v>Vyplň údaj</v>
      </c>
      <c r="G86" s="38"/>
      <c r="H86" s="38"/>
      <c r="I86" s="31" t="s">
        <v>34</v>
      </c>
      <c r="J86" s="34" t="str">
        <f>E26</f>
        <v>ING.VLADIMÍR PLHÁK</v>
      </c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0.3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11" customFormat="1" ht="29.25" customHeight="1">
      <c r="A88" s="154"/>
      <c r="B88" s="155"/>
      <c r="C88" s="156" t="s">
        <v>203</v>
      </c>
      <c r="D88" s="157" t="s">
        <v>57</v>
      </c>
      <c r="E88" s="157" t="s">
        <v>53</v>
      </c>
      <c r="F88" s="157" t="s">
        <v>54</v>
      </c>
      <c r="G88" s="157" t="s">
        <v>204</v>
      </c>
      <c r="H88" s="157" t="s">
        <v>205</v>
      </c>
      <c r="I88" s="157" t="s">
        <v>206</v>
      </c>
      <c r="J88" s="157" t="s">
        <v>190</v>
      </c>
      <c r="K88" s="158" t="s">
        <v>207</v>
      </c>
      <c r="L88" s="159"/>
      <c r="M88" s="70" t="s">
        <v>19</v>
      </c>
      <c r="N88" s="71" t="s">
        <v>42</v>
      </c>
      <c r="O88" s="71" t="s">
        <v>208</v>
      </c>
      <c r="P88" s="71" t="s">
        <v>209</v>
      </c>
      <c r="Q88" s="71" t="s">
        <v>210</v>
      </c>
      <c r="R88" s="71" t="s">
        <v>211</v>
      </c>
      <c r="S88" s="71" t="s">
        <v>212</v>
      </c>
      <c r="T88" s="72" t="s">
        <v>213</v>
      </c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</row>
    <row r="89" spans="1:65" s="2" customFormat="1" ht="22.9" customHeight="1">
      <c r="A89" s="36"/>
      <c r="B89" s="37"/>
      <c r="C89" s="77" t="s">
        <v>214</v>
      </c>
      <c r="D89" s="38"/>
      <c r="E89" s="38"/>
      <c r="F89" s="38"/>
      <c r="G89" s="38"/>
      <c r="H89" s="38"/>
      <c r="I89" s="38"/>
      <c r="J89" s="160">
        <f>BK89</f>
        <v>0</v>
      </c>
      <c r="K89" s="38"/>
      <c r="L89" s="41"/>
      <c r="M89" s="73"/>
      <c r="N89" s="161"/>
      <c r="O89" s="74"/>
      <c r="P89" s="162">
        <f>P90</f>
        <v>0</v>
      </c>
      <c r="Q89" s="74"/>
      <c r="R89" s="162">
        <f>R90</f>
        <v>0</v>
      </c>
      <c r="S89" s="74"/>
      <c r="T89" s="163">
        <f>T90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71</v>
      </c>
      <c r="AU89" s="19" t="s">
        <v>191</v>
      </c>
      <c r="BK89" s="164">
        <f>BK90</f>
        <v>0</v>
      </c>
    </row>
    <row r="90" spans="1:65" s="12" customFormat="1" ht="25.9" customHeight="1">
      <c r="B90" s="165"/>
      <c r="C90" s="166"/>
      <c r="D90" s="167" t="s">
        <v>71</v>
      </c>
      <c r="E90" s="168" t="s">
        <v>1367</v>
      </c>
      <c r="F90" s="168" t="s">
        <v>1368</v>
      </c>
      <c r="G90" s="166"/>
      <c r="H90" s="166"/>
      <c r="I90" s="169"/>
      <c r="J90" s="170">
        <f>BK90</f>
        <v>0</v>
      </c>
      <c r="K90" s="166"/>
      <c r="L90" s="171"/>
      <c r="M90" s="172"/>
      <c r="N90" s="173"/>
      <c r="O90" s="173"/>
      <c r="P90" s="174">
        <f>P91+P101+P106</f>
        <v>0</v>
      </c>
      <c r="Q90" s="173"/>
      <c r="R90" s="174">
        <f>R91+R101+R106</f>
        <v>0</v>
      </c>
      <c r="S90" s="173"/>
      <c r="T90" s="175">
        <f>T91+T101+T106</f>
        <v>0</v>
      </c>
      <c r="AR90" s="176" t="s">
        <v>241</v>
      </c>
      <c r="AT90" s="177" t="s">
        <v>71</v>
      </c>
      <c r="AU90" s="177" t="s">
        <v>72</v>
      </c>
      <c r="AY90" s="176" t="s">
        <v>216</v>
      </c>
      <c r="BK90" s="178">
        <f>BK91+BK101+BK106</f>
        <v>0</v>
      </c>
    </row>
    <row r="91" spans="1:65" s="12" customFormat="1" ht="22.9" customHeight="1">
      <c r="B91" s="165"/>
      <c r="C91" s="166"/>
      <c r="D91" s="167" t="s">
        <v>71</v>
      </c>
      <c r="E91" s="179" t="s">
        <v>1995</v>
      </c>
      <c r="F91" s="179" t="s">
        <v>1996</v>
      </c>
      <c r="G91" s="166"/>
      <c r="H91" s="166"/>
      <c r="I91" s="169"/>
      <c r="J91" s="180">
        <f>BK91</f>
        <v>0</v>
      </c>
      <c r="K91" s="166"/>
      <c r="L91" s="171"/>
      <c r="M91" s="172"/>
      <c r="N91" s="173"/>
      <c r="O91" s="173"/>
      <c r="P91" s="174">
        <f>SUM(P92:P100)</f>
        <v>0</v>
      </c>
      <c r="Q91" s="173"/>
      <c r="R91" s="174">
        <f>SUM(R92:R100)</f>
        <v>0</v>
      </c>
      <c r="S91" s="173"/>
      <c r="T91" s="175">
        <f>SUM(T92:T100)</f>
        <v>0</v>
      </c>
      <c r="AR91" s="176" t="s">
        <v>241</v>
      </c>
      <c r="AT91" s="177" t="s">
        <v>71</v>
      </c>
      <c r="AU91" s="177" t="s">
        <v>79</v>
      </c>
      <c r="AY91" s="176" t="s">
        <v>216</v>
      </c>
      <c r="BK91" s="178">
        <f>SUM(BK92:BK100)</f>
        <v>0</v>
      </c>
    </row>
    <row r="92" spans="1:65" s="2" customFormat="1" ht="16.5" customHeight="1">
      <c r="A92" s="36"/>
      <c r="B92" s="37"/>
      <c r="C92" s="181" t="s">
        <v>79</v>
      </c>
      <c r="D92" s="181" t="s">
        <v>218</v>
      </c>
      <c r="E92" s="182" t="s">
        <v>1997</v>
      </c>
      <c r="F92" s="183" t="s">
        <v>1998</v>
      </c>
      <c r="G92" s="184" t="s">
        <v>1053</v>
      </c>
      <c r="H92" s="185">
        <v>1</v>
      </c>
      <c r="I92" s="186"/>
      <c r="J92" s="187">
        <f>ROUND(I92*H92,2)</f>
        <v>0</v>
      </c>
      <c r="K92" s="183" t="s">
        <v>221</v>
      </c>
      <c r="L92" s="41"/>
      <c r="M92" s="188" t="s">
        <v>19</v>
      </c>
      <c r="N92" s="189" t="s">
        <v>43</v>
      </c>
      <c r="O92" s="66"/>
      <c r="P92" s="190">
        <f>O92*H92</f>
        <v>0</v>
      </c>
      <c r="Q92" s="190">
        <v>0</v>
      </c>
      <c r="R92" s="190">
        <f>Q92*H92</f>
        <v>0</v>
      </c>
      <c r="S92" s="190">
        <v>0</v>
      </c>
      <c r="T92" s="191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2" t="s">
        <v>1999</v>
      </c>
      <c r="AT92" s="192" t="s">
        <v>218</v>
      </c>
      <c r="AU92" s="192" t="s">
        <v>81</v>
      </c>
      <c r="AY92" s="19" t="s">
        <v>216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19" t="s">
        <v>79</v>
      </c>
      <c r="BK92" s="193">
        <f>ROUND(I92*H92,2)</f>
        <v>0</v>
      </c>
      <c r="BL92" s="19" t="s">
        <v>1999</v>
      </c>
      <c r="BM92" s="192" t="s">
        <v>2000</v>
      </c>
    </row>
    <row r="93" spans="1:65" s="2" customFormat="1" ht="11.25">
      <c r="A93" s="36"/>
      <c r="B93" s="37"/>
      <c r="C93" s="38"/>
      <c r="D93" s="194" t="s">
        <v>223</v>
      </c>
      <c r="E93" s="38"/>
      <c r="F93" s="195" t="s">
        <v>2001</v>
      </c>
      <c r="G93" s="38"/>
      <c r="H93" s="38"/>
      <c r="I93" s="196"/>
      <c r="J93" s="38"/>
      <c r="K93" s="38"/>
      <c r="L93" s="41"/>
      <c r="M93" s="197"/>
      <c r="N93" s="198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223</v>
      </c>
      <c r="AU93" s="19" t="s">
        <v>81</v>
      </c>
    </row>
    <row r="94" spans="1:65" s="2" customFormat="1" ht="16.5" customHeight="1">
      <c r="A94" s="36"/>
      <c r="B94" s="37"/>
      <c r="C94" s="181" t="s">
        <v>81</v>
      </c>
      <c r="D94" s="181" t="s">
        <v>218</v>
      </c>
      <c r="E94" s="182" t="s">
        <v>2002</v>
      </c>
      <c r="F94" s="183" t="s">
        <v>2003</v>
      </c>
      <c r="G94" s="184" t="s">
        <v>1053</v>
      </c>
      <c r="H94" s="185">
        <v>1</v>
      </c>
      <c r="I94" s="186"/>
      <c r="J94" s="187">
        <f>ROUND(I94*H94,2)</f>
        <v>0</v>
      </c>
      <c r="K94" s="183" t="s">
        <v>221</v>
      </c>
      <c r="L94" s="41"/>
      <c r="M94" s="188" t="s">
        <v>19</v>
      </c>
      <c r="N94" s="189" t="s">
        <v>43</v>
      </c>
      <c r="O94" s="66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2" t="s">
        <v>1999</v>
      </c>
      <c r="AT94" s="192" t="s">
        <v>218</v>
      </c>
      <c r="AU94" s="192" t="s">
        <v>81</v>
      </c>
      <c r="AY94" s="19" t="s">
        <v>216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19" t="s">
        <v>79</v>
      </c>
      <c r="BK94" s="193">
        <f>ROUND(I94*H94,2)</f>
        <v>0</v>
      </c>
      <c r="BL94" s="19" t="s">
        <v>1999</v>
      </c>
      <c r="BM94" s="192" t="s">
        <v>2004</v>
      </c>
    </row>
    <row r="95" spans="1:65" s="2" customFormat="1" ht="11.25">
      <c r="A95" s="36"/>
      <c r="B95" s="37"/>
      <c r="C95" s="38"/>
      <c r="D95" s="194" t="s">
        <v>223</v>
      </c>
      <c r="E95" s="38"/>
      <c r="F95" s="195" t="s">
        <v>2005</v>
      </c>
      <c r="G95" s="38"/>
      <c r="H95" s="38"/>
      <c r="I95" s="196"/>
      <c r="J95" s="38"/>
      <c r="K95" s="38"/>
      <c r="L95" s="41"/>
      <c r="M95" s="197"/>
      <c r="N95" s="198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223</v>
      </c>
      <c r="AU95" s="19" t="s">
        <v>81</v>
      </c>
    </row>
    <row r="96" spans="1:65" s="2" customFormat="1" ht="87.75">
      <c r="A96" s="36"/>
      <c r="B96" s="37"/>
      <c r="C96" s="38"/>
      <c r="D96" s="199" t="s">
        <v>225</v>
      </c>
      <c r="E96" s="38"/>
      <c r="F96" s="200" t="s">
        <v>2006</v>
      </c>
      <c r="G96" s="38"/>
      <c r="H96" s="38"/>
      <c r="I96" s="196"/>
      <c r="J96" s="38"/>
      <c r="K96" s="38"/>
      <c r="L96" s="41"/>
      <c r="M96" s="197"/>
      <c r="N96" s="198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225</v>
      </c>
      <c r="AU96" s="19" t="s">
        <v>81</v>
      </c>
    </row>
    <row r="97" spans="1:65" s="2" customFormat="1" ht="16.5" customHeight="1">
      <c r="A97" s="36"/>
      <c r="B97" s="37"/>
      <c r="C97" s="181" t="s">
        <v>136</v>
      </c>
      <c r="D97" s="181" t="s">
        <v>218</v>
      </c>
      <c r="E97" s="182" t="s">
        <v>1373</v>
      </c>
      <c r="F97" s="183" t="s">
        <v>1374</v>
      </c>
      <c r="G97" s="184" t="s">
        <v>1053</v>
      </c>
      <c r="H97" s="185">
        <v>1</v>
      </c>
      <c r="I97" s="186"/>
      <c r="J97" s="187">
        <f>ROUND(I97*H97,2)</f>
        <v>0</v>
      </c>
      <c r="K97" s="183" t="s">
        <v>221</v>
      </c>
      <c r="L97" s="41"/>
      <c r="M97" s="188" t="s">
        <v>19</v>
      </c>
      <c r="N97" s="189" t="s">
        <v>43</v>
      </c>
      <c r="O97" s="66"/>
      <c r="P97" s="190">
        <f>O97*H97</f>
        <v>0</v>
      </c>
      <c r="Q97" s="190">
        <v>0</v>
      </c>
      <c r="R97" s="190">
        <f>Q97*H97</f>
        <v>0</v>
      </c>
      <c r="S97" s="190">
        <v>0</v>
      </c>
      <c r="T97" s="191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2" t="s">
        <v>1999</v>
      </c>
      <c r="AT97" s="192" t="s">
        <v>218</v>
      </c>
      <c r="AU97" s="192" t="s">
        <v>81</v>
      </c>
      <c r="AY97" s="19" t="s">
        <v>216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19" t="s">
        <v>79</v>
      </c>
      <c r="BK97" s="193">
        <f>ROUND(I97*H97,2)</f>
        <v>0</v>
      </c>
      <c r="BL97" s="19" t="s">
        <v>1999</v>
      </c>
      <c r="BM97" s="192" t="s">
        <v>2007</v>
      </c>
    </row>
    <row r="98" spans="1:65" s="2" customFormat="1" ht="11.25">
      <c r="A98" s="36"/>
      <c r="B98" s="37"/>
      <c r="C98" s="38"/>
      <c r="D98" s="194" t="s">
        <v>223</v>
      </c>
      <c r="E98" s="38"/>
      <c r="F98" s="195" t="s">
        <v>1376</v>
      </c>
      <c r="G98" s="38"/>
      <c r="H98" s="38"/>
      <c r="I98" s="196"/>
      <c r="J98" s="38"/>
      <c r="K98" s="38"/>
      <c r="L98" s="41"/>
      <c r="M98" s="197"/>
      <c r="N98" s="198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223</v>
      </c>
      <c r="AU98" s="19" t="s">
        <v>81</v>
      </c>
    </row>
    <row r="99" spans="1:65" s="2" customFormat="1" ht="16.5" customHeight="1">
      <c r="A99" s="36"/>
      <c r="B99" s="37"/>
      <c r="C99" s="181" t="s">
        <v>156</v>
      </c>
      <c r="D99" s="181" t="s">
        <v>218</v>
      </c>
      <c r="E99" s="182" t="s">
        <v>2008</v>
      </c>
      <c r="F99" s="183" t="s">
        <v>2009</v>
      </c>
      <c r="G99" s="184" t="s">
        <v>1053</v>
      </c>
      <c r="H99" s="185">
        <v>1</v>
      </c>
      <c r="I99" s="186"/>
      <c r="J99" s="187">
        <f>ROUND(I99*H99,2)</f>
        <v>0</v>
      </c>
      <c r="K99" s="183" t="s">
        <v>221</v>
      </c>
      <c r="L99" s="41"/>
      <c r="M99" s="188" t="s">
        <v>19</v>
      </c>
      <c r="N99" s="189" t="s">
        <v>43</v>
      </c>
      <c r="O99" s="66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2" t="s">
        <v>1999</v>
      </c>
      <c r="AT99" s="192" t="s">
        <v>218</v>
      </c>
      <c r="AU99" s="192" t="s">
        <v>81</v>
      </c>
      <c r="AY99" s="19" t="s">
        <v>216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19" t="s">
        <v>79</v>
      </c>
      <c r="BK99" s="193">
        <f>ROUND(I99*H99,2)</f>
        <v>0</v>
      </c>
      <c r="BL99" s="19" t="s">
        <v>1999</v>
      </c>
      <c r="BM99" s="192" t="s">
        <v>2010</v>
      </c>
    </row>
    <row r="100" spans="1:65" s="2" customFormat="1" ht="11.25">
      <c r="A100" s="36"/>
      <c r="B100" s="37"/>
      <c r="C100" s="38"/>
      <c r="D100" s="194" t="s">
        <v>223</v>
      </c>
      <c r="E100" s="38"/>
      <c r="F100" s="195" t="s">
        <v>2011</v>
      </c>
      <c r="G100" s="38"/>
      <c r="H100" s="38"/>
      <c r="I100" s="196"/>
      <c r="J100" s="38"/>
      <c r="K100" s="38"/>
      <c r="L100" s="41"/>
      <c r="M100" s="197"/>
      <c r="N100" s="198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223</v>
      </c>
      <c r="AU100" s="19" t="s">
        <v>81</v>
      </c>
    </row>
    <row r="101" spans="1:65" s="12" customFormat="1" ht="22.9" customHeight="1">
      <c r="B101" s="165"/>
      <c r="C101" s="166"/>
      <c r="D101" s="167" t="s">
        <v>71</v>
      </c>
      <c r="E101" s="179" t="s">
        <v>2012</v>
      </c>
      <c r="F101" s="179" t="s">
        <v>2013</v>
      </c>
      <c r="G101" s="166"/>
      <c r="H101" s="166"/>
      <c r="I101" s="169"/>
      <c r="J101" s="180">
        <f>BK101</f>
        <v>0</v>
      </c>
      <c r="K101" s="166"/>
      <c r="L101" s="171"/>
      <c r="M101" s="172"/>
      <c r="N101" s="173"/>
      <c r="O101" s="173"/>
      <c r="P101" s="174">
        <f>SUM(P102:P105)</f>
        <v>0</v>
      </c>
      <c r="Q101" s="173"/>
      <c r="R101" s="174">
        <f>SUM(R102:R105)</f>
        <v>0</v>
      </c>
      <c r="S101" s="173"/>
      <c r="T101" s="175">
        <f>SUM(T102:T105)</f>
        <v>0</v>
      </c>
      <c r="AR101" s="176" t="s">
        <v>241</v>
      </c>
      <c r="AT101" s="177" t="s">
        <v>71</v>
      </c>
      <c r="AU101" s="177" t="s">
        <v>79</v>
      </c>
      <c r="AY101" s="176" t="s">
        <v>216</v>
      </c>
      <c r="BK101" s="178">
        <f>SUM(BK102:BK105)</f>
        <v>0</v>
      </c>
    </row>
    <row r="102" spans="1:65" s="2" customFormat="1" ht="16.5" customHeight="1">
      <c r="A102" s="36"/>
      <c r="B102" s="37"/>
      <c r="C102" s="181" t="s">
        <v>241</v>
      </c>
      <c r="D102" s="181" t="s">
        <v>218</v>
      </c>
      <c r="E102" s="182" t="s">
        <v>2014</v>
      </c>
      <c r="F102" s="183" t="s">
        <v>2013</v>
      </c>
      <c r="G102" s="184" t="s">
        <v>1053</v>
      </c>
      <c r="H102" s="185">
        <v>1</v>
      </c>
      <c r="I102" s="186"/>
      <c r="J102" s="187">
        <f>ROUND(I102*H102,2)</f>
        <v>0</v>
      </c>
      <c r="K102" s="183" t="s">
        <v>221</v>
      </c>
      <c r="L102" s="41"/>
      <c r="M102" s="188" t="s">
        <v>19</v>
      </c>
      <c r="N102" s="189" t="s">
        <v>43</v>
      </c>
      <c r="O102" s="66"/>
      <c r="P102" s="190">
        <f>O102*H102</f>
        <v>0</v>
      </c>
      <c r="Q102" s="190">
        <v>0</v>
      </c>
      <c r="R102" s="190">
        <f>Q102*H102</f>
        <v>0</v>
      </c>
      <c r="S102" s="190">
        <v>0</v>
      </c>
      <c r="T102" s="191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2" t="s">
        <v>1999</v>
      </c>
      <c r="AT102" s="192" t="s">
        <v>218</v>
      </c>
      <c r="AU102" s="192" t="s">
        <v>81</v>
      </c>
      <c r="AY102" s="19" t="s">
        <v>216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19" t="s">
        <v>79</v>
      </c>
      <c r="BK102" s="193">
        <f>ROUND(I102*H102,2)</f>
        <v>0</v>
      </c>
      <c r="BL102" s="19" t="s">
        <v>1999</v>
      </c>
      <c r="BM102" s="192" t="s">
        <v>2015</v>
      </c>
    </row>
    <row r="103" spans="1:65" s="2" customFormat="1" ht="11.25">
      <c r="A103" s="36"/>
      <c r="B103" s="37"/>
      <c r="C103" s="38"/>
      <c r="D103" s="194" t="s">
        <v>223</v>
      </c>
      <c r="E103" s="38"/>
      <c r="F103" s="195" t="s">
        <v>2016</v>
      </c>
      <c r="G103" s="38"/>
      <c r="H103" s="38"/>
      <c r="I103" s="196"/>
      <c r="J103" s="38"/>
      <c r="K103" s="38"/>
      <c r="L103" s="41"/>
      <c r="M103" s="197"/>
      <c r="N103" s="198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223</v>
      </c>
      <c r="AU103" s="19" t="s">
        <v>81</v>
      </c>
    </row>
    <row r="104" spans="1:65" s="2" customFormat="1" ht="16.5" customHeight="1">
      <c r="A104" s="36"/>
      <c r="B104" s="37"/>
      <c r="C104" s="181" t="s">
        <v>179</v>
      </c>
      <c r="D104" s="181" t="s">
        <v>218</v>
      </c>
      <c r="E104" s="182" t="s">
        <v>2017</v>
      </c>
      <c r="F104" s="183" t="s">
        <v>2018</v>
      </c>
      <c r="G104" s="184" t="s">
        <v>1053</v>
      </c>
      <c r="H104" s="185">
        <v>1</v>
      </c>
      <c r="I104" s="186"/>
      <c r="J104" s="187">
        <f>ROUND(I104*H104,2)</f>
        <v>0</v>
      </c>
      <c r="K104" s="183" t="s">
        <v>221</v>
      </c>
      <c r="L104" s="41"/>
      <c r="M104" s="188" t="s">
        <v>19</v>
      </c>
      <c r="N104" s="189" t="s">
        <v>43</v>
      </c>
      <c r="O104" s="66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2" t="s">
        <v>1999</v>
      </c>
      <c r="AT104" s="192" t="s">
        <v>218</v>
      </c>
      <c r="AU104" s="192" t="s">
        <v>81</v>
      </c>
      <c r="AY104" s="19" t="s">
        <v>216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19" t="s">
        <v>79</v>
      </c>
      <c r="BK104" s="193">
        <f>ROUND(I104*H104,2)</f>
        <v>0</v>
      </c>
      <c r="BL104" s="19" t="s">
        <v>1999</v>
      </c>
      <c r="BM104" s="192" t="s">
        <v>2019</v>
      </c>
    </row>
    <row r="105" spans="1:65" s="2" customFormat="1" ht="11.25">
      <c r="A105" s="36"/>
      <c r="B105" s="37"/>
      <c r="C105" s="38"/>
      <c r="D105" s="194" t="s">
        <v>223</v>
      </c>
      <c r="E105" s="38"/>
      <c r="F105" s="195" t="s">
        <v>2020</v>
      </c>
      <c r="G105" s="38"/>
      <c r="H105" s="38"/>
      <c r="I105" s="196"/>
      <c r="J105" s="38"/>
      <c r="K105" s="38"/>
      <c r="L105" s="41"/>
      <c r="M105" s="197"/>
      <c r="N105" s="198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223</v>
      </c>
      <c r="AU105" s="19" t="s">
        <v>81</v>
      </c>
    </row>
    <row r="106" spans="1:65" s="12" customFormat="1" ht="22.9" customHeight="1">
      <c r="B106" s="165"/>
      <c r="C106" s="166"/>
      <c r="D106" s="167" t="s">
        <v>71</v>
      </c>
      <c r="E106" s="179" t="s">
        <v>2021</v>
      </c>
      <c r="F106" s="179" t="s">
        <v>2022</v>
      </c>
      <c r="G106" s="166"/>
      <c r="H106" s="166"/>
      <c r="I106" s="169"/>
      <c r="J106" s="180">
        <f>BK106</f>
        <v>0</v>
      </c>
      <c r="K106" s="166"/>
      <c r="L106" s="171"/>
      <c r="M106" s="172"/>
      <c r="N106" s="173"/>
      <c r="O106" s="173"/>
      <c r="P106" s="174">
        <f>SUM(P107:P112)</f>
        <v>0</v>
      </c>
      <c r="Q106" s="173"/>
      <c r="R106" s="174">
        <f>SUM(R107:R112)</f>
        <v>0</v>
      </c>
      <c r="S106" s="173"/>
      <c r="T106" s="175">
        <f>SUM(T107:T112)</f>
        <v>0</v>
      </c>
      <c r="AR106" s="176" t="s">
        <v>241</v>
      </c>
      <c r="AT106" s="177" t="s">
        <v>71</v>
      </c>
      <c r="AU106" s="177" t="s">
        <v>79</v>
      </c>
      <c r="AY106" s="176" t="s">
        <v>216</v>
      </c>
      <c r="BK106" s="178">
        <f>SUM(BK107:BK112)</f>
        <v>0</v>
      </c>
    </row>
    <row r="107" spans="1:65" s="2" customFormat="1" ht="16.5" customHeight="1">
      <c r="A107" s="36"/>
      <c r="B107" s="37"/>
      <c r="C107" s="181" t="s">
        <v>252</v>
      </c>
      <c r="D107" s="181" t="s">
        <v>218</v>
      </c>
      <c r="E107" s="182" t="s">
        <v>2023</v>
      </c>
      <c r="F107" s="183" t="s">
        <v>2024</v>
      </c>
      <c r="G107" s="184" t="s">
        <v>1053</v>
      </c>
      <c r="H107" s="185">
        <v>1</v>
      </c>
      <c r="I107" s="186"/>
      <c r="J107" s="187">
        <f>ROUND(I107*H107,2)</f>
        <v>0</v>
      </c>
      <c r="K107" s="183" t="s">
        <v>221</v>
      </c>
      <c r="L107" s="41"/>
      <c r="M107" s="188" t="s">
        <v>19</v>
      </c>
      <c r="N107" s="189" t="s">
        <v>43</v>
      </c>
      <c r="O107" s="66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2" t="s">
        <v>1999</v>
      </c>
      <c r="AT107" s="192" t="s">
        <v>218</v>
      </c>
      <c r="AU107" s="192" t="s">
        <v>81</v>
      </c>
      <c r="AY107" s="19" t="s">
        <v>216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19" t="s">
        <v>79</v>
      </c>
      <c r="BK107" s="193">
        <f>ROUND(I107*H107,2)</f>
        <v>0</v>
      </c>
      <c r="BL107" s="19" t="s">
        <v>1999</v>
      </c>
      <c r="BM107" s="192" t="s">
        <v>2025</v>
      </c>
    </row>
    <row r="108" spans="1:65" s="2" customFormat="1" ht="11.25">
      <c r="A108" s="36"/>
      <c r="B108" s="37"/>
      <c r="C108" s="38"/>
      <c r="D108" s="194" t="s">
        <v>223</v>
      </c>
      <c r="E108" s="38"/>
      <c r="F108" s="195" t="s">
        <v>2026</v>
      </c>
      <c r="G108" s="38"/>
      <c r="H108" s="38"/>
      <c r="I108" s="196"/>
      <c r="J108" s="38"/>
      <c r="K108" s="38"/>
      <c r="L108" s="41"/>
      <c r="M108" s="197"/>
      <c r="N108" s="198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223</v>
      </c>
      <c r="AU108" s="19" t="s">
        <v>81</v>
      </c>
    </row>
    <row r="109" spans="1:65" s="2" customFormat="1" ht="16.5" customHeight="1">
      <c r="A109" s="36"/>
      <c r="B109" s="37"/>
      <c r="C109" s="181" t="s">
        <v>257</v>
      </c>
      <c r="D109" s="181" t="s">
        <v>218</v>
      </c>
      <c r="E109" s="182" t="s">
        <v>2027</v>
      </c>
      <c r="F109" s="183" t="s">
        <v>2028</v>
      </c>
      <c r="G109" s="184" t="s">
        <v>941</v>
      </c>
      <c r="H109" s="185">
        <v>3</v>
      </c>
      <c r="I109" s="186"/>
      <c r="J109" s="187">
        <f>ROUND(I109*H109,2)</f>
        <v>0</v>
      </c>
      <c r="K109" s="183" t="s">
        <v>221</v>
      </c>
      <c r="L109" s="41"/>
      <c r="M109" s="188" t="s">
        <v>19</v>
      </c>
      <c r="N109" s="189" t="s">
        <v>43</v>
      </c>
      <c r="O109" s="66"/>
      <c r="P109" s="190">
        <f>O109*H109</f>
        <v>0</v>
      </c>
      <c r="Q109" s="190">
        <v>0</v>
      </c>
      <c r="R109" s="190">
        <f>Q109*H109</f>
        <v>0</v>
      </c>
      <c r="S109" s="190">
        <v>0</v>
      </c>
      <c r="T109" s="191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2" t="s">
        <v>1999</v>
      </c>
      <c r="AT109" s="192" t="s">
        <v>218</v>
      </c>
      <c r="AU109" s="192" t="s">
        <v>81</v>
      </c>
      <c r="AY109" s="19" t="s">
        <v>216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19" t="s">
        <v>79</v>
      </c>
      <c r="BK109" s="193">
        <f>ROUND(I109*H109,2)</f>
        <v>0</v>
      </c>
      <c r="BL109" s="19" t="s">
        <v>1999</v>
      </c>
      <c r="BM109" s="192" t="s">
        <v>2029</v>
      </c>
    </row>
    <row r="110" spans="1:65" s="2" customFormat="1" ht="11.25">
      <c r="A110" s="36"/>
      <c r="B110" s="37"/>
      <c r="C110" s="38"/>
      <c r="D110" s="194" t="s">
        <v>223</v>
      </c>
      <c r="E110" s="38"/>
      <c r="F110" s="195" t="s">
        <v>2030</v>
      </c>
      <c r="G110" s="38"/>
      <c r="H110" s="38"/>
      <c r="I110" s="196"/>
      <c r="J110" s="38"/>
      <c r="K110" s="38"/>
      <c r="L110" s="41"/>
      <c r="M110" s="197"/>
      <c r="N110" s="198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223</v>
      </c>
      <c r="AU110" s="19" t="s">
        <v>81</v>
      </c>
    </row>
    <row r="111" spans="1:65" s="2" customFormat="1" ht="16.5" customHeight="1">
      <c r="A111" s="36"/>
      <c r="B111" s="37"/>
      <c r="C111" s="181" t="s">
        <v>265</v>
      </c>
      <c r="D111" s="181" t="s">
        <v>218</v>
      </c>
      <c r="E111" s="182" t="s">
        <v>2031</v>
      </c>
      <c r="F111" s="183" t="s">
        <v>2032</v>
      </c>
      <c r="G111" s="184" t="s">
        <v>1053</v>
      </c>
      <c r="H111" s="185">
        <v>1</v>
      </c>
      <c r="I111" s="186"/>
      <c r="J111" s="187">
        <f>ROUND(I111*H111,2)</f>
        <v>0</v>
      </c>
      <c r="K111" s="183" t="s">
        <v>221</v>
      </c>
      <c r="L111" s="41"/>
      <c r="M111" s="188" t="s">
        <v>19</v>
      </c>
      <c r="N111" s="189" t="s">
        <v>43</v>
      </c>
      <c r="O111" s="66"/>
      <c r="P111" s="190">
        <f>O111*H111</f>
        <v>0</v>
      </c>
      <c r="Q111" s="190">
        <v>0</v>
      </c>
      <c r="R111" s="190">
        <f>Q111*H111</f>
        <v>0</v>
      </c>
      <c r="S111" s="190">
        <v>0</v>
      </c>
      <c r="T111" s="19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2" t="s">
        <v>1999</v>
      </c>
      <c r="AT111" s="192" t="s">
        <v>218</v>
      </c>
      <c r="AU111" s="192" t="s">
        <v>81</v>
      </c>
      <c r="AY111" s="19" t="s">
        <v>216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19" t="s">
        <v>79</v>
      </c>
      <c r="BK111" s="193">
        <f>ROUND(I111*H111,2)</f>
        <v>0</v>
      </c>
      <c r="BL111" s="19" t="s">
        <v>1999</v>
      </c>
      <c r="BM111" s="192" t="s">
        <v>2033</v>
      </c>
    </row>
    <row r="112" spans="1:65" s="2" customFormat="1" ht="11.25">
      <c r="A112" s="36"/>
      <c r="B112" s="37"/>
      <c r="C112" s="38"/>
      <c r="D112" s="194" t="s">
        <v>223</v>
      </c>
      <c r="E112" s="38"/>
      <c r="F112" s="195" t="s">
        <v>2034</v>
      </c>
      <c r="G112" s="38"/>
      <c r="H112" s="38"/>
      <c r="I112" s="196"/>
      <c r="J112" s="38"/>
      <c r="K112" s="38"/>
      <c r="L112" s="41"/>
      <c r="M112" s="249"/>
      <c r="N112" s="250"/>
      <c r="O112" s="251"/>
      <c r="P112" s="251"/>
      <c r="Q112" s="251"/>
      <c r="R112" s="251"/>
      <c r="S112" s="251"/>
      <c r="T112" s="252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223</v>
      </c>
      <c r="AU112" s="19" t="s">
        <v>81</v>
      </c>
    </row>
    <row r="113" spans="1:31" s="2" customFormat="1" ht="6.95" customHeight="1">
      <c r="A113" s="36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1"/>
      <c r="M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</sheetData>
  <sheetProtection algorithmName="SHA-512" hashValue="eACYvmi/TYg+dThw+eKZDyLsG0u8R9uDR+FVKvJ5Ss/9s35Eb01T9xCWesulXdvBWQFkn2TWdy7D3rXxKxKL1w==" saltValue="kKj6iWHDK2VU7UphGA/YlPuHzFu2mMEMyvj+0H5nDuXSKZPOzRW1ZnHux8/Aw65PJsrVKrQxWPxWwZm7OUU34A==" spinCount="100000" sheet="1" objects="1" scenarios="1" formatColumns="0" formatRows="0" autoFilter="0"/>
  <autoFilter ref="C88:K112" xr:uid="{00000000-0009-0000-0000-000009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900-000000000000}"/>
    <hyperlink ref="F95" r:id="rId2" xr:uid="{00000000-0004-0000-0900-000001000000}"/>
    <hyperlink ref="F98" r:id="rId3" xr:uid="{00000000-0004-0000-0900-000002000000}"/>
    <hyperlink ref="F100" r:id="rId4" xr:uid="{00000000-0004-0000-0900-000003000000}"/>
    <hyperlink ref="F103" r:id="rId5" xr:uid="{00000000-0004-0000-0900-000004000000}"/>
    <hyperlink ref="F105" r:id="rId6" xr:uid="{00000000-0004-0000-0900-000005000000}"/>
    <hyperlink ref="F108" r:id="rId7" xr:uid="{00000000-0004-0000-0900-000006000000}"/>
    <hyperlink ref="F110" r:id="rId8" xr:uid="{00000000-0004-0000-0900-000007000000}"/>
    <hyperlink ref="F112" r:id="rId9" xr:uid="{00000000-0004-0000-09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3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117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1" customFormat="1" ht="12" customHeight="1">
      <c r="B8" s="22"/>
      <c r="D8" s="115" t="s">
        <v>153</v>
      </c>
      <c r="L8" s="22"/>
    </row>
    <row r="9" spans="1:46" s="2" customFormat="1" ht="16.5" customHeight="1">
      <c r="A9" s="36"/>
      <c r="B9" s="41"/>
      <c r="C9" s="36"/>
      <c r="D9" s="36"/>
      <c r="E9" s="407" t="s">
        <v>2035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0" t="s">
        <v>2036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35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ROUND(J91,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ROUND((SUM(BE91:BE340)),  2)</f>
        <v>0</v>
      </c>
      <c r="G35" s="36"/>
      <c r="H35" s="36"/>
      <c r="I35" s="127">
        <v>0.21</v>
      </c>
      <c r="J35" s="126">
        <f>ROUND(((SUM(BE91:BE340))*I35),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ROUND((SUM(BF91:BF340)),  2)</f>
        <v>0</v>
      </c>
      <c r="G36" s="36"/>
      <c r="H36" s="36"/>
      <c r="I36" s="127">
        <v>0.12</v>
      </c>
      <c r="J36" s="126">
        <f>ROUND(((SUM(BF91:BF340))*I36),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ROUND((SUM(BG91:BG340)),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ROUND((SUM(BH91:BH340)),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ROUND((SUM(BI91:BI340)),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2035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001 - SIGNALIZACE ZRN1 - světelná signalizace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SM TEPLICE</v>
      </c>
      <c r="G58" s="38"/>
      <c r="H58" s="38"/>
      <c r="I58" s="31" t="s">
        <v>31</v>
      </c>
      <c r="J58" s="34" t="str">
        <f>E23</f>
        <v>RAPID MOST SPOL.S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J91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2037</v>
      </c>
      <c r="E64" s="146"/>
      <c r="F64" s="146"/>
      <c r="G64" s="146"/>
      <c r="H64" s="146"/>
      <c r="I64" s="146"/>
      <c r="J64" s="147">
        <f>J92</f>
        <v>0</v>
      </c>
      <c r="K64" s="144"/>
      <c r="L64" s="148"/>
    </row>
    <row r="65" spans="1:31" s="9" customFormat="1" ht="24.95" customHeight="1">
      <c r="B65" s="143"/>
      <c r="C65" s="144"/>
      <c r="D65" s="145" t="s">
        <v>2038</v>
      </c>
      <c r="E65" s="146"/>
      <c r="F65" s="146"/>
      <c r="G65" s="146"/>
      <c r="H65" s="146"/>
      <c r="I65" s="146"/>
      <c r="J65" s="147">
        <f>J125</f>
        <v>0</v>
      </c>
      <c r="K65" s="144"/>
      <c r="L65" s="148"/>
    </row>
    <row r="66" spans="1:31" s="9" customFormat="1" ht="24.95" customHeight="1">
      <c r="B66" s="143"/>
      <c r="C66" s="144"/>
      <c r="D66" s="145" t="s">
        <v>199</v>
      </c>
      <c r="E66" s="146"/>
      <c r="F66" s="146"/>
      <c r="G66" s="146"/>
      <c r="H66" s="146"/>
      <c r="I66" s="146"/>
      <c r="J66" s="147">
        <f>J131</f>
        <v>0</v>
      </c>
      <c r="K66" s="144"/>
      <c r="L66" s="148"/>
    </row>
    <row r="67" spans="1:31" s="10" customFormat="1" ht="19.899999999999999" customHeight="1">
      <c r="B67" s="149"/>
      <c r="C67" s="99"/>
      <c r="D67" s="150" t="s">
        <v>2039</v>
      </c>
      <c r="E67" s="151"/>
      <c r="F67" s="151"/>
      <c r="G67" s="151"/>
      <c r="H67" s="151"/>
      <c r="I67" s="151"/>
      <c r="J67" s="152">
        <f>J132</f>
        <v>0</v>
      </c>
      <c r="K67" s="99"/>
      <c r="L67" s="153"/>
    </row>
    <row r="68" spans="1:31" s="10" customFormat="1" ht="19.899999999999999" customHeight="1">
      <c r="B68" s="149"/>
      <c r="C68" s="99"/>
      <c r="D68" s="150" t="s">
        <v>2040</v>
      </c>
      <c r="E68" s="151"/>
      <c r="F68" s="151"/>
      <c r="G68" s="151"/>
      <c r="H68" s="151"/>
      <c r="I68" s="151"/>
      <c r="J68" s="152">
        <f>J220</f>
        <v>0</v>
      </c>
      <c r="K68" s="99"/>
      <c r="L68" s="153"/>
    </row>
    <row r="69" spans="1:31" s="9" customFormat="1" ht="24.95" customHeight="1">
      <c r="B69" s="143"/>
      <c r="C69" s="144"/>
      <c r="D69" s="145" t="s">
        <v>201</v>
      </c>
      <c r="E69" s="146"/>
      <c r="F69" s="146"/>
      <c r="G69" s="146"/>
      <c r="H69" s="146"/>
      <c r="I69" s="146"/>
      <c r="J69" s="147">
        <f>J339</f>
        <v>0</v>
      </c>
      <c r="K69" s="144"/>
      <c r="L69" s="148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1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5" customHeight="1">
      <c r="A76" s="36"/>
      <c r="B76" s="37"/>
      <c r="C76" s="25" t="s">
        <v>202</v>
      </c>
      <c r="D76" s="38"/>
      <c r="E76" s="38"/>
      <c r="F76" s="38"/>
      <c r="G76" s="38"/>
      <c r="H76" s="38"/>
      <c r="I76" s="38"/>
      <c r="J76" s="38"/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414" t="str">
        <f>E7</f>
        <v>KOMUNIKACE V UL.DUCHCOVSKÁ</v>
      </c>
      <c r="F79" s="415"/>
      <c r="G79" s="415"/>
      <c r="H79" s="415"/>
      <c r="I79" s="38"/>
      <c r="J79" s="38"/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" customFormat="1" ht="12" customHeight="1">
      <c r="B80" s="23"/>
      <c r="C80" s="31" t="s">
        <v>153</v>
      </c>
      <c r="D80" s="24"/>
      <c r="E80" s="24"/>
      <c r="F80" s="24"/>
      <c r="G80" s="24"/>
      <c r="H80" s="24"/>
      <c r="I80" s="24"/>
      <c r="J80" s="24"/>
      <c r="K80" s="24"/>
      <c r="L80" s="22"/>
    </row>
    <row r="81" spans="1:65" s="2" customFormat="1" ht="16.5" customHeight="1">
      <c r="A81" s="36"/>
      <c r="B81" s="37"/>
      <c r="C81" s="38"/>
      <c r="D81" s="38"/>
      <c r="E81" s="414" t="s">
        <v>2035</v>
      </c>
      <c r="F81" s="416"/>
      <c r="G81" s="416"/>
      <c r="H81" s="416"/>
      <c r="I81" s="38"/>
      <c r="J81" s="38"/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162</v>
      </c>
      <c r="D82" s="38"/>
      <c r="E82" s="38"/>
      <c r="F82" s="38"/>
      <c r="G82" s="38"/>
      <c r="H82" s="38"/>
      <c r="I82" s="38"/>
      <c r="J82" s="38"/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68" t="str">
        <f>E11</f>
        <v>001 - SIGNALIZACE ZRN1 - světelná signalizace</v>
      </c>
      <c r="F83" s="416"/>
      <c r="G83" s="416"/>
      <c r="H83" s="416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2" customHeight="1">
      <c r="A85" s="36"/>
      <c r="B85" s="37"/>
      <c r="C85" s="31" t="s">
        <v>21</v>
      </c>
      <c r="D85" s="38"/>
      <c r="E85" s="38"/>
      <c r="F85" s="29" t="str">
        <f>F14</f>
        <v>TEPLICE</v>
      </c>
      <c r="G85" s="38"/>
      <c r="H85" s="38"/>
      <c r="I85" s="31" t="s">
        <v>23</v>
      </c>
      <c r="J85" s="61" t="str">
        <f>IF(J14="","",J14)</f>
        <v>10. 2. 2026</v>
      </c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25.7" customHeight="1">
      <c r="A87" s="36"/>
      <c r="B87" s="37"/>
      <c r="C87" s="31" t="s">
        <v>25</v>
      </c>
      <c r="D87" s="38"/>
      <c r="E87" s="38"/>
      <c r="F87" s="29" t="str">
        <f>E17</f>
        <v>SM TEPLICE</v>
      </c>
      <c r="G87" s="38"/>
      <c r="H87" s="38"/>
      <c r="I87" s="31" t="s">
        <v>31</v>
      </c>
      <c r="J87" s="34" t="str">
        <f>E23</f>
        <v>RAPID MOST SPOL.S R.O.</v>
      </c>
      <c r="K87" s="38"/>
      <c r="L87" s="11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5.7" customHeight="1">
      <c r="A88" s="36"/>
      <c r="B88" s="37"/>
      <c r="C88" s="31" t="s">
        <v>29</v>
      </c>
      <c r="D88" s="38"/>
      <c r="E88" s="38"/>
      <c r="F88" s="29" t="str">
        <f>IF(E20="","",E20)</f>
        <v>Vyplň údaj</v>
      </c>
      <c r="G88" s="38"/>
      <c r="H88" s="38"/>
      <c r="I88" s="31" t="s">
        <v>34</v>
      </c>
      <c r="J88" s="34" t="str">
        <f>E26</f>
        <v>ING.VLADIMÍR PLHÁK</v>
      </c>
      <c r="K88" s="38"/>
      <c r="L88" s="11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0.3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11" customFormat="1" ht="29.25" customHeight="1">
      <c r="A90" s="154"/>
      <c r="B90" s="155"/>
      <c r="C90" s="156" t="s">
        <v>203</v>
      </c>
      <c r="D90" s="157" t="s">
        <v>57</v>
      </c>
      <c r="E90" s="157" t="s">
        <v>53</v>
      </c>
      <c r="F90" s="157" t="s">
        <v>54</v>
      </c>
      <c r="G90" s="157" t="s">
        <v>204</v>
      </c>
      <c r="H90" s="157" t="s">
        <v>205</v>
      </c>
      <c r="I90" s="157" t="s">
        <v>206</v>
      </c>
      <c r="J90" s="157" t="s">
        <v>190</v>
      </c>
      <c r="K90" s="158" t="s">
        <v>207</v>
      </c>
      <c r="L90" s="159"/>
      <c r="M90" s="70" t="s">
        <v>19</v>
      </c>
      <c r="N90" s="71" t="s">
        <v>42</v>
      </c>
      <c r="O90" s="71" t="s">
        <v>208</v>
      </c>
      <c r="P90" s="71" t="s">
        <v>209</v>
      </c>
      <c r="Q90" s="71" t="s">
        <v>210</v>
      </c>
      <c r="R90" s="71" t="s">
        <v>211</v>
      </c>
      <c r="S90" s="71" t="s">
        <v>212</v>
      </c>
      <c r="T90" s="72" t="s">
        <v>213</v>
      </c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</row>
    <row r="91" spans="1:65" s="2" customFormat="1" ht="22.9" customHeight="1">
      <c r="A91" s="36"/>
      <c r="B91" s="37"/>
      <c r="C91" s="77" t="s">
        <v>214</v>
      </c>
      <c r="D91" s="38"/>
      <c r="E91" s="38"/>
      <c r="F91" s="38"/>
      <c r="G91" s="38"/>
      <c r="H91" s="38"/>
      <c r="I91" s="38"/>
      <c r="J91" s="160">
        <f>BK91</f>
        <v>0</v>
      </c>
      <c r="K91" s="38"/>
      <c r="L91" s="41"/>
      <c r="M91" s="73"/>
      <c r="N91" s="161"/>
      <c r="O91" s="74"/>
      <c r="P91" s="162">
        <f>P92+P125+P131+P339</f>
        <v>0</v>
      </c>
      <c r="Q91" s="74"/>
      <c r="R91" s="162">
        <f>R92+R125+R131+R339</f>
        <v>66.079398999999995</v>
      </c>
      <c r="S91" s="74"/>
      <c r="T91" s="163">
        <f>T92+T125+T131+T339</f>
        <v>9.4819999999999993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71</v>
      </c>
      <c r="AU91" s="19" t="s">
        <v>191</v>
      </c>
      <c r="BK91" s="164">
        <f>BK92+BK125+BK131+BK339</f>
        <v>0</v>
      </c>
    </row>
    <row r="92" spans="1:65" s="12" customFormat="1" ht="25.9" customHeight="1">
      <c r="B92" s="165"/>
      <c r="C92" s="166"/>
      <c r="D92" s="167" t="s">
        <v>71</v>
      </c>
      <c r="E92" s="168" t="s">
        <v>83</v>
      </c>
      <c r="F92" s="168" t="s">
        <v>2041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SUM(P93:P124)</f>
        <v>0</v>
      </c>
      <c r="Q92" s="173"/>
      <c r="R92" s="174">
        <f>SUM(R93:R124)</f>
        <v>56.074579000000007</v>
      </c>
      <c r="S92" s="173"/>
      <c r="T92" s="175">
        <f>SUM(T93:T124)</f>
        <v>0</v>
      </c>
      <c r="AR92" s="176" t="s">
        <v>79</v>
      </c>
      <c r="AT92" s="177" t="s">
        <v>71</v>
      </c>
      <c r="AU92" s="177" t="s">
        <v>72</v>
      </c>
      <c r="AY92" s="176" t="s">
        <v>216</v>
      </c>
      <c r="BK92" s="178">
        <f>SUM(BK93:BK124)</f>
        <v>0</v>
      </c>
    </row>
    <row r="93" spans="1:65" s="2" customFormat="1" ht="16.5" customHeight="1">
      <c r="A93" s="36"/>
      <c r="B93" s="37"/>
      <c r="C93" s="181" t="s">
        <v>79</v>
      </c>
      <c r="D93" s="181" t="s">
        <v>218</v>
      </c>
      <c r="E93" s="182" t="s">
        <v>2042</v>
      </c>
      <c r="F93" s="183" t="s">
        <v>2043</v>
      </c>
      <c r="G93" s="184" t="s">
        <v>176</v>
      </c>
      <c r="H93" s="185">
        <v>3</v>
      </c>
      <c r="I93" s="186"/>
      <c r="J93" s="187">
        <f>ROUND(I93*H93,2)</f>
        <v>0</v>
      </c>
      <c r="K93" s="183" t="s">
        <v>1083</v>
      </c>
      <c r="L93" s="41"/>
      <c r="M93" s="188" t="s">
        <v>19</v>
      </c>
      <c r="N93" s="189" t="s">
        <v>43</v>
      </c>
      <c r="O93" s="66"/>
      <c r="P93" s="190">
        <f>O93*H93</f>
        <v>0</v>
      </c>
      <c r="Q93" s="190">
        <v>0</v>
      </c>
      <c r="R93" s="190">
        <f>Q93*H93</f>
        <v>0</v>
      </c>
      <c r="S93" s="190">
        <v>0</v>
      </c>
      <c r="T93" s="191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2" t="s">
        <v>156</v>
      </c>
      <c r="AT93" s="192" t="s">
        <v>218</v>
      </c>
      <c r="AU93" s="192" t="s">
        <v>79</v>
      </c>
      <c r="AY93" s="19" t="s">
        <v>216</v>
      </c>
      <c r="BE93" s="193">
        <f>IF(N93="základní",J93,0)</f>
        <v>0</v>
      </c>
      <c r="BF93" s="193">
        <f>IF(N93="snížená",J93,0)</f>
        <v>0</v>
      </c>
      <c r="BG93" s="193">
        <f>IF(N93="zákl. přenesená",J93,0)</f>
        <v>0</v>
      </c>
      <c r="BH93" s="193">
        <f>IF(N93="sníž. přenesená",J93,0)</f>
        <v>0</v>
      </c>
      <c r="BI93" s="193">
        <f>IF(N93="nulová",J93,0)</f>
        <v>0</v>
      </c>
      <c r="BJ93" s="19" t="s">
        <v>79</v>
      </c>
      <c r="BK93" s="193">
        <f>ROUND(I93*H93,2)</f>
        <v>0</v>
      </c>
      <c r="BL93" s="19" t="s">
        <v>156</v>
      </c>
      <c r="BM93" s="192" t="s">
        <v>2044</v>
      </c>
    </row>
    <row r="94" spans="1:65" s="2" customFormat="1" ht="16.5" customHeight="1">
      <c r="A94" s="36"/>
      <c r="B94" s="37"/>
      <c r="C94" s="181" t="s">
        <v>81</v>
      </c>
      <c r="D94" s="181" t="s">
        <v>218</v>
      </c>
      <c r="E94" s="182" t="s">
        <v>291</v>
      </c>
      <c r="F94" s="183" t="s">
        <v>2045</v>
      </c>
      <c r="G94" s="184" t="s">
        <v>293</v>
      </c>
      <c r="H94" s="185">
        <v>55.636000000000003</v>
      </c>
      <c r="I94" s="186"/>
      <c r="J94" s="187">
        <f>ROUND(I94*H94,2)</f>
        <v>0</v>
      </c>
      <c r="K94" s="183" t="s">
        <v>221</v>
      </c>
      <c r="L94" s="41"/>
      <c r="M94" s="188" t="s">
        <v>19</v>
      </c>
      <c r="N94" s="189" t="s">
        <v>43</v>
      </c>
      <c r="O94" s="66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2" t="s">
        <v>156</v>
      </c>
      <c r="AT94" s="192" t="s">
        <v>218</v>
      </c>
      <c r="AU94" s="192" t="s">
        <v>79</v>
      </c>
      <c r="AY94" s="19" t="s">
        <v>216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19" t="s">
        <v>79</v>
      </c>
      <c r="BK94" s="193">
        <f>ROUND(I94*H94,2)</f>
        <v>0</v>
      </c>
      <c r="BL94" s="19" t="s">
        <v>156</v>
      </c>
      <c r="BM94" s="192" t="s">
        <v>2046</v>
      </c>
    </row>
    <row r="95" spans="1:65" s="2" customFormat="1" ht="11.25">
      <c r="A95" s="36"/>
      <c r="B95" s="37"/>
      <c r="C95" s="38"/>
      <c r="D95" s="194" t="s">
        <v>223</v>
      </c>
      <c r="E95" s="38"/>
      <c r="F95" s="195" t="s">
        <v>295</v>
      </c>
      <c r="G95" s="38"/>
      <c r="H95" s="38"/>
      <c r="I95" s="196"/>
      <c r="J95" s="38"/>
      <c r="K95" s="38"/>
      <c r="L95" s="41"/>
      <c r="M95" s="197"/>
      <c r="N95" s="198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223</v>
      </c>
      <c r="AU95" s="19" t="s">
        <v>79</v>
      </c>
    </row>
    <row r="96" spans="1:65" s="2" customFormat="1" ht="16.5" customHeight="1">
      <c r="A96" s="36"/>
      <c r="B96" s="37"/>
      <c r="C96" s="181" t="s">
        <v>136</v>
      </c>
      <c r="D96" s="181" t="s">
        <v>218</v>
      </c>
      <c r="E96" s="182" t="s">
        <v>300</v>
      </c>
      <c r="F96" s="183" t="s">
        <v>2047</v>
      </c>
      <c r="G96" s="184" t="s">
        <v>160</v>
      </c>
      <c r="H96" s="185">
        <v>30.908999999999999</v>
      </c>
      <c r="I96" s="186"/>
      <c r="J96" s="187">
        <f>ROUND(I96*H96,2)</f>
        <v>0</v>
      </c>
      <c r="K96" s="183" t="s">
        <v>221</v>
      </c>
      <c r="L96" s="41"/>
      <c r="M96" s="188" t="s">
        <v>19</v>
      </c>
      <c r="N96" s="189" t="s">
        <v>43</v>
      </c>
      <c r="O96" s="66"/>
      <c r="P96" s="190">
        <f>O96*H96</f>
        <v>0</v>
      </c>
      <c r="Q96" s="190">
        <v>0</v>
      </c>
      <c r="R96" s="190">
        <f>Q96*H96</f>
        <v>0</v>
      </c>
      <c r="S96" s="190">
        <v>0</v>
      </c>
      <c r="T96" s="191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2" t="s">
        <v>156</v>
      </c>
      <c r="AT96" s="192" t="s">
        <v>218</v>
      </c>
      <c r="AU96" s="192" t="s">
        <v>79</v>
      </c>
      <c r="AY96" s="19" t="s">
        <v>216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19" t="s">
        <v>79</v>
      </c>
      <c r="BK96" s="193">
        <f>ROUND(I96*H96,2)</f>
        <v>0</v>
      </c>
      <c r="BL96" s="19" t="s">
        <v>156</v>
      </c>
      <c r="BM96" s="192" t="s">
        <v>2048</v>
      </c>
    </row>
    <row r="97" spans="1:65" s="2" customFormat="1" ht="11.25">
      <c r="A97" s="36"/>
      <c r="B97" s="37"/>
      <c r="C97" s="38"/>
      <c r="D97" s="194" t="s">
        <v>223</v>
      </c>
      <c r="E97" s="38"/>
      <c r="F97" s="195" t="s">
        <v>303</v>
      </c>
      <c r="G97" s="38"/>
      <c r="H97" s="38"/>
      <c r="I97" s="196"/>
      <c r="J97" s="38"/>
      <c r="K97" s="38"/>
      <c r="L97" s="41"/>
      <c r="M97" s="197"/>
      <c r="N97" s="198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223</v>
      </c>
      <c r="AU97" s="19" t="s">
        <v>79</v>
      </c>
    </row>
    <row r="98" spans="1:65" s="2" customFormat="1" ht="16.5" customHeight="1">
      <c r="A98" s="36"/>
      <c r="B98" s="37"/>
      <c r="C98" s="181" t="s">
        <v>156</v>
      </c>
      <c r="D98" s="181" t="s">
        <v>218</v>
      </c>
      <c r="E98" s="182" t="s">
        <v>2049</v>
      </c>
      <c r="F98" s="183" t="s">
        <v>2050</v>
      </c>
      <c r="G98" s="184" t="s">
        <v>134</v>
      </c>
      <c r="H98" s="185">
        <v>67.3</v>
      </c>
      <c r="I98" s="186"/>
      <c r="J98" s="187">
        <f>ROUND(I98*H98,2)</f>
        <v>0</v>
      </c>
      <c r="K98" s="183" t="s">
        <v>1083</v>
      </c>
      <c r="L98" s="41"/>
      <c r="M98" s="188" t="s">
        <v>19</v>
      </c>
      <c r="N98" s="189" t="s">
        <v>43</v>
      </c>
      <c r="O98" s="66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2" t="s">
        <v>156</v>
      </c>
      <c r="AT98" s="192" t="s">
        <v>218</v>
      </c>
      <c r="AU98" s="192" t="s">
        <v>79</v>
      </c>
      <c r="AY98" s="19" t="s">
        <v>216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19" t="s">
        <v>79</v>
      </c>
      <c r="BK98" s="193">
        <f>ROUND(I98*H98,2)</f>
        <v>0</v>
      </c>
      <c r="BL98" s="19" t="s">
        <v>156</v>
      </c>
      <c r="BM98" s="192" t="s">
        <v>2051</v>
      </c>
    </row>
    <row r="99" spans="1:65" s="2" customFormat="1" ht="16.5" customHeight="1">
      <c r="A99" s="36"/>
      <c r="B99" s="37"/>
      <c r="C99" s="181" t="s">
        <v>241</v>
      </c>
      <c r="D99" s="181" t="s">
        <v>218</v>
      </c>
      <c r="E99" s="182" t="s">
        <v>2052</v>
      </c>
      <c r="F99" s="183" t="s">
        <v>2053</v>
      </c>
      <c r="G99" s="184" t="s">
        <v>1232</v>
      </c>
      <c r="H99" s="185">
        <v>0.3</v>
      </c>
      <c r="I99" s="186"/>
      <c r="J99" s="187">
        <f>ROUND(I99*H99,2)</f>
        <v>0</v>
      </c>
      <c r="K99" s="183" t="s">
        <v>221</v>
      </c>
      <c r="L99" s="41"/>
      <c r="M99" s="188" t="s">
        <v>19</v>
      </c>
      <c r="N99" s="189" t="s">
        <v>43</v>
      </c>
      <c r="O99" s="66"/>
      <c r="P99" s="190">
        <f>O99*H99</f>
        <v>0</v>
      </c>
      <c r="Q99" s="190">
        <v>1.9300000000000001E-3</v>
      </c>
      <c r="R99" s="190">
        <f>Q99*H99</f>
        <v>5.7899999999999998E-4</v>
      </c>
      <c r="S99" s="190">
        <v>0</v>
      </c>
      <c r="T99" s="191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2" t="s">
        <v>156</v>
      </c>
      <c r="AT99" s="192" t="s">
        <v>218</v>
      </c>
      <c r="AU99" s="192" t="s">
        <v>79</v>
      </c>
      <c r="AY99" s="19" t="s">
        <v>216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19" t="s">
        <v>79</v>
      </c>
      <c r="BK99" s="193">
        <f>ROUND(I99*H99,2)</f>
        <v>0</v>
      </c>
      <c r="BL99" s="19" t="s">
        <v>156</v>
      </c>
      <c r="BM99" s="192" t="s">
        <v>2054</v>
      </c>
    </row>
    <row r="100" spans="1:65" s="2" customFormat="1" ht="11.25">
      <c r="A100" s="36"/>
      <c r="B100" s="37"/>
      <c r="C100" s="38"/>
      <c r="D100" s="194" t="s">
        <v>223</v>
      </c>
      <c r="E100" s="38"/>
      <c r="F100" s="195" t="s">
        <v>2055</v>
      </c>
      <c r="G100" s="38"/>
      <c r="H100" s="38"/>
      <c r="I100" s="196"/>
      <c r="J100" s="38"/>
      <c r="K100" s="38"/>
      <c r="L100" s="41"/>
      <c r="M100" s="197"/>
      <c r="N100" s="198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223</v>
      </c>
      <c r="AU100" s="19" t="s">
        <v>79</v>
      </c>
    </row>
    <row r="101" spans="1:65" s="2" customFormat="1" ht="33" customHeight="1">
      <c r="A101" s="36"/>
      <c r="B101" s="37"/>
      <c r="C101" s="181" t="s">
        <v>179</v>
      </c>
      <c r="D101" s="181" t="s">
        <v>218</v>
      </c>
      <c r="E101" s="182" t="s">
        <v>1514</v>
      </c>
      <c r="F101" s="183" t="s">
        <v>2056</v>
      </c>
      <c r="G101" s="184" t="s">
        <v>160</v>
      </c>
      <c r="H101" s="185">
        <v>9.8559999999999999</v>
      </c>
      <c r="I101" s="186"/>
      <c r="J101" s="187">
        <f>ROUND(I101*H101,2)</f>
        <v>0</v>
      </c>
      <c r="K101" s="183" t="s">
        <v>221</v>
      </c>
      <c r="L101" s="41"/>
      <c r="M101" s="188" t="s">
        <v>19</v>
      </c>
      <c r="N101" s="189" t="s">
        <v>43</v>
      </c>
      <c r="O101" s="66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2" t="s">
        <v>156</v>
      </c>
      <c r="AT101" s="192" t="s">
        <v>218</v>
      </c>
      <c r="AU101" s="192" t="s">
        <v>79</v>
      </c>
      <c r="AY101" s="19" t="s">
        <v>216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19" t="s">
        <v>79</v>
      </c>
      <c r="BK101" s="193">
        <f>ROUND(I101*H101,2)</f>
        <v>0</v>
      </c>
      <c r="BL101" s="19" t="s">
        <v>156</v>
      </c>
      <c r="BM101" s="192" t="s">
        <v>2057</v>
      </c>
    </row>
    <row r="102" spans="1:65" s="2" customFormat="1" ht="11.25">
      <c r="A102" s="36"/>
      <c r="B102" s="37"/>
      <c r="C102" s="38"/>
      <c r="D102" s="194" t="s">
        <v>223</v>
      </c>
      <c r="E102" s="38"/>
      <c r="F102" s="195" t="s">
        <v>1517</v>
      </c>
      <c r="G102" s="38"/>
      <c r="H102" s="38"/>
      <c r="I102" s="196"/>
      <c r="J102" s="38"/>
      <c r="K102" s="38"/>
      <c r="L102" s="41"/>
      <c r="M102" s="197"/>
      <c r="N102" s="198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223</v>
      </c>
      <c r="AU102" s="19" t="s">
        <v>79</v>
      </c>
    </row>
    <row r="103" spans="1:65" s="2" customFormat="1" ht="37.9" customHeight="1">
      <c r="A103" s="36"/>
      <c r="B103" s="37"/>
      <c r="C103" s="181" t="s">
        <v>252</v>
      </c>
      <c r="D103" s="181" t="s">
        <v>218</v>
      </c>
      <c r="E103" s="182" t="s">
        <v>1518</v>
      </c>
      <c r="F103" s="183" t="s">
        <v>2058</v>
      </c>
      <c r="G103" s="184" t="s">
        <v>134</v>
      </c>
      <c r="H103" s="185">
        <v>320.3</v>
      </c>
      <c r="I103" s="186"/>
      <c r="J103" s="187">
        <f>ROUND(I103*H103,2)</f>
        <v>0</v>
      </c>
      <c r="K103" s="183" t="s">
        <v>221</v>
      </c>
      <c r="L103" s="41"/>
      <c r="M103" s="188" t="s">
        <v>19</v>
      </c>
      <c r="N103" s="189" t="s">
        <v>43</v>
      </c>
      <c r="O103" s="66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2" t="s">
        <v>156</v>
      </c>
      <c r="AT103" s="192" t="s">
        <v>218</v>
      </c>
      <c r="AU103" s="192" t="s">
        <v>79</v>
      </c>
      <c r="AY103" s="19" t="s">
        <v>216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19" t="s">
        <v>79</v>
      </c>
      <c r="BK103" s="193">
        <f>ROUND(I103*H103,2)</f>
        <v>0</v>
      </c>
      <c r="BL103" s="19" t="s">
        <v>156</v>
      </c>
      <c r="BM103" s="192" t="s">
        <v>2059</v>
      </c>
    </row>
    <row r="104" spans="1:65" s="2" customFormat="1" ht="11.25">
      <c r="A104" s="36"/>
      <c r="B104" s="37"/>
      <c r="C104" s="38"/>
      <c r="D104" s="194" t="s">
        <v>223</v>
      </c>
      <c r="E104" s="38"/>
      <c r="F104" s="195" t="s">
        <v>1521</v>
      </c>
      <c r="G104" s="38"/>
      <c r="H104" s="38"/>
      <c r="I104" s="196"/>
      <c r="J104" s="38"/>
      <c r="K104" s="38"/>
      <c r="L104" s="41"/>
      <c r="M104" s="197"/>
      <c r="N104" s="198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223</v>
      </c>
      <c r="AU104" s="19" t="s">
        <v>79</v>
      </c>
    </row>
    <row r="105" spans="1:65" s="2" customFormat="1" ht="37.9" customHeight="1">
      <c r="A105" s="36"/>
      <c r="B105" s="37"/>
      <c r="C105" s="181" t="s">
        <v>257</v>
      </c>
      <c r="D105" s="181" t="s">
        <v>218</v>
      </c>
      <c r="E105" s="182" t="s">
        <v>2060</v>
      </c>
      <c r="F105" s="183" t="s">
        <v>2061</v>
      </c>
      <c r="G105" s="184" t="s">
        <v>134</v>
      </c>
      <c r="H105" s="185">
        <v>4.8</v>
      </c>
      <c r="I105" s="186"/>
      <c r="J105" s="187">
        <f>ROUND(I105*H105,2)</f>
        <v>0</v>
      </c>
      <c r="K105" s="183" t="s">
        <v>221</v>
      </c>
      <c r="L105" s="41"/>
      <c r="M105" s="188" t="s">
        <v>19</v>
      </c>
      <c r="N105" s="189" t="s">
        <v>43</v>
      </c>
      <c r="O105" s="66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2" t="s">
        <v>156</v>
      </c>
      <c r="AT105" s="192" t="s">
        <v>218</v>
      </c>
      <c r="AU105" s="192" t="s">
        <v>79</v>
      </c>
      <c r="AY105" s="19" t="s">
        <v>216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19" t="s">
        <v>79</v>
      </c>
      <c r="BK105" s="193">
        <f>ROUND(I105*H105,2)</f>
        <v>0</v>
      </c>
      <c r="BL105" s="19" t="s">
        <v>156</v>
      </c>
      <c r="BM105" s="192" t="s">
        <v>2062</v>
      </c>
    </row>
    <row r="106" spans="1:65" s="2" customFormat="1" ht="11.25">
      <c r="A106" s="36"/>
      <c r="B106" s="37"/>
      <c r="C106" s="38"/>
      <c r="D106" s="194" t="s">
        <v>223</v>
      </c>
      <c r="E106" s="38"/>
      <c r="F106" s="195" t="s">
        <v>2063</v>
      </c>
      <c r="G106" s="38"/>
      <c r="H106" s="38"/>
      <c r="I106" s="196"/>
      <c r="J106" s="38"/>
      <c r="K106" s="38"/>
      <c r="L106" s="41"/>
      <c r="M106" s="197"/>
      <c r="N106" s="198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223</v>
      </c>
      <c r="AU106" s="19" t="s">
        <v>79</v>
      </c>
    </row>
    <row r="107" spans="1:65" s="2" customFormat="1" ht="37.9" customHeight="1">
      <c r="A107" s="36"/>
      <c r="B107" s="37"/>
      <c r="C107" s="181" t="s">
        <v>265</v>
      </c>
      <c r="D107" s="181" t="s">
        <v>218</v>
      </c>
      <c r="E107" s="182" t="s">
        <v>2064</v>
      </c>
      <c r="F107" s="183" t="s">
        <v>2065</v>
      </c>
      <c r="G107" s="184" t="s">
        <v>134</v>
      </c>
      <c r="H107" s="185">
        <v>38.4</v>
      </c>
      <c r="I107" s="186"/>
      <c r="J107" s="187">
        <f>ROUND(I107*H107,2)</f>
        <v>0</v>
      </c>
      <c r="K107" s="183" t="s">
        <v>221</v>
      </c>
      <c r="L107" s="41"/>
      <c r="M107" s="188" t="s">
        <v>19</v>
      </c>
      <c r="N107" s="189" t="s">
        <v>43</v>
      </c>
      <c r="O107" s="66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2" t="s">
        <v>156</v>
      </c>
      <c r="AT107" s="192" t="s">
        <v>218</v>
      </c>
      <c r="AU107" s="192" t="s">
        <v>79</v>
      </c>
      <c r="AY107" s="19" t="s">
        <v>216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19" t="s">
        <v>79</v>
      </c>
      <c r="BK107" s="193">
        <f>ROUND(I107*H107,2)</f>
        <v>0</v>
      </c>
      <c r="BL107" s="19" t="s">
        <v>156</v>
      </c>
      <c r="BM107" s="192" t="s">
        <v>2066</v>
      </c>
    </row>
    <row r="108" spans="1:65" s="2" customFormat="1" ht="11.25">
      <c r="A108" s="36"/>
      <c r="B108" s="37"/>
      <c r="C108" s="38"/>
      <c r="D108" s="194" t="s">
        <v>223</v>
      </c>
      <c r="E108" s="38"/>
      <c r="F108" s="195" t="s">
        <v>2067</v>
      </c>
      <c r="G108" s="38"/>
      <c r="H108" s="38"/>
      <c r="I108" s="196"/>
      <c r="J108" s="38"/>
      <c r="K108" s="38"/>
      <c r="L108" s="41"/>
      <c r="M108" s="197"/>
      <c r="N108" s="198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223</v>
      </c>
      <c r="AU108" s="19" t="s">
        <v>79</v>
      </c>
    </row>
    <row r="109" spans="1:65" s="2" customFormat="1" ht="24.2" customHeight="1">
      <c r="A109" s="36"/>
      <c r="B109" s="37"/>
      <c r="C109" s="181" t="s">
        <v>182</v>
      </c>
      <c r="D109" s="181" t="s">
        <v>218</v>
      </c>
      <c r="E109" s="182" t="s">
        <v>1259</v>
      </c>
      <c r="F109" s="183" t="s">
        <v>2068</v>
      </c>
      <c r="G109" s="184" t="s">
        <v>160</v>
      </c>
      <c r="H109" s="185">
        <v>6.984</v>
      </c>
      <c r="I109" s="186"/>
      <c r="J109" s="187">
        <f>ROUND(I109*H109,2)</f>
        <v>0</v>
      </c>
      <c r="K109" s="183" t="s">
        <v>221</v>
      </c>
      <c r="L109" s="41"/>
      <c r="M109" s="188" t="s">
        <v>19</v>
      </c>
      <c r="N109" s="189" t="s">
        <v>43</v>
      </c>
      <c r="O109" s="66"/>
      <c r="P109" s="190">
        <f>O109*H109</f>
        <v>0</v>
      </c>
      <c r="Q109" s="190">
        <v>0</v>
      </c>
      <c r="R109" s="190">
        <f>Q109*H109</f>
        <v>0</v>
      </c>
      <c r="S109" s="190">
        <v>0</v>
      </c>
      <c r="T109" s="191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2" t="s">
        <v>156</v>
      </c>
      <c r="AT109" s="192" t="s">
        <v>218</v>
      </c>
      <c r="AU109" s="192" t="s">
        <v>79</v>
      </c>
      <c r="AY109" s="19" t="s">
        <v>216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19" t="s">
        <v>79</v>
      </c>
      <c r="BK109" s="193">
        <f>ROUND(I109*H109,2)</f>
        <v>0</v>
      </c>
      <c r="BL109" s="19" t="s">
        <v>156</v>
      </c>
      <c r="BM109" s="192" t="s">
        <v>2069</v>
      </c>
    </row>
    <row r="110" spans="1:65" s="2" customFormat="1" ht="11.25">
      <c r="A110" s="36"/>
      <c r="B110" s="37"/>
      <c r="C110" s="38"/>
      <c r="D110" s="194" t="s">
        <v>223</v>
      </c>
      <c r="E110" s="38"/>
      <c r="F110" s="195" t="s">
        <v>1262</v>
      </c>
      <c r="G110" s="38"/>
      <c r="H110" s="38"/>
      <c r="I110" s="196"/>
      <c r="J110" s="38"/>
      <c r="K110" s="38"/>
      <c r="L110" s="41"/>
      <c r="M110" s="197"/>
      <c r="N110" s="198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223</v>
      </c>
      <c r="AU110" s="19" t="s">
        <v>79</v>
      </c>
    </row>
    <row r="111" spans="1:65" s="2" customFormat="1" ht="33" customHeight="1">
      <c r="A111" s="36"/>
      <c r="B111" s="37"/>
      <c r="C111" s="181" t="s">
        <v>274</v>
      </c>
      <c r="D111" s="181" t="s">
        <v>218</v>
      </c>
      <c r="E111" s="182" t="s">
        <v>1530</v>
      </c>
      <c r="F111" s="183" t="s">
        <v>2070</v>
      </c>
      <c r="G111" s="184" t="s">
        <v>134</v>
      </c>
      <c r="H111" s="185">
        <v>320.3</v>
      </c>
      <c r="I111" s="186"/>
      <c r="J111" s="187">
        <f>ROUND(I111*H111,2)</f>
        <v>0</v>
      </c>
      <c r="K111" s="183" t="s">
        <v>221</v>
      </c>
      <c r="L111" s="41"/>
      <c r="M111" s="188" t="s">
        <v>19</v>
      </c>
      <c r="N111" s="189" t="s">
        <v>43</v>
      </c>
      <c r="O111" s="66"/>
      <c r="P111" s="190">
        <f>O111*H111</f>
        <v>0</v>
      </c>
      <c r="Q111" s="190">
        <v>0</v>
      </c>
      <c r="R111" s="190">
        <f>Q111*H111</f>
        <v>0</v>
      </c>
      <c r="S111" s="190">
        <v>0</v>
      </c>
      <c r="T111" s="19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2" t="s">
        <v>156</v>
      </c>
      <c r="AT111" s="192" t="s">
        <v>218</v>
      </c>
      <c r="AU111" s="192" t="s">
        <v>79</v>
      </c>
      <c r="AY111" s="19" t="s">
        <v>216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19" t="s">
        <v>79</v>
      </c>
      <c r="BK111" s="193">
        <f>ROUND(I111*H111,2)</f>
        <v>0</v>
      </c>
      <c r="BL111" s="19" t="s">
        <v>156</v>
      </c>
      <c r="BM111" s="192" t="s">
        <v>2071</v>
      </c>
    </row>
    <row r="112" spans="1:65" s="2" customFormat="1" ht="11.25">
      <c r="A112" s="36"/>
      <c r="B112" s="37"/>
      <c r="C112" s="38"/>
      <c r="D112" s="194" t="s">
        <v>223</v>
      </c>
      <c r="E112" s="38"/>
      <c r="F112" s="195" t="s">
        <v>1533</v>
      </c>
      <c r="G112" s="38"/>
      <c r="H112" s="38"/>
      <c r="I112" s="196"/>
      <c r="J112" s="38"/>
      <c r="K112" s="38"/>
      <c r="L112" s="41"/>
      <c r="M112" s="197"/>
      <c r="N112" s="198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223</v>
      </c>
      <c r="AU112" s="19" t="s">
        <v>79</v>
      </c>
    </row>
    <row r="113" spans="1:65" s="2" customFormat="1" ht="33" customHeight="1">
      <c r="A113" s="36"/>
      <c r="B113" s="37"/>
      <c r="C113" s="181" t="s">
        <v>8</v>
      </c>
      <c r="D113" s="181" t="s">
        <v>218</v>
      </c>
      <c r="E113" s="182" t="s">
        <v>2072</v>
      </c>
      <c r="F113" s="183" t="s">
        <v>2073</v>
      </c>
      <c r="G113" s="184" t="s">
        <v>134</v>
      </c>
      <c r="H113" s="185">
        <v>4.8</v>
      </c>
      <c r="I113" s="186"/>
      <c r="J113" s="187">
        <f>ROUND(I113*H113,2)</f>
        <v>0</v>
      </c>
      <c r="K113" s="183" t="s">
        <v>221</v>
      </c>
      <c r="L113" s="41"/>
      <c r="M113" s="188" t="s">
        <v>19</v>
      </c>
      <c r="N113" s="189" t="s">
        <v>43</v>
      </c>
      <c r="O113" s="66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2" t="s">
        <v>156</v>
      </c>
      <c r="AT113" s="192" t="s">
        <v>218</v>
      </c>
      <c r="AU113" s="192" t="s">
        <v>79</v>
      </c>
      <c r="AY113" s="19" t="s">
        <v>216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19" t="s">
        <v>79</v>
      </c>
      <c r="BK113" s="193">
        <f>ROUND(I113*H113,2)</f>
        <v>0</v>
      </c>
      <c r="BL113" s="19" t="s">
        <v>156</v>
      </c>
      <c r="BM113" s="192" t="s">
        <v>2074</v>
      </c>
    </row>
    <row r="114" spans="1:65" s="2" customFormat="1" ht="11.25">
      <c r="A114" s="36"/>
      <c r="B114" s="37"/>
      <c r="C114" s="38"/>
      <c r="D114" s="194" t="s">
        <v>223</v>
      </c>
      <c r="E114" s="38"/>
      <c r="F114" s="195" t="s">
        <v>2075</v>
      </c>
      <c r="G114" s="38"/>
      <c r="H114" s="38"/>
      <c r="I114" s="196"/>
      <c r="J114" s="38"/>
      <c r="K114" s="38"/>
      <c r="L114" s="41"/>
      <c r="M114" s="197"/>
      <c r="N114" s="198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223</v>
      </c>
      <c r="AU114" s="19" t="s">
        <v>79</v>
      </c>
    </row>
    <row r="115" spans="1:65" s="2" customFormat="1" ht="33" customHeight="1">
      <c r="A115" s="36"/>
      <c r="B115" s="37"/>
      <c r="C115" s="181" t="s">
        <v>284</v>
      </c>
      <c r="D115" s="181" t="s">
        <v>218</v>
      </c>
      <c r="E115" s="182" t="s">
        <v>2076</v>
      </c>
      <c r="F115" s="183" t="s">
        <v>2077</v>
      </c>
      <c r="G115" s="184" t="s">
        <v>134</v>
      </c>
      <c r="H115" s="185">
        <v>38.4</v>
      </c>
      <c r="I115" s="186"/>
      <c r="J115" s="187">
        <f>ROUND(I115*H115,2)</f>
        <v>0</v>
      </c>
      <c r="K115" s="183" t="s">
        <v>221</v>
      </c>
      <c r="L115" s="41"/>
      <c r="M115" s="188" t="s">
        <v>19</v>
      </c>
      <c r="N115" s="189" t="s">
        <v>43</v>
      </c>
      <c r="O115" s="66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2" t="s">
        <v>156</v>
      </c>
      <c r="AT115" s="192" t="s">
        <v>218</v>
      </c>
      <c r="AU115" s="192" t="s">
        <v>79</v>
      </c>
      <c r="AY115" s="19" t="s">
        <v>216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19" t="s">
        <v>79</v>
      </c>
      <c r="BK115" s="193">
        <f>ROUND(I115*H115,2)</f>
        <v>0</v>
      </c>
      <c r="BL115" s="19" t="s">
        <v>156</v>
      </c>
      <c r="BM115" s="192" t="s">
        <v>2078</v>
      </c>
    </row>
    <row r="116" spans="1:65" s="2" customFormat="1" ht="11.25">
      <c r="A116" s="36"/>
      <c r="B116" s="37"/>
      <c r="C116" s="38"/>
      <c r="D116" s="194" t="s">
        <v>223</v>
      </c>
      <c r="E116" s="38"/>
      <c r="F116" s="195" t="s">
        <v>2079</v>
      </c>
      <c r="G116" s="38"/>
      <c r="H116" s="38"/>
      <c r="I116" s="196"/>
      <c r="J116" s="38"/>
      <c r="K116" s="38"/>
      <c r="L116" s="41"/>
      <c r="M116" s="197"/>
      <c r="N116" s="198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223</v>
      </c>
      <c r="AU116" s="19" t="s">
        <v>79</v>
      </c>
    </row>
    <row r="117" spans="1:65" s="2" customFormat="1" ht="21.75" customHeight="1">
      <c r="A117" s="36"/>
      <c r="B117" s="37"/>
      <c r="C117" s="181" t="s">
        <v>290</v>
      </c>
      <c r="D117" s="181" t="s">
        <v>218</v>
      </c>
      <c r="E117" s="182" t="s">
        <v>2080</v>
      </c>
      <c r="F117" s="183" t="s">
        <v>1396</v>
      </c>
      <c r="G117" s="184" t="s">
        <v>160</v>
      </c>
      <c r="H117" s="185">
        <v>30.908999999999999</v>
      </c>
      <c r="I117" s="186"/>
      <c r="J117" s="187">
        <f>ROUND(I117*H117,2)</f>
        <v>0</v>
      </c>
      <c r="K117" s="183" t="s">
        <v>221</v>
      </c>
      <c r="L117" s="41"/>
      <c r="M117" s="188" t="s">
        <v>19</v>
      </c>
      <c r="N117" s="189" t="s">
        <v>43</v>
      </c>
      <c r="O117" s="66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2" t="s">
        <v>156</v>
      </c>
      <c r="AT117" s="192" t="s">
        <v>218</v>
      </c>
      <c r="AU117" s="192" t="s">
        <v>79</v>
      </c>
      <c r="AY117" s="19" t="s">
        <v>216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19" t="s">
        <v>79</v>
      </c>
      <c r="BK117" s="193">
        <f>ROUND(I117*H117,2)</f>
        <v>0</v>
      </c>
      <c r="BL117" s="19" t="s">
        <v>156</v>
      </c>
      <c r="BM117" s="192" t="s">
        <v>2081</v>
      </c>
    </row>
    <row r="118" spans="1:65" s="2" customFormat="1" ht="11.25">
      <c r="A118" s="36"/>
      <c r="B118" s="37"/>
      <c r="C118" s="38"/>
      <c r="D118" s="194" t="s">
        <v>223</v>
      </c>
      <c r="E118" s="38"/>
      <c r="F118" s="195" t="s">
        <v>2082</v>
      </c>
      <c r="G118" s="38"/>
      <c r="H118" s="38"/>
      <c r="I118" s="196"/>
      <c r="J118" s="38"/>
      <c r="K118" s="38"/>
      <c r="L118" s="41"/>
      <c r="M118" s="197"/>
      <c r="N118" s="198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223</v>
      </c>
      <c r="AU118" s="19" t="s">
        <v>79</v>
      </c>
    </row>
    <row r="119" spans="1:65" s="2" customFormat="1" ht="24.2" customHeight="1">
      <c r="A119" s="36"/>
      <c r="B119" s="37"/>
      <c r="C119" s="181" t="s">
        <v>299</v>
      </c>
      <c r="D119" s="181" t="s">
        <v>218</v>
      </c>
      <c r="E119" s="182" t="s">
        <v>2083</v>
      </c>
      <c r="F119" s="183" t="s">
        <v>1400</v>
      </c>
      <c r="G119" s="184" t="s">
        <v>160</v>
      </c>
      <c r="H119" s="185">
        <v>278.18099999999998</v>
      </c>
      <c r="I119" s="186"/>
      <c r="J119" s="187">
        <f>ROUND(I119*H119,2)</f>
        <v>0</v>
      </c>
      <c r="K119" s="183" t="s">
        <v>221</v>
      </c>
      <c r="L119" s="41"/>
      <c r="M119" s="188" t="s">
        <v>19</v>
      </c>
      <c r="N119" s="189" t="s">
        <v>43</v>
      </c>
      <c r="O119" s="66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2" t="s">
        <v>156</v>
      </c>
      <c r="AT119" s="192" t="s">
        <v>218</v>
      </c>
      <c r="AU119" s="192" t="s">
        <v>79</v>
      </c>
      <c r="AY119" s="19" t="s">
        <v>216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9" t="s">
        <v>79</v>
      </c>
      <c r="BK119" s="193">
        <f>ROUND(I119*H119,2)</f>
        <v>0</v>
      </c>
      <c r="BL119" s="19" t="s">
        <v>156</v>
      </c>
      <c r="BM119" s="192" t="s">
        <v>2084</v>
      </c>
    </row>
    <row r="120" spans="1:65" s="2" customFormat="1" ht="11.25">
      <c r="A120" s="36"/>
      <c r="B120" s="37"/>
      <c r="C120" s="38"/>
      <c r="D120" s="194" t="s">
        <v>223</v>
      </c>
      <c r="E120" s="38"/>
      <c r="F120" s="195" t="s">
        <v>2085</v>
      </c>
      <c r="G120" s="38"/>
      <c r="H120" s="38"/>
      <c r="I120" s="196"/>
      <c r="J120" s="38"/>
      <c r="K120" s="38"/>
      <c r="L120" s="41"/>
      <c r="M120" s="197"/>
      <c r="N120" s="198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223</v>
      </c>
      <c r="AU120" s="19" t="s">
        <v>79</v>
      </c>
    </row>
    <row r="121" spans="1:65" s="2" customFormat="1" ht="21.75" customHeight="1">
      <c r="A121" s="36"/>
      <c r="B121" s="37"/>
      <c r="C121" s="181" t="s">
        <v>304</v>
      </c>
      <c r="D121" s="181" t="s">
        <v>218</v>
      </c>
      <c r="E121" s="182" t="s">
        <v>1282</v>
      </c>
      <c r="F121" s="183" t="s">
        <v>2086</v>
      </c>
      <c r="G121" s="184" t="s">
        <v>134</v>
      </c>
      <c r="H121" s="185">
        <v>320.3</v>
      </c>
      <c r="I121" s="186"/>
      <c r="J121" s="187">
        <f>ROUND(I121*H121,2)</f>
        <v>0</v>
      </c>
      <c r="K121" s="183" t="s">
        <v>221</v>
      </c>
      <c r="L121" s="41"/>
      <c r="M121" s="188" t="s">
        <v>19</v>
      </c>
      <c r="N121" s="189" t="s">
        <v>43</v>
      </c>
      <c r="O121" s="66"/>
      <c r="P121" s="190">
        <f>O121*H121</f>
        <v>0</v>
      </c>
      <c r="Q121" s="190">
        <v>0.14000000000000001</v>
      </c>
      <c r="R121" s="190">
        <f>Q121*H121</f>
        <v>44.842000000000006</v>
      </c>
      <c r="S121" s="190">
        <v>0</v>
      </c>
      <c r="T121" s="191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2" t="s">
        <v>156</v>
      </c>
      <c r="AT121" s="192" t="s">
        <v>218</v>
      </c>
      <c r="AU121" s="192" t="s">
        <v>79</v>
      </c>
      <c r="AY121" s="19" t="s">
        <v>216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19" t="s">
        <v>79</v>
      </c>
      <c r="BK121" s="193">
        <f>ROUND(I121*H121,2)</f>
        <v>0</v>
      </c>
      <c r="BL121" s="19" t="s">
        <v>156</v>
      </c>
      <c r="BM121" s="192" t="s">
        <v>2087</v>
      </c>
    </row>
    <row r="122" spans="1:65" s="2" customFormat="1" ht="11.25">
      <c r="A122" s="36"/>
      <c r="B122" s="37"/>
      <c r="C122" s="38"/>
      <c r="D122" s="194" t="s">
        <v>223</v>
      </c>
      <c r="E122" s="38"/>
      <c r="F122" s="195" t="s">
        <v>1285</v>
      </c>
      <c r="G122" s="38"/>
      <c r="H122" s="38"/>
      <c r="I122" s="196"/>
      <c r="J122" s="38"/>
      <c r="K122" s="38"/>
      <c r="L122" s="41"/>
      <c r="M122" s="197"/>
      <c r="N122" s="198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223</v>
      </c>
      <c r="AU122" s="19" t="s">
        <v>79</v>
      </c>
    </row>
    <row r="123" spans="1:65" s="2" customFormat="1" ht="24.2" customHeight="1">
      <c r="A123" s="36"/>
      <c r="B123" s="37"/>
      <c r="C123" s="181" t="s">
        <v>311</v>
      </c>
      <c r="D123" s="181" t="s">
        <v>218</v>
      </c>
      <c r="E123" s="182" t="s">
        <v>2088</v>
      </c>
      <c r="F123" s="183" t="s">
        <v>2089</v>
      </c>
      <c r="G123" s="184" t="s">
        <v>134</v>
      </c>
      <c r="H123" s="185">
        <v>43.2</v>
      </c>
      <c r="I123" s="186"/>
      <c r="J123" s="187">
        <f>ROUND(I123*H123,2)</f>
        <v>0</v>
      </c>
      <c r="K123" s="183" t="s">
        <v>221</v>
      </c>
      <c r="L123" s="41"/>
      <c r="M123" s="188" t="s">
        <v>19</v>
      </c>
      <c r="N123" s="189" t="s">
        <v>43</v>
      </c>
      <c r="O123" s="66"/>
      <c r="P123" s="190">
        <f>O123*H123</f>
        <v>0</v>
      </c>
      <c r="Q123" s="190">
        <v>0.26</v>
      </c>
      <c r="R123" s="190">
        <f>Q123*H123</f>
        <v>11.232000000000001</v>
      </c>
      <c r="S123" s="190">
        <v>0</v>
      </c>
      <c r="T123" s="191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2" t="s">
        <v>156</v>
      </c>
      <c r="AT123" s="192" t="s">
        <v>218</v>
      </c>
      <c r="AU123" s="192" t="s">
        <v>79</v>
      </c>
      <c r="AY123" s="19" t="s">
        <v>216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9" t="s">
        <v>79</v>
      </c>
      <c r="BK123" s="193">
        <f>ROUND(I123*H123,2)</f>
        <v>0</v>
      </c>
      <c r="BL123" s="19" t="s">
        <v>156</v>
      </c>
      <c r="BM123" s="192" t="s">
        <v>2090</v>
      </c>
    </row>
    <row r="124" spans="1:65" s="2" customFormat="1" ht="11.25">
      <c r="A124" s="36"/>
      <c r="B124" s="37"/>
      <c r="C124" s="38"/>
      <c r="D124" s="194" t="s">
        <v>223</v>
      </c>
      <c r="E124" s="38"/>
      <c r="F124" s="195" t="s">
        <v>2091</v>
      </c>
      <c r="G124" s="38"/>
      <c r="H124" s="38"/>
      <c r="I124" s="196"/>
      <c r="J124" s="38"/>
      <c r="K124" s="38"/>
      <c r="L124" s="41"/>
      <c r="M124" s="197"/>
      <c r="N124" s="198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223</v>
      </c>
      <c r="AU124" s="19" t="s">
        <v>79</v>
      </c>
    </row>
    <row r="125" spans="1:65" s="12" customFormat="1" ht="25.9" customHeight="1">
      <c r="B125" s="165"/>
      <c r="C125" s="166"/>
      <c r="D125" s="167" t="s">
        <v>71</v>
      </c>
      <c r="E125" s="168" t="s">
        <v>2092</v>
      </c>
      <c r="F125" s="168" t="s">
        <v>2093</v>
      </c>
      <c r="G125" s="166"/>
      <c r="H125" s="166"/>
      <c r="I125" s="169"/>
      <c r="J125" s="170">
        <f>BK125</f>
        <v>0</v>
      </c>
      <c r="K125" s="166"/>
      <c r="L125" s="171"/>
      <c r="M125" s="172"/>
      <c r="N125" s="173"/>
      <c r="O125" s="173"/>
      <c r="P125" s="174">
        <f>SUM(P126:P130)</f>
        <v>0</v>
      </c>
      <c r="Q125" s="173"/>
      <c r="R125" s="174">
        <f>SUM(R126:R130)</f>
        <v>1.116E-2</v>
      </c>
      <c r="S125" s="173"/>
      <c r="T125" s="175">
        <f>SUM(T126:T130)</f>
        <v>0</v>
      </c>
      <c r="AR125" s="176" t="s">
        <v>81</v>
      </c>
      <c r="AT125" s="177" t="s">
        <v>71</v>
      </c>
      <c r="AU125" s="177" t="s">
        <v>72</v>
      </c>
      <c r="AY125" s="176" t="s">
        <v>216</v>
      </c>
      <c r="BK125" s="178">
        <f>SUM(BK126:BK130)</f>
        <v>0</v>
      </c>
    </row>
    <row r="126" spans="1:65" s="2" customFormat="1" ht="16.5" customHeight="1">
      <c r="A126" s="36"/>
      <c r="B126" s="37"/>
      <c r="C126" s="181" t="s">
        <v>318</v>
      </c>
      <c r="D126" s="181" t="s">
        <v>218</v>
      </c>
      <c r="E126" s="182" t="s">
        <v>2094</v>
      </c>
      <c r="F126" s="183" t="s">
        <v>2095</v>
      </c>
      <c r="G126" s="184" t="s">
        <v>176</v>
      </c>
      <c r="H126" s="185">
        <v>12</v>
      </c>
      <c r="I126" s="186"/>
      <c r="J126" s="187">
        <f>ROUND(I126*H126,2)</f>
        <v>0</v>
      </c>
      <c r="K126" s="183" t="s">
        <v>1083</v>
      </c>
      <c r="L126" s="41"/>
      <c r="M126" s="188" t="s">
        <v>19</v>
      </c>
      <c r="N126" s="189" t="s">
        <v>43</v>
      </c>
      <c r="O126" s="66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2" t="s">
        <v>304</v>
      </c>
      <c r="AT126" s="192" t="s">
        <v>218</v>
      </c>
      <c r="AU126" s="192" t="s">
        <v>79</v>
      </c>
      <c r="AY126" s="19" t="s">
        <v>216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79</v>
      </c>
      <c r="BK126" s="193">
        <f>ROUND(I126*H126,2)</f>
        <v>0</v>
      </c>
      <c r="BL126" s="19" t="s">
        <v>304</v>
      </c>
      <c r="BM126" s="192" t="s">
        <v>2096</v>
      </c>
    </row>
    <row r="127" spans="1:65" s="2" customFormat="1" ht="16.5" customHeight="1">
      <c r="A127" s="36"/>
      <c r="B127" s="37"/>
      <c r="C127" s="181" t="s">
        <v>323</v>
      </c>
      <c r="D127" s="181" t="s">
        <v>218</v>
      </c>
      <c r="E127" s="182" t="s">
        <v>2097</v>
      </c>
      <c r="F127" s="183" t="s">
        <v>2098</v>
      </c>
      <c r="G127" s="184" t="s">
        <v>134</v>
      </c>
      <c r="H127" s="185">
        <v>186</v>
      </c>
      <c r="I127" s="186"/>
      <c r="J127" s="187">
        <f>ROUND(I127*H127,2)</f>
        <v>0</v>
      </c>
      <c r="K127" s="183" t="s">
        <v>221</v>
      </c>
      <c r="L127" s="41"/>
      <c r="M127" s="188" t="s">
        <v>19</v>
      </c>
      <c r="N127" s="189" t="s">
        <v>43</v>
      </c>
      <c r="O127" s="6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2" t="s">
        <v>304</v>
      </c>
      <c r="AT127" s="192" t="s">
        <v>218</v>
      </c>
      <c r="AU127" s="192" t="s">
        <v>79</v>
      </c>
      <c r="AY127" s="19" t="s">
        <v>216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79</v>
      </c>
      <c r="BK127" s="193">
        <f>ROUND(I127*H127,2)</f>
        <v>0</v>
      </c>
      <c r="BL127" s="19" t="s">
        <v>304</v>
      </c>
      <c r="BM127" s="192" t="s">
        <v>2099</v>
      </c>
    </row>
    <row r="128" spans="1:65" s="2" customFormat="1" ht="11.25">
      <c r="A128" s="36"/>
      <c r="B128" s="37"/>
      <c r="C128" s="38"/>
      <c r="D128" s="194" t="s">
        <v>223</v>
      </c>
      <c r="E128" s="38"/>
      <c r="F128" s="195" t="s">
        <v>2100</v>
      </c>
      <c r="G128" s="38"/>
      <c r="H128" s="38"/>
      <c r="I128" s="196"/>
      <c r="J128" s="38"/>
      <c r="K128" s="38"/>
      <c r="L128" s="41"/>
      <c r="M128" s="197"/>
      <c r="N128" s="198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223</v>
      </c>
      <c r="AU128" s="19" t="s">
        <v>79</v>
      </c>
    </row>
    <row r="129" spans="1:65" s="2" customFormat="1" ht="16.5" customHeight="1">
      <c r="A129" s="36"/>
      <c r="B129" s="37"/>
      <c r="C129" s="233" t="s">
        <v>152</v>
      </c>
      <c r="D129" s="233" t="s">
        <v>312</v>
      </c>
      <c r="E129" s="234" t="s">
        <v>2101</v>
      </c>
      <c r="F129" s="235" t="s">
        <v>2102</v>
      </c>
      <c r="G129" s="236" t="s">
        <v>134</v>
      </c>
      <c r="H129" s="237">
        <v>223.2</v>
      </c>
      <c r="I129" s="238"/>
      <c r="J129" s="239">
        <f>ROUND(I129*H129,2)</f>
        <v>0</v>
      </c>
      <c r="K129" s="235" t="s">
        <v>221</v>
      </c>
      <c r="L129" s="240"/>
      <c r="M129" s="241" t="s">
        <v>19</v>
      </c>
      <c r="N129" s="242" t="s">
        <v>43</v>
      </c>
      <c r="O129" s="66"/>
      <c r="P129" s="190">
        <f>O129*H129</f>
        <v>0</v>
      </c>
      <c r="Q129" s="190">
        <v>5.0000000000000002E-5</v>
      </c>
      <c r="R129" s="190">
        <f>Q129*H129</f>
        <v>1.116E-2</v>
      </c>
      <c r="S129" s="190">
        <v>0</v>
      </c>
      <c r="T129" s="19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2" t="s">
        <v>393</v>
      </c>
      <c r="AT129" s="192" t="s">
        <v>312</v>
      </c>
      <c r="AU129" s="192" t="s">
        <v>79</v>
      </c>
      <c r="AY129" s="19" t="s">
        <v>216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79</v>
      </c>
      <c r="BK129" s="193">
        <f>ROUND(I129*H129,2)</f>
        <v>0</v>
      </c>
      <c r="BL129" s="19" t="s">
        <v>304</v>
      </c>
      <c r="BM129" s="192" t="s">
        <v>2103</v>
      </c>
    </row>
    <row r="130" spans="1:65" s="2" customFormat="1" ht="19.5">
      <c r="A130" s="36"/>
      <c r="B130" s="37"/>
      <c r="C130" s="38"/>
      <c r="D130" s="199" t="s">
        <v>225</v>
      </c>
      <c r="E130" s="38"/>
      <c r="F130" s="200" t="s">
        <v>2104</v>
      </c>
      <c r="G130" s="38"/>
      <c r="H130" s="38"/>
      <c r="I130" s="196"/>
      <c r="J130" s="38"/>
      <c r="K130" s="38"/>
      <c r="L130" s="41"/>
      <c r="M130" s="197"/>
      <c r="N130" s="198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225</v>
      </c>
      <c r="AU130" s="19" t="s">
        <v>79</v>
      </c>
    </row>
    <row r="131" spans="1:65" s="12" customFormat="1" ht="25.9" customHeight="1">
      <c r="B131" s="165"/>
      <c r="C131" s="166"/>
      <c r="D131" s="167" t="s">
        <v>71</v>
      </c>
      <c r="E131" s="168" t="s">
        <v>312</v>
      </c>
      <c r="F131" s="168" t="s">
        <v>537</v>
      </c>
      <c r="G131" s="166"/>
      <c r="H131" s="166"/>
      <c r="I131" s="169"/>
      <c r="J131" s="170">
        <f>BK131</f>
        <v>0</v>
      </c>
      <c r="K131" s="166"/>
      <c r="L131" s="171"/>
      <c r="M131" s="172"/>
      <c r="N131" s="173"/>
      <c r="O131" s="173"/>
      <c r="P131" s="174">
        <f>P132+P220</f>
        <v>0</v>
      </c>
      <c r="Q131" s="173"/>
      <c r="R131" s="174">
        <f>R132+R220</f>
        <v>9.9936599999999984</v>
      </c>
      <c r="S131" s="173"/>
      <c r="T131" s="175">
        <f>T132+T220</f>
        <v>9.4819999999999993</v>
      </c>
      <c r="AR131" s="176" t="s">
        <v>136</v>
      </c>
      <c r="AT131" s="177" t="s">
        <v>71</v>
      </c>
      <c r="AU131" s="177" t="s">
        <v>72</v>
      </c>
      <c r="AY131" s="176" t="s">
        <v>216</v>
      </c>
      <c r="BK131" s="178">
        <f>BK132+BK220</f>
        <v>0</v>
      </c>
    </row>
    <row r="132" spans="1:65" s="12" customFormat="1" ht="22.9" customHeight="1">
      <c r="B132" s="165"/>
      <c r="C132" s="166"/>
      <c r="D132" s="167" t="s">
        <v>71</v>
      </c>
      <c r="E132" s="179" t="s">
        <v>1049</v>
      </c>
      <c r="F132" s="179" t="s">
        <v>1050</v>
      </c>
      <c r="G132" s="166"/>
      <c r="H132" s="166"/>
      <c r="I132" s="169"/>
      <c r="J132" s="180">
        <f>BK132</f>
        <v>0</v>
      </c>
      <c r="K132" s="166"/>
      <c r="L132" s="171"/>
      <c r="M132" s="172"/>
      <c r="N132" s="173"/>
      <c r="O132" s="173"/>
      <c r="P132" s="174">
        <f>SUM(P133:P219)</f>
        <v>0</v>
      </c>
      <c r="Q132" s="173"/>
      <c r="R132" s="174">
        <f>SUM(R133:R219)</f>
        <v>9.991109999999999</v>
      </c>
      <c r="S132" s="173"/>
      <c r="T132" s="175">
        <f>SUM(T133:T219)</f>
        <v>0</v>
      </c>
      <c r="AR132" s="176" t="s">
        <v>136</v>
      </c>
      <c r="AT132" s="177" t="s">
        <v>71</v>
      </c>
      <c r="AU132" s="177" t="s">
        <v>79</v>
      </c>
      <c r="AY132" s="176" t="s">
        <v>216</v>
      </c>
      <c r="BK132" s="178">
        <f>SUM(BK133:BK219)</f>
        <v>0</v>
      </c>
    </row>
    <row r="133" spans="1:65" s="2" customFormat="1" ht="16.5" customHeight="1">
      <c r="A133" s="36"/>
      <c r="B133" s="37"/>
      <c r="C133" s="233" t="s">
        <v>7</v>
      </c>
      <c r="D133" s="233" t="s">
        <v>312</v>
      </c>
      <c r="E133" s="234" t="s">
        <v>2105</v>
      </c>
      <c r="F133" s="235" t="s">
        <v>2106</v>
      </c>
      <c r="G133" s="236" t="s">
        <v>134</v>
      </c>
      <c r="H133" s="237">
        <v>5</v>
      </c>
      <c r="I133" s="238"/>
      <c r="J133" s="239">
        <f>ROUND(I133*H133,2)</f>
        <v>0</v>
      </c>
      <c r="K133" s="235" t="s">
        <v>221</v>
      </c>
      <c r="L133" s="240"/>
      <c r="M133" s="241" t="s">
        <v>19</v>
      </c>
      <c r="N133" s="242" t="s">
        <v>43</v>
      </c>
      <c r="O133" s="66"/>
      <c r="P133" s="190">
        <f>O133*H133</f>
        <v>0</v>
      </c>
      <c r="Q133" s="190">
        <v>9.0000000000000006E-5</v>
      </c>
      <c r="R133" s="190">
        <f>Q133*H133</f>
        <v>4.5000000000000004E-4</v>
      </c>
      <c r="S133" s="190">
        <v>0</v>
      </c>
      <c r="T133" s="191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2" t="s">
        <v>1066</v>
      </c>
      <c r="AT133" s="192" t="s">
        <v>312</v>
      </c>
      <c r="AU133" s="192" t="s">
        <v>81</v>
      </c>
      <c r="AY133" s="19" t="s">
        <v>216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9" t="s">
        <v>79</v>
      </c>
      <c r="BK133" s="193">
        <f>ROUND(I133*H133,2)</f>
        <v>0</v>
      </c>
      <c r="BL133" s="19" t="s">
        <v>543</v>
      </c>
      <c r="BM133" s="192" t="s">
        <v>2107</v>
      </c>
    </row>
    <row r="134" spans="1:65" s="2" customFormat="1" ht="24.2" customHeight="1">
      <c r="A134" s="36"/>
      <c r="B134" s="37"/>
      <c r="C134" s="181" t="s">
        <v>339</v>
      </c>
      <c r="D134" s="181" t="s">
        <v>218</v>
      </c>
      <c r="E134" s="182" t="s">
        <v>2108</v>
      </c>
      <c r="F134" s="183" t="s">
        <v>2109</v>
      </c>
      <c r="G134" s="184" t="s">
        <v>134</v>
      </c>
      <c r="H134" s="185">
        <v>401</v>
      </c>
      <c r="I134" s="186"/>
      <c r="J134" s="187">
        <f>ROUND(I134*H134,2)</f>
        <v>0</v>
      </c>
      <c r="K134" s="183" t="s">
        <v>221</v>
      </c>
      <c r="L134" s="41"/>
      <c r="M134" s="188" t="s">
        <v>19</v>
      </c>
      <c r="N134" s="189" t="s">
        <v>43</v>
      </c>
      <c r="O134" s="66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2" t="s">
        <v>543</v>
      </c>
      <c r="AT134" s="192" t="s">
        <v>218</v>
      </c>
      <c r="AU134" s="192" t="s">
        <v>81</v>
      </c>
      <c r="AY134" s="19" t="s">
        <v>216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9" t="s">
        <v>79</v>
      </c>
      <c r="BK134" s="193">
        <f>ROUND(I134*H134,2)</f>
        <v>0</v>
      </c>
      <c r="BL134" s="19" t="s">
        <v>543</v>
      </c>
      <c r="BM134" s="192" t="s">
        <v>2110</v>
      </c>
    </row>
    <row r="135" spans="1:65" s="2" customFormat="1" ht="11.25">
      <c r="A135" s="36"/>
      <c r="B135" s="37"/>
      <c r="C135" s="38"/>
      <c r="D135" s="194" t="s">
        <v>223</v>
      </c>
      <c r="E135" s="38"/>
      <c r="F135" s="195" t="s">
        <v>2111</v>
      </c>
      <c r="G135" s="38"/>
      <c r="H135" s="38"/>
      <c r="I135" s="196"/>
      <c r="J135" s="38"/>
      <c r="K135" s="38"/>
      <c r="L135" s="41"/>
      <c r="M135" s="197"/>
      <c r="N135" s="198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223</v>
      </c>
      <c r="AU135" s="19" t="s">
        <v>81</v>
      </c>
    </row>
    <row r="136" spans="1:65" s="2" customFormat="1" ht="16.5" customHeight="1">
      <c r="A136" s="36"/>
      <c r="B136" s="37"/>
      <c r="C136" s="233" t="s">
        <v>344</v>
      </c>
      <c r="D136" s="233" t="s">
        <v>312</v>
      </c>
      <c r="E136" s="234" t="s">
        <v>1216</v>
      </c>
      <c r="F136" s="235" t="s">
        <v>1217</v>
      </c>
      <c r="G136" s="236" t="s">
        <v>326</v>
      </c>
      <c r="H136" s="237">
        <v>401</v>
      </c>
      <c r="I136" s="238"/>
      <c r="J136" s="239">
        <f>ROUND(I136*H136,2)</f>
        <v>0</v>
      </c>
      <c r="K136" s="235" t="s">
        <v>221</v>
      </c>
      <c r="L136" s="240"/>
      <c r="M136" s="241" t="s">
        <v>19</v>
      </c>
      <c r="N136" s="242" t="s">
        <v>43</v>
      </c>
      <c r="O136" s="66"/>
      <c r="P136" s="190">
        <f>O136*H136</f>
        <v>0</v>
      </c>
      <c r="Q136" s="190">
        <v>1E-3</v>
      </c>
      <c r="R136" s="190">
        <f>Q136*H136</f>
        <v>0.40100000000000002</v>
      </c>
      <c r="S136" s="190">
        <v>0</v>
      </c>
      <c r="T136" s="191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2" t="s">
        <v>1066</v>
      </c>
      <c r="AT136" s="192" t="s">
        <v>312</v>
      </c>
      <c r="AU136" s="192" t="s">
        <v>81</v>
      </c>
      <c r="AY136" s="19" t="s">
        <v>216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9" t="s">
        <v>79</v>
      </c>
      <c r="BK136" s="193">
        <f>ROUND(I136*H136,2)</f>
        <v>0</v>
      </c>
      <c r="BL136" s="19" t="s">
        <v>543</v>
      </c>
      <c r="BM136" s="192" t="s">
        <v>2112</v>
      </c>
    </row>
    <row r="137" spans="1:65" s="2" customFormat="1" ht="24.2" customHeight="1">
      <c r="A137" s="36"/>
      <c r="B137" s="37"/>
      <c r="C137" s="181" t="s">
        <v>350</v>
      </c>
      <c r="D137" s="181" t="s">
        <v>218</v>
      </c>
      <c r="E137" s="182" t="s">
        <v>2113</v>
      </c>
      <c r="F137" s="183" t="s">
        <v>2114</v>
      </c>
      <c r="G137" s="184" t="s">
        <v>134</v>
      </c>
      <c r="H137" s="185">
        <v>5</v>
      </c>
      <c r="I137" s="186"/>
      <c r="J137" s="187">
        <f>ROUND(I137*H137,2)</f>
        <v>0</v>
      </c>
      <c r="K137" s="183" t="s">
        <v>221</v>
      </c>
      <c r="L137" s="41"/>
      <c r="M137" s="188" t="s">
        <v>19</v>
      </c>
      <c r="N137" s="189" t="s">
        <v>43</v>
      </c>
      <c r="O137" s="66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2" t="s">
        <v>543</v>
      </c>
      <c r="AT137" s="192" t="s">
        <v>218</v>
      </c>
      <c r="AU137" s="192" t="s">
        <v>81</v>
      </c>
      <c r="AY137" s="19" t="s">
        <v>216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9" t="s">
        <v>79</v>
      </c>
      <c r="BK137" s="193">
        <f>ROUND(I137*H137,2)</f>
        <v>0</v>
      </c>
      <c r="BL137" s="19" t="s">
        <v>543</v>
      </c>
      <c r="BM137" s="192" t="s">
        <v>2115</v>
      </c>
    </row>
    <row r="138" spans="1:65" s="2" customFormat="1" ht="11.25">
      <c r="A138" s="36"/>
      <c r="B138" s="37"/>
      <c r="C138" s="38"/>
      <c r="D138" s="194" t="s">
        <v>223</v>
      </c>
      <c r="E138" s="38"/>
      <c r="F138" s="195" t="s">
        <v>2116</v>
      </c>
      <c r="G138" s="38"/>
      <c r="H138" s="38"/>
      <c r="I138" s="196"/>
      <c r="J138" s="38"/>
      <c r="K138" s="38"/>
      <c r="L138" s="41"/>
      <c r="M138" s="197"/>
      <c r="N138" s="198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223</v>
      </c>
      <c r="AU138" s="19" t="s">
        <v>81</v>
      </c>
    </row>
    <row r="139" spans="1:65" s="2" customFormat="1" ht="16.5" customHeight="1">
      <c r="A139" s="36"/>
      <c r="B139" s="37"/>
      <c r="C139" s="233" t="s">
        <v>355</v>
      </c>
      <c r="D139" s="233" t="s">
        <v>312</v>
      </c>
      <c r="E139" s="234" t="s">
        <v>2117</v>
      </c>
      <c r="F139" s="235" t="s">
        <v>2118</v>
      </c>
      <c r="G139" s="236" t="s">
        <v>134</v>
      </c>
      <c r="H139" s="237">
        <v>130</v>
      </c>
      <c r="I139" s="238"/>
      <c r="J139" s="239">
        <f>ROUND(I139*H139,2)</f>
        <v>0</v>
      </c>
      <c r="K139" s="235" t="s">
        <v>221</v>
      </c>
      <c r="L139" s="240"/>
      <c r="M139" s="241" t="s">
        <v>19</v>
      </c>
      <c r="N139" s="242" t="s">
        <v>43</v>
      </c>
      <c r="O139" s="66"/>
      <c r="P139" s="190">
        <f>O139*H139</f>
        <v>0</v>
      </c>
      <c r="Q139" s="190">
        <v>1.3999999999999999E-4</v>
      </c>
      <c r="R139" s="190">
        <f>Q139*H139</f>
        <v>1.8199999999999997E-2</v>
      </c>
      <c r="S139" s="190">
        <v>0</v>
      </c>
      <c r="T139" s="19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2" t="s">
        <v>1066</v>
      </c>
      <c r="AT139" s="192" t="s">
        <v>312</v>
      </c>
      <c r="AU139" s="192" t="s">
        <v>81</v>
      </c>
      <c r="AY139" s="19" t="s">
        <v>216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9" t="s">
        <v>79</v>
      </c>
      <c r="BK139" s="193">
        <f>ROUND(I139*H139,2)</f>
        <v>0</v>
      </c>
      <c r="BL139" s="19" t="s">
        <v>543</v>
      </c>
      <c r="BM139" s="192" t="s">
        <v>2119</v>
      </c>
    </row>
    <row r="140" spans="1:65" s="2" customFormat="1" ht="24.2" customHeight="1">
      <c r="A140" s="36"/>
      <c r="B140" s="37"/>
      <c r="C140" s="181" t="s">
        <v>360</v>
      </c>
      <c r="D140" s="181" t="s">
        <v>218</v>
      </c>
      <c r="E140" s="182" t="s">
        <v>2113</v>
      </c>
      <c r="F140" s="183" t="s">
        <v>2114</v>
      </c>
      <c r="G140" s="184" t="s">
        <v>134</v>
      </c>
      <c r="H140" s="185">
        <v>64</v>
      </c>
      <c r="I140" s="186"/>
      <c r="J140" s="187">
        <f>ROUND(I140*H140,2)</f>
        <v>0</v>
      </c>
      <c r="K140" s="183" t="s">
        <v>221</v>
      </c>
      <c r="L140" s="41"/>
      <c r="M140" s="188" t="s">
        <v>19</v>
      </c>
      <c r="N140" s="189" t="s">
        <v>43</v>
      </c>
      <c r="O140" s="66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2" t="s">
        <v>543</v>
      </c>
      <c r="AT140" s="192" t="s">
        <v>218</v>
      </c>
      <c r="AU140" s="192" t="s">
        <v>81</v>
      </c>
      <c r="AY140" s="19" t="s">
        <v>216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9" t="s">
        <v>79</v>
      </c>
      <c r="BK140" s="193">
        <f>ROUND(I140*H140,2)</f>
        <v>0</v>
      </c>
      <c r="BL140" s="19" t="s">
        <v>543</v>
      </c>
      <c r="BM140" s="192" t="s">
        <v>2120</v>
      </c>
    </row>
    <row r="141" spans="1:65" s="2" customFormat="1" ht="11.25">
      <c r="A141" s="36"/>
      <c r="B141" s="37"/>
      <c r="C141" s="38"/>
      <c r="D141" s="194" t="s">
        <v>223</v>
      </c>
      <c r="E141" s="38"/>
      <c r="F141" s="195" t="s">
        <v>2116</v>
      </c>
      <c r="G141" s="38"/>
      <c r="H141" s="38"/>
      <c r="I141" s="196"/>
      <c r="J141" s="38"/>
      <c r="K141" s="38"/>
      <c r="L141" s="41"/>
      <c r="M141" s="197"/>
      <c r="N141" s="198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223</v>
      </c>
      <c r="AU141" s="19" t="s">
        <v>81</v>
      </c>
    </row>
    <row r="142" spans="1:65" s="2" customFormat="1" ht="16.5" customHeight="1">
      <c r="A142" s="36"/>
      <c r="B142" s="37"/>
      <c r="C142" s="233" t="s">
        <v>366</v>
      </c>
      <c r="D142" s="233" t="s">
        <v>312</v>
      </c>
      <c r="E142" s="234" t="s">
        <v>2121</v>
      </c>
      <c r="F142" s="235" t="s">
        <v>2122</v>
      </c>
      <c r="G142" s="236" t="s">
        <v>134</v>
      </c>
      <c r="H142" s="237">
        <v>33</v>
      </c>
      <c r="I142" s="238"/>
      <c r="J142" s="239">
        <f>ROUND(I142*H142,2)</f>
        <v>0</v>
      </c>
      <c r="K142" s="235" t="s">
        <v>221</v>
      </c>
      <c r="L142" s="240"/>
      <c r="M142" s="241" t="s">
        <v>19</v>
      </c>
      <c r="N142" s="242" t="s">
        <v>43</v>
      </c>
      <c r="O142" s="66"/>
      <c r="P142" s="190">
        <f>O142*H142</f>
        <v>0</v>
      </c>
      <c r="Q142" s="190">
        <v>1.7000000000000001E-4</v>
      </c>
      <c r="R142" s="190">
        <f>Q142*H142</f>
        <v>5.6100000000000004E-3</v>
      </c>
      <c r="S142" s="190">
        <v>0</v>
      </c>
      <c r="T142" s="191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2" t="s">
        <v>1066</v>
      </c>
      <c r="AT142" s="192" t="s">
        <v>312</v>
      </c>
      <c r="AU142" s="192" t="s">
        <v>81</v>
      </c>
      <c r="AY142" s="19" t="s">
        <v>216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9" t="s">
        <v>79</v>
      </c>
      <c r="BK142" s="193">
        <f>ROUND(I142*H142,2)</f>
        <v>0</v>
      </c>
      <c r="BL142" s="19" t="s">
        <v>543</v>
      </c>
      <c r="BM142" s="192" t="s">
        <v>2123</v>
      </c>
    </row>
    <row r="143" spans="1:65" s="2" customFormat="1" ht="19.5">
      <c r="A143" s="36"/>
      <c r="B143" s="37"/>
      <c r="C143" s="38"/>
      <c r="D143" s="199" t="s">
        <v>225</v>
      </c>
      <c r="E143" s="38"/>
      <c r="F143" s="200" t="s">
        <v>2124</v>
      </c>
      <c r="G143" s="38"/>
      <c r="H143" s="38"/>
      <c r="I143" s="196"/>
      <c r="J143" s="38"/>
      <c r="K143" s="38"/>
      <c r="L143" s="41"/>
      <c r="M143" s="197"/>
      <c r="N143" s="198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225</v>
      </c>
      <c r="AU143" s="19" t="s">
        <v>81</v>
      </c>
    </row>
    <row r="144" spans="1:65" s="2" customFormat="1" ht="16.5" customHeight="1">
      <c r="A144" s="36"/>
      <c r="B144" s="37"/>
      <c r="C144" s="233" t="s">
        <v>371</v>
      </c>
      <c r="D144" s="233" t="s">
        <v>312</v>
      </c>
      <c r="E144" s="234" t="s">
        <v>2125</v>
      </c>
      <c r="F144" s="235" t="s">
        <v>2126</v>
      </c>
      <c r="G144" s="236" t="s">
        <v>134</v>
      </c>
      <c r="H144" s="237">
        <v>31</v>
      </c>
      <c r="I144" s="238"/>
      <c r="J144" s="239">
        <f>ROUND(I144*H144,2)</f>
        <v>0</v>
      </c>
      <c r="K144" s="235" t="s">
        <v>221</v>
      </c>
      <c r="L144" s="240"/>
      <c r="M144" s="241" t="s">
        <v>19</v>
      </c>
      <c r="N144" s="242" t="s">
        <v>43</v>
      </c>
      <c r="O144" s="66"/>
      <c r="P144" s="190">
        <f>O144*H144</f>
        <v>0</v>
      </c>
      <c r="Q144" s="190">
        <v>1.2E-4</v>
      </c>
      <c r="R144" s="190">
        <f>Q144*H144</f>
        <v>3.7200000000000002E-3</v>
      </c>
      <c r="S144" s="190">
        <v>0</v>
      </c>
      <c r="T144" s="191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2" t="s">
        <v>1066</v>
      </c>
      <c r="AT144" s="192" t="s">
        <v>312</v>
      </c>
      <c r="AU144" s="192" t="s">
        <v>81</v>
      </c>
      <c r="AY144" s="19" t="s">
        <v>216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9" t="s">
        <v>79</v>
      </c>
      <c r="BK144" s="193">
        <f>ROUND(I144*H144,2)</f>
        <v>0</v>
      </c>
      <c r="BL144" s="19" t="s">
        <v>543</v>
      </c>
      <c r="BM144" s="192" t="s">
        <v>2127</v>
      </c>
    </row>
    <row r="145" spans="1:65" s="2" customFormat="1" ht="19.5">
      <c r="A145" s="36"/>
      <c r="B145" s="37"/>
      <c r="C145" s="38"/>
      <c r="D145" s="199" t="s">
        <v>225</v>
      </c>
      <c r="E145" s="38"/>
      <c r="F145" s="200" t="s">
        <v>2128</v>
      </c>
      <c r="G145" s="38"/>
      <c r="H145" s="38"/>
      <c r="I145" s="196"/>
      <c r="J145" s="38"/>
      <c r="K145" s="38"/>
      <c r="L145" s="41"/>
      <c r="M145" s="197"/>
      <c r="N145" s="198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225</v>
      </c>
      <c r="AU145" s="19" t="s">
        <v>81</v>
      </c>
    </row>
    <row r="146" spans="1:65" s="2" customFormat="1" ht="24.2" customHeight="1">
      <c r="A146" s="36"/>
      <c r="B146" s="37"/>
      <c r="C146" s="181" t="s">
        <v>377</v>
      </c>
      <c r="D146" s="181" t="s">
        <v>218</v>
      </c>
      <c r="E146" s="182" t="s">
        <v>2129</v>
      </c>
      <c r="F146" s="183" t="s">
        <v>2130</v>
      </c>
      <c r="G146" s="184" t="s">
        <v>134</v>
      </c>
      <c r="H146" s="185">
        <v>57</v>
      </c>
      <c r="I146" s="186"/>
      <c r="J146" s="187">
        <f>ROUND(I146*H146,2)</f>
        <v>0</v>
      </c>
      <c r="K146" s="183" t="s">
        <v>221</v>
      </c>
      <c r="L146" s="41"/>
      <c r="M146" s="188" t="s">
        <v>19</v>
      </c>
      <c r="N146" s="189" t="s">
        <v>43</v>
      </c>
      <c r="O146" s="66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2" t="s">
        <v>543</v>
      </c>
      <c r="AT146" s="192" t="s">
        <v>218</v>
      </c>
      <c r="AU146" s="192" t="s">
        <v>81</v>
      </c>
      <c r="AY146" s="19" t="s">
        <v>216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79</v>
      </c>
      <c r="BK146" s="193">
        <f>ROUND(I146*H146,2)</f>
        <v>0</v>
      </c>
      <c r="BL146" s="19" t="s">
        <v>543</v>
      </c>
      <c r="BM146" s="192" t="s">
        <v>2131</v>
      </c>
    </row>
    <row r="147" spans="1:65" s="2" customFormat="1" ht="11.25">
      <c r="A147" s="36"/>
      <c r="B147" s="37"/>
      <c r="C147" s="38"/>
      <c r="D147" s="194" t="s">
        <v>223</v>
      </c>
      <c r="E147" s="38"/>
      <c r="F147" s="195" t="s">
        <v>2132</v>
      </c>
      <c r="G147" s="38"/>
      <c r="H147" s="38"/>
      <c r="I147" s="196"/>
      <c r="J147" s="38"/>
      <c r="K147" s="38"/>
      <c r="L147" s="41"/>
      <c r="M147" s="197"/>
      <c r="N147" s="198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223</v>
      </c>
      <c r="AU147" s="19" t="s">
        <v>81</v>
      </c>
    </row>
    <row r="148" spans="1:65" s="2" customFormat="1" ht="16.5" customHeight="1">
      <c r="A148" s="36"/>
      <c r="B148" s="37"/>
      <c r="C148" s="233" t="s">
        <v>384</v>
      </c>
      <c r="D148" s="233" t="s">
        <v>312</v>
      </c>
      <c r="E148" s="234" t="s">
        <v>2133</v>
      </c>
      <c r="F148" s="235" t="s">
        <v>2134</v>
      </c>
      <c r="G148" s="236" t="s">
        <v>134</v>
      </c>
      <c r="H148" s="237">
        <v>57</v>
      </c>
      <c r="I148" s="238"/>
      <c r="J148" s="239">
        <f>ROUND(I148*H148,2)</f>
        <v>0</v>
      </c>
      <c r="K148" s="235" t="s">
        <v>221</v>
      </c>
      <c r="L148" s="240"/>
      <c r="M148" s="241" t="s">
        <v>19</v>
      </c>
      <c r="N148" s="242" t="s">
        <v>43</v>
      </c>
      <c r="O148" s="66"/>
      <c r="P148" s="190">
        <f>O148*H148</f>
        <v>0</v>
      </c>
      <c r="Q148" s="190">
        <v>6.4000000000000005E-4</v>
      </c>
      <c r="R148" s="190">
        <f>Q148*H148</f>
        <v>3.6480000000000005E-2</v>
      </c>
      <c r="S148" s="190">
        <v>0</v>
      </c>
      <c r="T148" s="19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2" t="s">
        <v>1066</v>
      </c>
      <c r="AT148" s="192" t="s">
        <v>312</v>
      </c>
      <c r="AU148" s="192" t="s">
        <v>81</v>
      </c>
      <c r="AY148" s="19" t="s">
        <v>216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79</v>
      </c>
      <c r="BK148" s="193">
        <f>ROUND(I148*H148,2)</f>
        <v>0</v>
      </c>
      <c r="BL148" s="19" t="s">
        <v>543</v>
      </c>
      <c r="BM148" s="192" t="s">
        <v>2135</v>
      </c>
    </row>
    <row r="149" spans="1:65" s="2" customFormat="1" ht="19.5">
      <c r="A149" s="36"/>
      <c r="B149" s="37"/>
      <c r="C149" s="38"/>
      <c r="D149" s="199" t="s">
        <v>225</v>
      </c>
      <c r="E149" s="38"/>
      <c r="F149" s="200" t="s">
        <v>2136</v>
      </c>
      <c r="G149" s="38"/>
      <c r="H149" s="38"/>
      <c r="I149" s="196"/>
      <c r="J149" s="38"/>
      <c r="K149" s="38"/>
      <c r="L149" s="41"/>
      <c r="M149" s="197"/>
      <c r="N149" s="198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225</v>
      </c>
      <c r="AU149" s="19" t="s">
        <v>81</v>
      </c>
    </row>
    <row r="150" spans="1:65" s="2" customFormat="1" ht="24.2" customHeight="1">
      <c r="A150" s="36"/>
      <c r="B150" s="37"/>
      <c r="C150" s="181" t="s">
        <v>388</v>
      </c>
      <c r="D150" s="181" t="s">
        <v>218</v>
      </c>
      <c r="E150" s="182" t="s">
        <v>2137</v>
      </c>
      <c r="F150" s="183" t="s">
        <v>2138</v>
      </c>
      <c r="G150" s="184" t="s">
        <v>134</v>
      </c>
      <c r="H150" s="185">
        <v>130</v>
      </c>
      <c r="I150" s="186"/>
      <c r="J150" s="187">
        <f>ROUND(I150*H150,2)</f>
        <v>0</v>
      </c>
      <c r="K150" s="183" t="s">
        <v>221</v>
      </c>
      <c r="L150" s="41"/>
      <c r="M150" s="188" t="s">
        <v>19</v>
      </c>
      <c r="N150" s="189" t="s">
        <v>43</v>
      </c>
      <c r="O150" s="66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2" t="s">
        <v>543</v>
      </c>
      <c r="AT150" s="192" t="s">
        <v>218</v>
      </c>
      <c r="AU150" s="192" t="s">
        <v>81</v>
      </c>
      <c r="AY150" s="19" t="s">
        <v>216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79</v>
      </c>
      <c r="BK150" s="193">
        <f>ROUND(I150*H150,2)</f>
        <v>0</v>
      </c>
      <c r="BL150" s="19" t="s">
        <v>543</v>
      </c>
      <c r="BM150" s="192" t="s">
        <v>2139</v>
      </c>
    </row>
    <row r="151" spans="1:65" s="2" customFormat="1" ht="11.25">
      <c r="A151" s="36"/>
      <c r="B151" s="37"/>
      <c r="C151" s="38"/>
      <c r="D151" s="194" t="s">
        <v>223</v>
      </c>
      <c r="E151" s="38"/>
      <c r="F151" s="195" t="s">
        <v>2140</v>
      </c>
      <c r="G151" s="38"/>
      <c r="H151" s="38"/>
      <c r="I151" s="196"/>
      <c r="J151" s="38"/>
      <c r="K151" s="38"/>
      <c r="L151" s="41"/>
      <c r="M151" s="197"/>
      <c r="N151" s="198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223</v>
      </c>
      <c r="AU151" s="19" t="s">
        <v>81</v>
      </c>
    </row>
    <row r="152" spans="1:65" s="2" customFormat="1" ht="24.2" customHeight="1">
      <c r="A152" s="36"/>
      <c r="B152" s="37"/>
      <c r="C152" s="181" t="s">
        <v>393</v>
      </c>
      <c r="D152" s="181" t="s">
        <v>218</v>
      </c>
      <c r="E152" s="182" t="s">
        <v>2137</v>
      </c>
      <c r="F152" s="183" t="s">
        <v>2138</v>
      </c>
      <c r="G152" s="184" t="s">
        <v>134</v>
      </c>
      <c r="H152" s="185">
        <v>195</v>
      </c>
      <c r="I152" s="186"/>
      <c r="J152" s="187">
        <f>ROUND(I152*H152,2)</f>
        <v>0</v>
      </c>
      <c r="K152" s="183" t="s">
        <v>221</v>
      </c>
      <c r="L152" s="41"/>
      <c r="M152" s="188" t="s">
        <v>19</v>
      </c>
      <c r="N152" s="189" t="s">
        <v>43</v>
      </c>
      <c r="O152" s="66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2" t="s">
        <v>543</v>
      </c>
      <c r="AT152" s="192" t="s">
        <v>218</v>
      </c>
      <c r="AU152" s="192" t="s">
        <v>81</v>
      </c>
      <c r="AY152" s="19" t="s">
        <v>216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79</v>
      </c>
      <c r="BK152" s="193">
        <f>ROUND(I152*H152,2)</f>
        <v>0</v>
      </c>
      <c r="BL152" s="19" t="s">
        <v>543</v>
      </c>
      <c r="BM152" s="192" t="s">
        <v>2141</v>
      </c>
    </row>
    <row r="153" spans="1:65" s="2" customFormat="1" ht="11.25">
      <c r="A153" s="36"/>
      <c r="B153" s="37"/>
      <c r="C153" s="38"/>
      <c r="D153" s="194" t="s">
        <v>223</v>
      </c>
      <c r="E153" s="38"/>
      <c r="F153" s="195" t="s">
        <v>2140</v>
      </c>
      <c r="G153" s="38"/>
      <c r="H153" s="38"/>
      <c r="I153" s="196"/>
      <c r="J153" s="38"/>
      <c r="K153" s="38"/>
      <c r="L153" s="41"/>
      <c r="M153" s="197"/>
      <c r="N153" s="198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223</v>
      </c>
      <c r="AU153" s="19" t="s">
        <v>81</v>
      </c>
    </row>
    <row r="154" spans="1:65" s="2" customFormat="1" ht="16.5" customHeight="1">
      <c r="A154" s="36"/>
      <c r="B154" s="37"/>
      <c r="C154" s="233" t="s">
        <v>398</v>
      </c>
      <c r="D154" s="233" t="s">
        <v>312</v>
      </c>
      <c r="E154" s="234" t="s">
        <v>2142</v>
      </c>
      <c r="F154" s="235" t="s">
        <v>2143</v>
      </c>
      <c r="G154" s="236" t="s">
        <v>134</v>
      </c>
      <c r="H154" s="237">
        <v>195</v>
      </c>
      <c r="I154" s="238"/>
      <c r="J154" s="239">
        <f>ROUND(I154*H154,2)</f>
        <v>0</v>
      </c>
      <c r="K154" s="235" t="s">
        <v>221</v>
      </c>
      <c r="L154" s="240"/>
      <c r="M154" s="241" t="s">
        <v>19</v>
      </c>
      <c r="N154" s="242" t="s">
        <v>43</v>
      </c>
      <c r="O154" s="66"/>
      <c r="P154" s="190">
        <f>O154*H154</f>
        <v>0</v>
      </c>
      <c r="Q154" s="190">
        <v>2.5000000000000001E-4</v>
      </c>
      <c r="R154" s="190">
        <f>Q154*H154</f>
        <v>4.8750000000000002E-2</v>
      </c>
      <c r="S154" s="190">
        <v>0</v>
      </c>
      <c r="T154" s="19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2" t="s">
        <v>1066</v>
      </c>
      <c r="AT154" s="192" t="s">
        <v>312</v>
      </c>
      <c r="AU154" s="192" t="s">
        <v>81</v>
      </c>
      <c r="AY154" s="19" t="s">
        <v>216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79</v>
      </c>
      <c r="BK154" s="193">
        <f>ROUND(I154*H154,2)</f>
        <v>0</v>
      </c>
      <c r="BL154" s="19" t="s">
        <v>543</v>
      </c>
      <c r="BM154" s="192" t="s">
        <v>2144</v>
      </c>
    </row>
    <row r="155" spans="1:65" s="2" customFormat="1" ht="19.5">
      <c r="A155" s="36"/>
      <c r="B155" s="37"/>
      <c r="C155" s="38"/>
      <c r="D155" s="199" t="s">
        <v>225</v>
      </c>
      <c r="E155" s="38"/>
      <c r="F155" s="200" t="s">
        <v>2145</v>
      </c>
      <c r="G155" s="38"/>
      <c r="H155" s="38"/>
      <c r="I155" s="196"/>
      <c r="J155" s="38"/>
      <c r="K155" s="38"/>
      <c r="L155" s="41"/>
      <c r="M155" s="197"/>
      <c r="N155" s="198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225</v>
      </c>
      <c r="AU155" s="19" t="s">
        <v>81</v>
      </c>
    </row>
    <row r="156" spans="1:65" s="2" customFormat="1" ht="21.75" customHeight="1">
      <c r="A156" s="36"/>
      <c r="B156" s="37"/>
      <c r="C156" s="233" t="s">
        <v>404</v>
      </c>
      <c r="D156" s="233" t="s">
        <v>312</v>
      </c>
      <c r="E156" s="234" t="s">
        <v>2146</v>
      </c>
      <c r="F156" s="235" t="s">
        <v>2147</v>
      </c>
      <c r="G156" s="236" t="s">
        <v>134</v>
      </c>
      <c r="H156" s="237">
        <v>20</v>
      </c>
      <c r="I156" s="238"/>
      <c r="J156" s="239">
        <f>ROUND(I156*H156,2)</f>
        <v>0</v>
      </c>
      <c r="K156" s="235" t="s">
        <v>221</v>
      </c>
      <c r="L156" s="240"/>
      <c r="M156" s="241" t="s">
        <v>19</v>
      </c>
      <c r="N156" s="242" t="s">
        <v>43</v>
      </c>
      <c r="O156" s="66"/>
      <c r="P156" s="190">
        <f>O156*H156</f>
        <v>0</v>
      </c>
      <c r="Q156" s="190">
        <v>1.9000000000000001E-4</v>
      </c>
      <c r="R156" s="190">
        <f>Q156*H156</f>
        <v>3.8000000000000004E-3</v>
      </c>
      <c r="S156" s="190">
        <v>0</v>
      </c>
      <c r="T156" s="19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2" t="s">
        <v>1066</v>
      </c>
      <c r="AT156" s="192" t="s">
        <v>312</v>
      </c>
      <c r="AU156" s="192" t="s">
        <v>81</v>
      </c>
      <c r="AY156" s="19" t="s">
        <v>216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9" t="s">
        <v>79</v>
      </c>
      <c r="BK156" s="193">
        <f>ROUND(I156*H156,2)</f>
        <v>0</v>
      </c>
      <c r="BL156" s="19" t="s">
        <v>543</v>
      </c>
      <c r="BM156" s="192" t="s">
        <v>2148</v>
      </c>
    </row>
    <row r="157" spans="1:65" s="2" customFormat="1" ht="24.2" customHeight="1">
      <c r="A157" s="36"/>
      <c r="B157" s="37"/>
      <c r="C157" s="181" t="s">
        <v>410</v>
      </c>
      <c r="D157" s="181" t="s">
        <v>218</v>
      </c>
      <c r="E157" s="182" t="s">
        <v>2149</v>
      </c>
      <c r="F157" s="183" t="s">
        <v>2150</v>
      </c>
      <c r="G157" s="184" t="s">
        <v>134</v>
      </c>
      <c r="H157" s="185">
        <v>167</v>
      </c>
      <c r="I157" s="186"/>
      <c r="J157" s="187">
        <f>ROUND(I157*H157,2)</f>
        <v>0</v>
      </c>
      <c r="K157" s="183" t="s">
        <v>221</v>
      </c>
      <c r="L157" s="41"/>
      <c r="M157" s="188" t="s">
        <v>19</v>
      </c>
      <c r="N157" s="189" t="s">
        <v>43</v>
      </c>
      <c r="O157" s="66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2" t="s">
        <v>543</v>
      </c>
      <c r="AT157" s="192" t="s">
        <v>218</v>
      </c>
      <c r="AU157" s="192" t="s">
        <v>81</v>
      </c>
      <c r="AY157" s="19" t="s">
        <v>216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79</v>
      </c>
      <c r="BK157" s="193">
        <f>ROUND(I157*H157,2)</f>
        <v>0</v>
      </c>
      <c r="BL157" s="19" t="s">
        <v>543</v>
      </c>
      <c r="BM157" s="192" t="s">
        <v>2151</v>
      </c>
    </row>
    <row r="158" spans="1:65" s="2" customFormat="1" ht="11.25">
      <c r="A158" s="36"/>
      <c r="B158" s="37"/>
      <c r="C158" s="38"/>
      <c r="D158" s="194" t="s">
        <v>223</v>
      </c>
      <c r="E158" s="38"/>
      <c r="F158" s="195" t="s">
        <v>2152</v>
      </c>
      <c r="G158" s="38"/>
      <c r="H158" s="38"/>
      <c r="I158" s="196"/>
      <c r="J158" s="38"/>
      <c r="K158" s="38"/>
      <c r="L158" s="41"/>
      <c r="M158" s="197"/>
      <c r="N158" s="198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223</v>
      </c>
      <c r="AU158" s="19" t="s">
        <v>81</v>
      </c>
    </row>
    <row r="159" spans="1:65" s="2" customFormat="1" ht="16.5" customHeight="1">
      <c r="A159" s="36"/>
      <c r="B159" s="37"/>
      <c r="C159" s="233" t="s">
        <v>415</v>
      </c>
      <c r="D159" s="233" t="s">
        <v>312</v>
      </c>
      <c r="E159" s="234" t="s">
        <v>2153</v>
      </c>
      <c r="F159" s="235" t="s">
        <v>2154</v>
      </c>
      <c r="G159" s="236" t="s">
        <v>134</v>
      </c>
      <c r="H159" s="237">
        <v>167</v>
      </c>
      <c r="I159" s="238"/>
      <c r="J159" s="239">
        <f>ROUND(I159*H159,2)</f>
        <v>0</v>
      </c>
      <c r="K159" s="235" t="s">
        <v>221</v>
      </c>
      <c r="L159" s="240"/>
      <c r="M159" s="241" t="s">
        <v>19</v>
      </c>
      <c r="N159" s="242" t="s">
        <v>43</v>
      </c>
      <c r="O159" s="66"/>
      <c r="P159" s="190">
        <f>O159*H159</f>
        <v>0</v>
      </c>
      <c r="Q159" s="190">
        <v>6.3000000000000003E-4</v>
      </c>
      <c r="R159" s="190">
        <f>Q159*H159</f>
        <v>0.10521</v>
      </c>
      <c r="S159" s="190">
        <v>0</v>
      </c>
      <c r="T159" s="19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2" t="s">
        <v>1066</v>
      </c>
      <c r="AT159" s="192" t="s">
        <v>312</v>
      </c>
      <c r="AU159" s="192" t="s">
        <v>81</v>
      </c>
      <c r="AY159" s="19" t="s">
        <v>216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79</v>
      </c>
      <c r="BK159" s="193">
        <f>ROUND(I159*H159,2)</f>
        <v>0</v>
      </c>
      <c r="BL159" s="19" t="s">
        <v>543</v>
      </c>
      <c r="BM159" s="192" t="s">
        <v>2155</v>
      </c>
    </row>
    <row r="160" spans="1:65" s="2" customFormat="1" ht="19.5">
      <c r="A160" s="36"/>
      <c r="B160" s="37"/>
      <c r="C160" s="38"/>
      <c r="D160" s="199" t="s">
        <v>225</v>
      </c>
      <c r="E160" s="38"/>
      <c r="F160" s="200" t="s">
        <v>2156</v>
      </c>
      <c r="G160" s="38"/>
      <c r="H160" s="38"/>
      <c r="I160" s="196"/>
      <c r="J160" s="38"/>
      <c r="K160" s="38"/>
      <c r="L160" s="41"/>
      <c r="M160" s="197"/>
      <c r="N160" s="198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225</v>
      </c>
      <c r="AU160" s="19" t="s">
        <v>81</v>
      </c>
    </row>
    <row r="161" spans="1:65" s="2" customFormat="1" ht="24.2" customHeight="1">
      <c r="A161" s="36"/>
      <c r="B161" s="37"/>
      <c r="C161" s="181" t="s">
        <v>421</v>
      </c>
      <c r="D161" s="181" t="s">
        <v>218</v>
      </c>
      <c r="E161" s="182" t="s">
        <v>2157</v>
      </c>
      <c r="F161" s="183" t="s">
        <v>2158</v>
      </c>
      <c r="G161" s="184" t="s">
        <v>134</v>
      </c>
      <c r="H161" s="185">
        <v>24</v>
      </c>
      <c r="I161" s="186"/>
      <c r="J161" s="187">
        <f>ROUND(I161*H161,2)</f>
        <v>0</v>
      </c>
      <c r="K161" s="183" t="s">
        <v>221</v>
      </c>
      <c r="L161" s="41"/>
      <c r="M161" s="188" t="s">
        <v>19</v>
      </c>
      <c r="N161" s="189" t="s">
        <v>43</v>
      </c>
      <c r="O161" s="66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2" t="s">
        <v>543</v>
      </c>
      <c r="AT161" s="192" t="s">
        <v>218</v>
      </c>
      <c r="AU161" s="192" t="s">
        <v>81</v>
      </c>
      <c r="AY161" s="19" t="s">
        <v>216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79</v>
      </c>
      <c r="BK161" s="193">
        <f>ROUND(I161*H161,2)</f>
        <v>0</v>
      </c>
      <c r="BL161" s="19" t="s">
        <v>543</v>
      </c>
      <c r="BM161" s="192" t="s">
        <v>2159</v>
      </c>
    </row>
    <row r="162" spans="1:65" s="2" customFormat="1" ht="11.25">
      <c r="A162" s="36"/>
      <c r="B162" s="37"/>
      <c r="C162" s="38"/>
      <c r="D162" s="194" t="s">
        <v>223</v>
      </c>
      <c r="E162" s="38"/>
      <c r="F162" s="195" t="s">
        <v>2160</v>
      </c>
      <c r="G162" s="38"/>
      <c r="H162" s="38"/>
      <c r="I162" s="196"/>
      <c r="J162" s="38"/>
      <c r="K162" s="38"/>
      <c r="L162" s="41"/>
      <c r="M162" s="197"/>
      <c r="N162" s="198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223</v>
      </c>
      <c r="AU162" s="19" t="s">
        <v>81</v>
      </c>
    </row>
    <row r="163" spans="1:65" s="2" customFormat="1" ht="16.5" customHeight="1">
      <c r="A163" s="36"/>
      <c r="B163" s="37"/>
      <c r="C163" s="233" t="s">
        <v>426</v>
      </c>
      <c r="D163" s="233" t="s">
        <v>312</v>
      </c>
      <c r="E163" s="234" t="s">
        <v>2161</v>
      </c>
      <c r="F163" s="235" t="s">
        <v>2162</v>
      </c>
      <c r="G163" s="236" t="s">
        <v>134</v>
      </c>
      <c r="H163" s="237">
        <v>24</v>
      </c>
      <c r="I163" s="238"/>
      <c r="J163" s="239">
        <f>ROUND(I163*H163,2)</f>
        <v>0</v>
      </c>
      <c r="K163" s="235" t="s">
        <v>221</v>
      </c>
      <c r="L163" s="240"/>
      <c r="M163" s="241" t="s">
        <v>19</v>
      </c>
      <c r="N163" s="242" t="s">
        <v>43</v>
      </c>
      <c r="O163" s="66"/>
      <c r="P163" s="190">
        <f>O163*H163</f>
        <v>0</v>
      </c>
      <c r="Q163" s="190">
        <v>8.9999999999999998E-4</v>
      </c>
      <c r="R163" s="190">
        <f>Q163*H163</f>
        <v>2.1600000000000001E-2</v>
      </c>
      <c r="S163" s="190">
        <v>0</v>
      </c>
      <c r="T163" s="19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2" t="s">
        <v>1066</v>
      </c>
      <c r="AT163" s="192" t="s">
        <v>312</v>
      </c>
      <c r="AU163" s="192" t="s">
        <v>81</v>
      </c>
      <c r="AY163" s="19" t="s">
        <v>216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79</v>
      </c>
      <c r="BK163" s="193">
        <f>ROUND(I163*H163,2)</f>
        <v>0</v>
      </c>
      <c r="BL163" s="19" t="s">
        <v>543</v>
      </c>
      <c r="BM163" s="192" t="s">
        <v>2163</v>
      </c>
    </row>
    <row r="164" spans="1:65" s="2" customFormat="1" ht="19.5">
      <c r="A164" s="36"/>
      <c r="B164" s="37"/>
      <c r="C164" s="38"/>
      <c r="D164" s="199" t="s">
        <v>225</v>
      </c>
      <c r="E164" s="38"/>
      <c r="F164" s="200" t="s">
        <v>2164</v>
      </c>
      <c r="G164" s="38"/>
      <c r="H164" s="38"/>
      <c r="I164" s="196"/>
      <c r="J164" s="38"/>
      <c r="K164" s="38"/>
      <c r="L164" s="41"/>
      <c r="M164" s="197"/>
      <c r="N164" s="198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225</v>
      </c>
      <c r="AU164" s="19" t="s">
        <v>81</v>
      </c>
    </row>
    <row r="165" spans="1:65" s="2" customFormat="1" ht="24.2" customHeight="1">
      <c r="A165" s="36"/>
      <c r="B165" s="37"/>
      <c r="C165" s="181" t="s">
        <v>431</v>
      </c>
      <c r="D165" s="181" t="s">
        <v>218</v>
      </c>
      <c r="E165" s="182" t="s">
        <v>2165</v>
      </c>
      <c r="F165" s="183" t="s">
        <v>2166</v>
      </c>
      <c r="G165" s="184" t="s">
        <v>134</v>
      </c>
      <c r="H165" s="185">
        <v>280</v>
      </c>
      <c r="I165" s="186"/>
      <c r="J165" s="187">
        <f>ROUND(I165*H165,2)</f>
        <v>0</v>
      </c>
      <c r="K165" s="183" t="s">
        <v>221</v>
      </c>
      <c r="L165" s="41"/>
      <c r="M165" s="188" t="s">
        <v>19</v>
      </c>
      <c r="N165" s="189" t="s">
        <v>43</v>
      </c>
      <c r="O165" s="66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2" t="s">
        <v>543</v>
      </c>
      <c r="AT165" s="192" t="s">
        <v>218</v>
      </c>
      <c r="AU165" s="192" t="s">
        <v>81</v>
      </c>
      <c r="AY165" s="19" t="s">
        <v>216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79</v>
      </c>
      <c r="BK165" s="193">
        <f>ROUND(I165*H165,2)</f>
        <v>0</v>
      </c>
      <c r="BL165" s="19" t="s">
        <v>543</v>
      </c>
      <c r="BM165" s="192" t="s">
        <v>2167</v>
      </c>
    </row>
    <row r="166" spans="1:65" s="2" customFormat="1" ht="11.25">
      <c r="A166" s="36"/>
      <c r="B166" s="37"/>
      <c r="C166" s="38"/>
      <c r="D166" s="194" t="s">
        <v>223</v>
      </c>
      <c r="E166" s="38"/>
      <c r="F166" s="195" t="s">
        <v>2168</v>
      </c>
      <c r="G166" s="38"/>
      <c r="H166" s="38"/>
      <c r="I166" s="196"/>
      <c r="J166" s="38"/>
      <c r="K166" s="38"/>
      <c r="L166" s="41"/>
      <c r="M166" s="197"/>
      <c r="N166" s="198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223</v>
      </c>
      <c r="AU166" s="19" t="s">
        <v>81</v>
      </c>
    </row>
    <row r="167" spans="1:65" s="2" customFormat="1" ht="16.5" customHeight="1">
      <c r="A167" s="36"/>
      <c r="B167" s="37"/>
      <c r="C167" s="181" t="s">
        <v>435</v>
      </c>
      <c r="D167" s="181" t="s">
        <v>218</v>
      </c>
      <c r="E167" s="182" t="s">
        <v>2169</v>
      </c>
      <c r="F167" s="183" t="s">
        <v>2170</v>
      </c>
      <c r="G167" s="184" t="s">
        <v>176</v>
      </c>
      <c r="H167" s="185">
        <v>36</v>
      </c>
      <c r="I167" s="186"/>
      <c r="J167" s="187">
        <f>ROUND(I167*H167,2)</f>
        <v>0</v>
      </c>
      <c r="K167" s="183" t="s">
        <v>221</v>
      </c>
      <c r="L167" s="41"/>
      <c r="M167" s="188" t="s">
        <v>19</v>
      </c>
      <c r="N167" s="189" t="s">
        <v>43</v>
      </c>
      <c r="O167" s="66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2" t="s">
        <v>543</v>
      </c>
      <c r="AT167" s="192" t="s">
        <v>218</v>
      </c>
      <c r="AU167" s="192" t="s">
        <v>81</v>
      </c>
      <c r="AY167" s="19" t="s">
        <v>216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79</v>
      </c>
      <c r="BK167" s="193">
        <f>ROUND(I167*H167,2)</f>
        <v>0</v>
      </c>
      <c r="BL167" s="19" t="s">
        <v>543</v>
      </c>
      <c r="BM167" s="192" t="s">
        <v>2171</v>
      </c>
    </row>
    <row r="168" spans="1:65" s="2" customFormat="1" ht="11.25">
      <c r="A168" s="36"/>
      <c r="B168" s="37"/>
      <c r="C168" s="38"/>
      <c r="D168" s="194" t="s">
        <v>223</v>
      </c>
      <c r="E168" s="38"/>
      <c r="F168" s="195" t="s">
        <v>2172</v>
      </c>
      <c r="G168" s="38"/>
      <c r="H168" s="38"/>
      <c r="I168" s="196"/>
      <c r="J168" s="38"/>
      <c r="K168" s="38"/>
      <c r="L168" s="41"/>
      <c r="M168" s="197"/>
      <c r="N168" s="198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223</v>
      </c>
      <c r="AU168" s="19" t="s">
        <v>81</v>
      </c>
    </row>
    <row r="169" spans="1:65" s="2" customFormat="1" ht="16.5" customHeight="1">
      <c r="A169" s="36"/>
      <c r="B169" s="37"/>
      <c r="C169" s="181" t="s">
        <v>440</v>
      </c>
      <c r="D169" s="181" t="s">
        <v>218</v>
      </c>
      <c r="E169" s="182" t="s">
        <v>2173</v>
      </c>
      <c r="F169" s="183" t="s">
        <v>2174</v>
      </c>
      <c r="G169" s="184" t="s">
        <v>176</v>
      </c>
      <c r="H169" s="185">
        <v>7</v>
      </c>
      <c r="I169" s="186"/>
      <c r="J169" s="187">
        <f>ROUND(I169*H169,2)</f>
        <v>0</v>
      </c>
      <c r="K169" s="183" t="s">
        <v>1083</v>
      </c>
      <c r="L169" s="41"/>
      <c r="M169" s="188" t="s">
        <v>19</v>
      </c>
      <c r="N169" s="189" t="s">
        <v>43</v>
      </c>
      <c r="O169" s="66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2" t="s">
        <v>543</v>
      </c>
      <c r="AT169" s="192" t="s">
        <v>218</v>
      </c>
      <c r="AU169" s="192" t="s">
        <v>81</v>
      </c>
      <c r="AY169" s="19" t="s">
        <v>216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79</v>
      </c>
      <c r="BK169" s="193">
        <f>ROUND(I169*H169,2)</f>
        <v>0</v>
      </c>
      <c r="BL169" s="19" t="s">
        <v>543</v>
      </c>
      <c r="BM169" s="192" t="s">
        <v>2175</v>
      </c>
    </row>
    <row r="170" spans="1:65" s="2" customFormat="1" ht="16.5" customHeight="1">
      <c r="A170" s="36"/>
      <c r="B170" s="37"/>
      <c r="C170" s="181" t="s">
        <v>445</v>
      </c>
      <c r="D170" s="181" t="s">
        <v>218</v>
      </c>
      <c r="E170" s="182" t="s">
        <v>2176</v>
      </c>
      <c r="F170" s="183" t="s">
        <v>2177</v>
      </c>
      <c r="G170" s="184" t="s">
        <v>176</v>
      </c>
      <c r="H170" s="185">
        <v>131</v>
      </c>
      <c r="I170" s="186"/>
      <c r="J170" s="187">
        <f>ROUND(I170*H170,2)</f>
        <v>0</v>
      </c>
      <c r="K170" s="183" t="s">
        <v>1083</v>
      </c>
      <c r="L170" s="41"/>
      <c r="M170" s="188" t="s">
        <v>19</v>
      </c>
      <c r="N170" s="189" t="s">
        <v>43</v>
      </c>
      <c r="O170" s="66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2" t="s">
        <v>543</v>
      </c>
      <c r="AT170" s="192" t="s">
        <v>218</v>
      </c>
      <c r="AU170" s="192" t="s">
        <v>81</v>
      </c>
      <c r="AY170" s="19" t="s">
        <v>216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9" t="s">
        <v>79</v>
      </c>
      <c r="BK170" s="193">
        <f>ROUND(I170*H170,2)</f>
        <v>0</v>
      </c>
      <c r="BL170" s="19" t="s">
        <v>543</v>
      </c>
      <c r="BM170" s="192" t="s">
        <v>2178</v>
      </c>
    </row>
    <row r="171" spans="1:65" s="2" customFormat="1" ht="16.5" customHeight="1">
      <c r="A171" s="36"/>
      <c r="B171" s="37"/>
      <c r="C171" s="181" t="s">
        <v>450</v>
      </c>
      <c r="D171" s="181" t="s">
        <v>218</v>
      </c>
      <c r="E171" s="182" t="s">
        <v>2179</v>
      </c>
      <c r="F171" s="183" t="s">
        <v>2180</v>
      </c>
      <c r="G171" s="184" t="s">
        <v>176</v>
      </c>
      <c r="H171" s="185">
        <v>12</v>
      </c>
      <c r="I171" s="186"/>
      <c r="J171" s="187">
        <f>ROUND(I171*H171,2)</f>
        <v>0</v>
      </c>
      <c r="K171" s="183" t="s">
        <v>221</v>
      </c>
      <c r="L171" s="41"/>
      <c r="M171" s="188" t="s">
        <v>19</v>
      </c>
      <c r="N171" s="189" t="s">
        <v>43</v>
      </c>
      <c r="O171" s="66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2" t="s">
        <v>543</v>
      </c>
      <c r="AT171" s="192" t="s">
        <v>218</v>
      </c>
      <c r="AU171" s="192" t="s">
        <v>81</v>
      </c>
      <c r="AY171" s="19" t="s">
        <v>216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9" t="s">
        <v>79</v>
      </c>
      <c r="BK171" s="193">
        <f>ROUND(I171*H171,2)</f>
        <v>0</v>
      </c>
      <c r="BL171" s="19" t="s">
        <v>543</v>
      </c>
      <c r="BM171" s="192" t="s">
        <v>2181</v>
      </c>
    </row>
    <row r="172" spans="1:65" s="2" customFormat="1" ht="11.25">
      <c r="A172" s="36"/>
      <c r="B172" s="37"/>
      <c r="C172" s="38"/>
      <c r="D172" s="194" t="s">
        <v>223</v>
      </c>
      <c r="E172" s="38"/>
      <c r="F172" s="195" t="s">
        <v>2182</v>
      </c>
      <c r="G172" s="38"/>
      <c r="H172" s="38"/>
      <c r="I172" s="196"/>
      <c r="J172" s="38"/>
      <c r="K172" s="38"/>
      <c r="L172" s="41"/>
      <c r="M172" s="197"/>
      <c r="N172" s="198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223</v>
      </c>
      <c r="AU172" s="19" t="s">
        <v>81</v>
      </c>
    </row>
    <row r="173" spans="1:65" s="2" customFormat="1" ht="16.5" customHeight="1">
      <c r="A173" s="36"/>
      <c r="B173" s="37"/>
      <c r="C173" s="181" t="s">
        <v>454</v>
      </c>
      <c r="D173" s="181" t="s">
        <v>218</v>
      </c>
      <c r="E173" s="182" t="s">
        <v>2183</v>
      </c>
      <c r="F173" s="183" t="s">
        <v>2184</v>
      </c>
      <c r="G173" s="184" t="s">
        <v>176</v>
      </c>
      <c r="H173" s="185">
        <v>10</v>
      </c>
      <c r="I173" s="186"/>
      <c r="J173" s="187">
        <f>ROUND(I173*H173,2)</f>
        <v>0</v>
      </c>
      <c r="K173" s="183" t="s">
        <v>221</v>
      </c>
      <c r="L173" s="41"/>
      <c r="M173" s="188" t="s">
        <v>19</v>
      </c>
      <c r="N173" s="189" t="s">
        <v>43</v>
      </c>
      <c r="O173" s="66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2" t="s">
        <v>543</v>
      </c>
      <c r="AT173" s="192" t="s">
        <v>218</v>
      </c>
      <c r="AU173" s="192" t="s">
        <v>81</v>
      </c>
      <c r="AY173" s="19" t="s">
        <v>216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79</v>
      </c>
      <c r="BK173" s="193">
        <f>ROUND(I173*H173,2)</f>
        <v>0</v>
      </c>
      <c r="BL173" s="19" t="s">
        <v>543</v>
      </c>
      <c r="BM173" s="192" t="s">
        <v>2185</v>
      </c>
    </row>
    <row r="174" spans="1:65" s="2" customFormat="1" ht="11.25">
      <c r="A174" s="36"/>
      <c r="B174" s="37"/>
      <c r="C174" s="38"/>
      <c r="D174" s="194" t="s">
        <v>223</v>
      </c>
      <c r="E174" s="38"/>
      <c r="F174" s="195" t="s">
        <v>2186</v>
      </c>
      <c r="G174" s="38"/>
      <c r="H174" s="38"/>
      <c r="I174" s="196"/>
      <c r="J174" s="38"/>
      <c r="K174" s="38"/>
      <c r="L174" s="41"/>
      <c r="M174" s="197"/>
      <c r="N174" s="198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223</v>
      </c>
      <c r="AU174" s="19" t="s">
        <v>81</v>
      </c>
    </row>
    <row r="175" spans="1:65" s="2" customFormat="1" ht="16.5" customHeight="1">
      <c r="A175" s="36"/>
      <c r="B175" s="37"/>
      <c r="C175" s="181" t="s">
        <v>460</v>
      </c>
      <c r="D175" s="181" t="s">
        <v>218</v>
      </c>
      <c r="E175" s="182" t="s">
        <v>2187</v>
      </c>
      <c r="F175" s="183" t="s">
        <v>2188</v>
      </c>
      <c r="G175" s="184" t="s">
        <v>176</v>
      </c>
      <c r="H175" s="185">
        <v>2</v>
      </c>
      <c r="I175" s="186"/>
      <c r="J175" s="187">
        <f>ROUND(I175*H175,2)</f>
        <v>0</v>
      </c>
      <c r="K175" s="183" t="s">
        <v>221</v>
      </c>
      <c r="L175" s="41"/>
      <c r="M175" s="188" t="s">
        <v>19</v>
      </c>
      <c r="N175" s="189" t="s">
        <v>43</v>
      </c>
      <c r="O175" s="66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2" t="s">
        <v>543</v>
      </c>
      <c r="AT175" s="192" t="s">
        <v>218</v>
      </c>
      <c r="AU175" s="192" t="s">
        <v>81</v>
      </c>
      <c r="AY175" s="19" t="s">
        <v>216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79</v>
      </c>
      <c r="BK175" s="193">
        <f>ROUND(I175*H175,2)</f>
        <v>0</v>
      </c>
      <c r="BL175" s="19" t="s">
        <v>543</v>
      </c>
      <c r="BM175" s="192" t="s">
        <v>2189</v>
      </c>
    </row>
    <row r="176" spans="1:65" s="2" customFormat="1" ht="11.25">
      <c r="A176" s="36"/>
      <c r="B176" s="37"/>
      <c r="C176" s="38"/>
      <c r="D176" s="194" t="s">
        <v>223</v>
      </c>
      <c r="E176" s="38"/>
      <c r="F176" s="195" t="s">
        <v>2190</v>
      </c>
      <c r="G176" s="38"/>
      <c r="H176" s="38"/>
      <c r="I176" s="196"/>
      <c r="J176" s="38"/>
      <c r="K176" s="38"/>
      <c r="L176" s="41"/>
      <c r="M176" s="197"/>
      <c r="N176" s="198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223</v>
      </c>
      <c r="AU176" s="19" t="s">
        <v>81</v>
      </c>
    </row>
    <row r="177" spans="1:65" s="2" customFormat="1" ht="16.5" customHeight="1">
      <c r="A177" s="36"/>
      <c r="B177" s="37"/>
      <c r="C177" s="181" t="s">
        <v>466</v>
      </c>
      <c r="D177" s="181" t="s">
        <v>218</v>
      </c>
      <c r="E177" s="182" t="s">
        <v>2191</v>
      </c>
      <c r="F177" s="183" t="s">
        <v>2192</v>
      </c>
      <c r="G177" s="184" t="s">
        <v>176</v>
      </c>
      <c r="H177" s="185">
        <v>16</v>
      </c>
      <c r="I177" s="186"/>
      <c r="J177" s="187">
        <f>ROUND(I177*H177,2)</f>
        <v>0</v>
      </c>
      <c r="K177" s="183" t="s">
        <v>1083</v>
      </c>
      <c r="L177" s="41"/>
      <c r="M177" s="188" t="s">
        <v>19</v>
      </c>
      <c r="N177" s="189" t="s">
        <v>43</v>
      </c>
      <c r="O177" s="66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2" t="s">
        <v>543</v>
      </c>
      <c r="AT177" s="192" t="s">
        <v>218</v>
      </c>
      <c r="AU177" s="192" t="s">
        <v>81</v>
      </c>
      <c r="AY177" s="19" t="s">
        <v>216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79</v>
      </c>
      <c r="BK177" s="193">
        <f>ROUND(I177*H177,2)</f>
        <v>0</v>
      </c>
      <c r="BL177" s="19" t="s">
        <v>543</v>
      </c>
      <c r="BM177" s="192" t="s">
        <v>2193</v>
      </c>
    </row>
    <row r="178" spans="1:65" s="2" customFormat="1" ht="16.5" customHeight="1">
      <c r="A178" s="36"/>
      <c r="B178" s="37"/>
      <c r="C178" s="181" t="s">
        <v>471</v>
      </c>
      <c r="D178" s="181" t="s">
        <v>218</v>
      </c>
      <c r="E178" s="182" t="s">
        <v>2194</v>
      </c>
      <c r="F178" s="183" t="s">
        <v>2195</v>
      </c>
      <c r="G178" s="184" t="s">
        <v>176</v>
      </c>
      <c r="H178" s="185">
        <v>12</v>
      </c>
      <c r="I178" s="186"/>
      <c r="J178" s="187">
        <f>ROUND(I178*H178,2)</f>
        <v>0</v>
      </c>
      <c r="K178" s="183" t="s">
        <v>1083</v>
      </c>
      <c r="L178" s="41"/>
      <c r="M178" s="188" t="s">
        <v>19</v>
      </c>
      <c r="N178" s="189" t="s">
        <v>43</v>
      </c>
      <c r="O178" s="66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2" t="s">
        <v>543</v>
      </c>
      <c r="AT178" s="192" t="s">
        <v>218</v>
      </c>
      <c r="AU178" s="192" t="s">
        <v>81</v>
      </c>
      <c r="AY178" s="19" t="s">
        <v>216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9" t="s">
        <v>79</v>
      </c>
      <c r="BK178" s="193">
        <f>ROUND(I178*H178,2)</f>
        <v>0</v>
      </c>
      <c r="BL178" s="19" t="s">
        <v>543</v>
      </c>
      <c r="BM178" s="192" t="s">
        <v>2196</v>
      </c>
    </row>
    <row r="179" spans="1:65" s="2" customFormat="1" ht="16.5" customHeight="1">
      <c r="A179" s="36"/>
      <c r="B179" s="37"/>
      <c r="C179" s="181" t="s">
        <v>476</v>
      </c>
      <c r="D179" s="181" t="s">
        <v>218</v>
      </c>
      <c r="E179" s="182" t="s">
        <v>2197</v>
      </c>
      <c r="F179" s="183" t="s">
        <v>2198</v>
      </c>
      <c r="G179" s="184" t="s">
        <v>176</v>
      </c>
      <c r="H179" s="185">
        <v>2</v>
      </c>
      <c r="I179" s="186"/>
      <c r="J179" s="187">
        <f>ROUND(I179*H179,2)</f>
        <v>0</v>
      </c>
      <c r="K179" s="183" t="s">
        <v>1083</v>
      </c>
      <c r="L179" s="41"/>
      <c r="M179" s="188" t="s">
        <v>19</v>
      </c>
      <c r="N179" s="189" t="s">
        <v>43</v>
      </c>
      <c r="O179" s="66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2" t="s">
        <v>543</v>
      </c>
      <c r="AT179" s="192" t="s">
        <v>218</v>
      </c>
      <c r="AU179" s="192" t="s">
        <v>81</v>
      </c>
      <c r="AY179" s="19" t="s">
        <v>216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9" t="s">
        <v>79</v>
      </c>
      <c r="BK179" s="193">
        <f>ROUND(I179*H179,2)</f>
        <v>0</v>
      </c>
      <c r="BL179" s="19" t="s">
        <v>543</v>
      </c>
      <c r="BM179" s="192" t="s">
        <v>2199</v>
      </c>
    </row>
    <row r="180" spans="1:65" s="2" customFormat="1" ht="16.5" customHeight="1">
      <c r="A180" s="36"/>
      <c r="B180" s="37"/>
      <c r="C180" s="181" t="s">
        <v>481</v>
      </c>
      <c r="D180" s="181" t="s">
        <v>218</v>
      </c>
      <c r="E180" s="182" t="s">
        <v>2200</v>
      </c>
      <c r="F180" s="183" t="s">
        <v>2201</v>
      </c>
      <c r="G180" s="184" t="s">
        <v>176</v>
      </c>
      <c r="H180" s="185">
        <v>7</v>
      </c>
      <c r="I180" s="186"/>
      <c r="J180" s="187">
        <f>ROUND(I180*H180,2)</f>
        <v>0</v>
      </c>
      <c r="K180" s="183" t="s">
        <v>1083</v>
      </c>
      <c r="L180" s="41"/>
      <c r="M180" s="188" t="s">
        <v>19</v>
      </c>
      <c r="N180" s="189" t="s">
        <v>43</v>
      </c>
      <c r="O180" s="66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2" t="s">
        <v>543</v>
      </c>
      <c r="AT180" s="192" t="s">
        <v>218</v>
      </c>
      <c r="AU180" s="192" t="s">
        <v>81</v>
      </c>
      <c r="AY180" s="19" t="s">
        <v>216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19" t="s">
        <v>79</v>
      </c>
      <c r="BK180" s="193">
        <f>ROUND(I180*H180,2)</f>
        <v>0</v>
      </c>
      <c r="BL180" s="19" t="s">
        <v>543</v>
      </c>
      <c r="BM180" s="192" t="s">
        <v>2202</v>
      </c>
    </row>
    <row r="181" spans="1:65" s="2" customFormat="1" ht="16.5" customHeight="1">
      <c r="A181" s="36"/>
      <c r="B181" s="37"/>
      <c r="C181" s="181" t="s">
        <v>488</v>
      </c>
      <c r="D181" s="181" t="s">
        <v>218</v>
      </c>
      <c r="E181" s="182" t="s">
        <v>2203</v>
      </c>
      <c r="F181" s="183" t="s">
        <v>2204</v>
      </c>
      <c r="G181" s="184" t="s">
        <v>176</v>
      </c>
      <c r="H181" s="185">
        <v>4</v>
      </c>
      <c r="I181" s="186"/>
      <c r="J181" s="187">
        <f>ROUND(I181*H181,2)</f>
        <v>0</v>
      </c>
      <c r="K181" s="183" t="s">
        <v>221</v>
      </c>
      <c r="L181" s="41"/>
      <c r="M181" s="188" t="s">
        <v>19</v>
      </c>
      <c r="N181" s="189" t="s">
        <v>43</v>
      </c>
      <c r="O181" s="66"/>
      <c r="P181" s="190">
        <f>O181*H181</f>
        <v>0</v>
      </c>
      <c r="Q181" s="190">
        <v>2.2004199999999998</v>
      </c>
      <c r="R181" s="190">
        <f>Q181*H181</f>
        <v>8.8016799999999993</v>
      </c>
      <c r="S181" s="190">
        <v>0</v>
      </c>
      <c r="T181" s="191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92" t="s">
        <v>543</v>
      </c>
      <c r="AT181" s="192" t="s">
        <v>218</v>
      </c>
      <c r="AU181" s="192" t="s">
        <v>81</v>
      </c>
      <c r="AY181" s="19" t="s">
        <v>216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9" t="s">
        <v>79</v>
      </c>
      <c r="BK181" s="193">
        <f>ROUND(I181*H181,2)</f>
        <v>0</v>
      </c>
      <c r="BL181" s="19" t="s">
        <v>543</v>
      </c>
      <c r="BM181" s="192" t="s">
        <v>2205</v>
      </c>
    </row>
    <row r="182" spans="1:65" s="2" customFormat="1" ht="11.25">
      <c r="A182" s="36"/>
      <c r="B182" s="37"/>
      <c r="C182" s="38"/>
      <c r="D182" s="194" t="s">
        <v>223</v>
      </c>
      <c r="E182" s="38"/>
      <c r="F182" s="195" t="s">
        <v>2206</v>
      </c>
      <c r="G182" s="38"/>
      <c r="H182" s="38"/>
      <c r="I182" s="196"/>
      <c r="J182" s="38"/>
      <c r="K182" s="38"/>
      <c r="L182" s="41"/>
      <c r="M182" s="197"/>
      <c r="N182" s="198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223</v>
      </c>
      <c r="AU182" s="19" t="s">
        <v>81</v>
      </c>
    </row>
    <row r="183" spans="1:65" s="2" customFormat="1" ht="19.5">
      <c r="A183" s="36"/>
      <c r="B183" s="37"/>
      <c r="C183" s="38"/>
      <c r="D183" s="199" t="s">
        <v>225</v>
      </c>
      <c r="E183" s="38"/>
      <c r="F183" s="200" t="s">
        <v>2207</v>
      </c>
      <c r="G183" s="38"/>
      <c r="H183" s="38"/>
      <c r="I183" s="196"/>
      <c r="J183" s="38"/>
      <c r="K183" s="38"/>
      <c r="L183" s="41"/>
      <c r="M183" s="197"/>
      <c r="N183" s="198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225</v>
      </c>
      <c r="AU183" s="19" t="s">
        <v>81</v>
      </c>
    </row>
    <row r="184" spans="1:65" s="2" customFormat="1" ht="16.5" customHeight="1">
      <c r="A184" s="36"/>
      <c r="B184" s="37"/>
      <c r="C184" s="181" t="s">
        <v>493</v>
      </c>
      <c r="D184" s="181" t="s">
        <v>218</v>
      </c>
      <c r="E184" s="182" t="s">
        <v>2208</v>
      </c>
      <c r="F184" s="183" t="s">
        <v>2209</v>
      </c>
      <c r="G184" s="184" t="s">
        <v>176</v>
      </c>
      <c r="H184" s="185">
        <v>4</v>
      </c>
      <c r="I184" s="186"/>
      <c r="J184" s="187">
        <f>ROUND(I184*H184,2)</f>
        <v>0</v>
      </c>
      <c r="K184" s="183" t="s">
        <v>221</v>
      </c>
      <c r="L184" s="41"/>
      <c r="M184" s="188" t="s">
        <v>19</v>
      </c>
      <c r="N184" s="189" t="s">
        <v>43</v>
      </c>
      <c r="O184" s="66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2" t="s">
        <v>543</v>
      </c>
      <c r="AT184" s="192" t="s">
        <v>218</v>
      </c>
      <c r="AU184" s="192" t="s">
        <v>81</v>
      </c>
      <c r="AY184" s="19" t="s">
        <v>216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19" t="s">
        <v>79</v>
      </c>
      <c r="BK184" s="193">
        <f>ROUND(I184*H184,2)</f>
        <v>0</v>
      </c>
      <c r="BL184" s="19" t="s">
        <v>543</v>
      </c>
      <c r="BM184" s="192" t="s">
        <v>2210</v>
      </c>
    </row>
    <row r="185" spans="1:65" s="2" customFormat="1" ht="11.25">
      <c r="A185" s="36"/>
      <c r="B185" s="37"/>
      <c r="C185" s="38"/>
      <c r="D185" s="194" t="s">
        <v>223</v>
      </c>
      <c r="E185" s="38"/>
      <c r="F185" s="195" t="s">
        <v>2211</v>
      </c>
      <c r="G185" s="38"/>
      <c r="H185" s="38"/>
      <c r="I185" s="196"/>
      <c r="J185" s="38"/>
      <c r="K185" s="38"/>
      <c r="L185" s="41"/>
      <c r="M185" s="197"/>
      <c r="N185" s="198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223</v>
      </c>
      <c r="AU185" s="19" t="s">
        <v>81</v>
      </c>
    </row>
    <row r="186" spans="1:65" s="2" customFormat="1" ht="16.5" customHeight="1">
      <c r="A186" s="36"/>
      <c r="B186" s="37"/>
      <c r="C186" s="181" t="s">
        <v>500</v>
      </c>
      <c r="D186" s="181" t="s">
        <v>218</v>
      </c>
      <c r="E186" s="182" t="s">
        <v>2212</v>
      </c>
      <c r="F186" s="183" t="s">
        <v>2213</v>
      </c>
      <c r="G186" s="184" t="s">
        <v>176</v>
      </c>
      <c r="H186" s="185">
        <v>3</v>
      </c>
      <c r="I186" s="186"/>
      <c r="J186" s="187">
        <f>ROUND(I186*H186,2)</f>
        <v>0</v>
      </c>
      <c r="K186" s="183" t="s">
        <v>1083</v>
      </c>
      <c r="L186" s="41"/>
      <c r="M186" s="188" t="s">
        <v>19</v>
      </c>
      <c r="N186" s="189" t="s">
        <v>43</v>
      </c>
      <c r="O186" s="66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2" t="s">
        <v>543</v>
      </c>
      <c r="AT186" s="192" t="s">
        <v>218</v>
      </c>
      <c r="AU186" s="192" t="s">
        <v>81</v>
      </c>
      <c r="AY186" s="19" t="s">
        <v>216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9" t="s">
        <v>79</v>
      </c>
      <c r="BK186" s="193">
        <f>ROUND(I186*H186,2)</f>
        <v>0</v>
      </c>
      <c r="BL186" s="19" t="s">
        <v>543</v>
      </c>
      <c r="BM186" s="192" t="s">
        <v>2214</v>
      </c>
    </row>
    <row r="187" spans="1:65" s="2" customFormat="1" ht="16.5" customHeight="1">
      <c r="A187" s="36"/>
      <c r="B187" s="37"/>
      <c r="C187" s="181" t="s">
        <v>505</v>
      </c>
      <c r="D187" s="181" t="s">
        <v>218</v>
      </c>
      <c r="E187" s="182" t="s">
        <v>2215</v>
      </c>
      <c r="F187" s="183" t="s">
        <v>2216</v>
      </c>
      <c r="G187" s="184" t="s">
        <v>176</v>
      </c>
      <c r="H187" s="185">
        <v>7</v>
      </c>
      <c r="I187" s="186"/>
      <c r="J187" s="187">
        <f>ROUND(I187*H187,2)</f>
        <v>0</v>
      </c>
      <c r="K187" s="183" t="s">
        <v>1083</v>
      </c>
      <c r="L187" s="41"/>
      <c r="M187" s="188" t="s">
        <v>19</v>
      </c>
      <c r="N187" s="189" t="s">
        <v>43</v>
      </c>
      <c r="O187" s="66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2" t="s">
        <v>543</v>
      </c>
      <c r="AT187" s="192" t="s">
        <v>218</v>
      </c>
      <c r="AU187" s="192" t="s">
        <v>81</v>
      </c>
      <c r="AY187" s="19" t="s">
        <v>216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9" t="s">
        <v>79</v>
      </c>
      <c r="BK187" s="193">
        <f>ROUND(I187*H187,2)</f>
        <v>0</v>
      </c>
      <c r="BL187" s="19" t="s">
        <v>543</v>
      </c>
      <c r="BM187" s="192" t="s">
        <v>2217</v>
      </c>
    </row>
    <row r="188" spans="1:65" s="2" customFormat="1" ht="16.5" customHeight="1">
      <c r="A188" s="36"/>
      <c r="B188" s="37"/>
      <c r="C188" s="181" t="s">
        <v>510</v>
      </c>
      <c r="D188" s="181" t="s">
        <v>218</v>
      </c>
      <c r="E188" s="182" t="s">
        <v>2218</v>
      </c>
      <c r="F188" s="183" t="s">
        <v>2219</v>
      </c>
      <c r="G188" s="184" t="s">
        <v>176</v>
      </c>
      <c r="H188" s="185">
        <v>7</v>
      </c>
      <c r="I188" s="186"/>
      <c r="J188" s="187">
        <f>ROUND(I188*H188,2)</f>
        <v>0</v>
      </c>
      <c r="K188" s="183" t="s">
        <v>1083</v>
      </c>
      <c r="L188" s="41"/>
      <c r="M188" s="188" t="s">
        <v>19</v>
      </c>
      <c r="N188" s="189" t="s">
        <v>43</v>
      </c>
      <c r="O188" s="66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2" t="s">
        <v>543</v>
      </c>
      <c r="AT188" s="192" t="s">
        <v>218</v>
      </c>
      <c r="AU188" s="192" t="s">
        <v>81</v>
      </c>
      <c r="AY188" s="19" t="s">
        <v>216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19" t="s">
        <v>79</v>
      </c>
      <c r="BK188" s="193">
        <f>ROUND(I188*H188,2)</f>
        <v>0</v>
      </c>
      <c r="BL188" s="19" t="s">
        <v>543</v>
      </c>
      <c r="BM188" s="192" t="s">
        <v>2220</v>
      </c>
    </row>
    <row r="189" spans="1:65" s="2" customFormat="1" ht="16.5" customHeight="1">
      <c r="A189" s="36"/>
      <c r="B189" s="37"/>
      <c r="C189" s="181" t="s">
        <v>515</v>
      </c>
      <c r="D189" s="181" t="s">
        <v>218</v>
      </c>
      <c r="E189" s="182" t="s">
        <v>2221</v>
      </c>
      <c r="F189" s="183" t="s">
        <v>2222</v>
      </c>
      <c r="G189" s="184" t="s">
        <v>176</v>
      </c>
      <c r="H189" s="185">
        <v>4</v>
      </c>
      <c r="I189" s="186"/>
      <c r="J189" s="187">
        <f>ROUND(I189*H189,2)</f>
        <v>0</v>
      </c>
      <c r="K189" s="183" t="s">
        <v>1083</v>
      </c>
      <c r="L189" s="41"/>
      <c r="M189" s="188" t="s">
        <v>19</v>
      </c>
      <c r="N189" s="189" t="s">
        <v>43</v>
      </c>
      <c r="O189" s="66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2" t="s">
        <v>543</v>
      </c>
      <c r="AT189" s="192" t="s">
        <v>218</v>
      </c>
      <c r="AU189" s="192" t="s">
        <v>81</v>
      </c>
      <c r="AY189" s="19" t="s">
        <v>216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9" t="s">
        <v>79</v>
      </c>
      <c r="BK189" s="193">
        <f>ROUND(I189*H189,2)</f>
        <v>0</v>
      </c>
      <c r="BL189" s="19" t="s">
        <v>543</v>
      </c>
      <c r="BM189" s="192" t="s">
        <v>2223</v>
      </c>
    </row>
    <row r="190" spans="1:65" s="2" customFormat="1" ht="16.5" customHeight="1">
      <c r="A190" s="36"/>
      <c r="B190" s="37"/>
      <c r="C190" s="181" t="s">
        <v>520</v>
      </c>
      <c r="D190" s="181" t="s">
        <v>218</v>
      </c>
      <c r="E190" s="182" t="s">
        <v>2224</v>
      </c>
      <c r="F190" s="183" t="s">
        <v>2225</v>
      </c>
      <c r="G190" s="184" t="s">
        <v>176</v>
      </c>
      <c r="H190" s="185">
        <v>5</v>
      </c>
      <c r="I190" s="186"/>
      <c r="J190" s="187">
        <f>ROUND(I190*H190,2)</f>
        <v>0</v>
      </c>
      <c r="K190" s="183" t="s">
        <v>221</v>
      </c>
      <c r="L190" s="41"/>
      <c r="M190" s="188" t="s">
        <v>19</v>
      </c>
      <c r="N190" s="189" t="s">
        <v>43</v>
      </c>
      <c r="O190" s="66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2" t="s">
        <v>543</v>
      </c>
      <c r="AT190" s="192" t="s">
        <v>218</v>
      </c>
      <c r="AU190" s="192" t="s">
        <v>81</v>
      </c>
      <c r="AY190" s="19" t="s">
        <v>216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19" t="s">
        <v>79</v>
      </c>
      <c r="BK190" s="193">
        <f>ROUND(I190*H190,2)</f>
        <v>0</v>
      </c>
      <c r="BL190" s="19" t="s">
        <v>543</v>
      </c>
      <c r="BM190" s="192" t="s">
        <v>2226</v>
      </c>
    </row>
    <row r="191" spans="1:65" s="2" customFormat="1" ht="11.25">
      <c r="A191" s="36"/>
      <c r="B191" s="37"/>
      <c r="C191" s="38"/>
      <c r="D191" s="194" t="s">
        <v>223</v>
      </c>
      <c r="E191" s="38"/>
      <c r="F191" s="195" t="s">
        <v>2227</v>
      </c>
      <c r="G191" s="38"/>
      <c r="H191" s="38"/>
      <c r="I191" s="196"/>
      <c r="J191" s="38"/>
      <c r="K191" s="38"/>
      <c r="L191" s="41"/>
      <c r="M191" s="197"/>
      <c r="N191" s="198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223</v>
      </c>
      <c r="AU191" s="19" t="s">
        <v>81</v>
      </c>
    </row>
    <row r="192" spans="1:65" s="2" customFormat="1" ht="16.5" customHeight="1">
      <c r="A192" s="36"/>
      <c r="B192" s="37"/>
      <c r="C192" s="181" t="s">
        <v>524</v>
      </c>
      <c r="D192" s="181" t="s">
        <v>218</v>
      </c>
      <c r="E192" s="182" t="s">
        <v>2228</v>
      </c>
      <c r="F192" s="183" t="s">
        <v>2229</v>
      </c>
      <c r="G192" s="184" t="s">
        <v>176</v>
      </c>
      <c r="H192" s="185">
        <v>1</v>
      </c>
      <c r="I192" s="186"/>
      <c r="J192" s="187">
        <f>ROUND(I192*H192,2)</f>
        <v>0</v>
      </c>
      <c r="K192" s="183" t="s">
        <v>221</v>
      </c>
      <c r="L192" s="41"/>
      <c r="M192" s="188" t="s">
        <v>19</v>
      </c>
      <c r="N192" s="189" t="s">
        <v>43</v>
      </c>
      <c r="O192" s="66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2" t="s">
        <v>543</v>
      </c>
      <c r="AT192" s="192" t="s">
        <v>218</v>
      </c>
      <c r="AU192" s="192" t="s">
        <v>81</v>
      </c>
      <c r="AY192" s="19" t="s">
        <v>216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9" t="s">
        <v>79</v>
      </c>
      <c r="BK192" s="193">
        <f>ROUND(I192*H192,2)</f>
        <v>0</v>
      </c>
      <c r="BL192" s="19" t="s">
        <v>543</v>
      </c>
      <c r="BM192" s="192" t="s">
        <v>2230</v>
      </c>
    </row>
    <row r="193" spans="1:65" s="2" customFormat="1" ht="11.25">
      <c r="A193" s="36"/>
      <c r="B193" s="37"/>
      <c r="C193" s="38"/>
      <c r="D193" s="194" t="s">
        <v>223</v>
      </c>
      <c r="E193" s="38"/>
      <c r="F193" s="195" t="s">
        <v>2231</v>
      </c>
      <c r="G193" s="38"/>
      <c r="H193" s="38"/>
      <c r="I193" s="196"/>
      <c r="J193" s="38"/>
      <c r="K193" s="38"/>
      <c r="L193" s="41"/>
      <c r="M193" s="197"/>
      <c r="N193" s="198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223</v>
      </c>
      <c r="AU193" s="19" t="s">
        <v>81</v>
      </c>
    </row>
    <row r="194" spans="1:65" s="2" customFormat="1" ht="16.5" customHeight="1">
      <c r="A194" s="36"/>
      <c r="B194" s="37"/>
      <c r="C194" s="181" t="s">
        <v>532</v>
      </c>
      <c r="D194" s="181" t="s">
        <v>218</v>
      </c>
      <c r="E194" s="182" t="s">
        <v>2232</v>
      </c>
      <c r="F194" s="183" t="s">
        <v>2233</v>
      </c>
      <c r="G194" s="184" t="s">
        <v>326</v>
      </c>
      <c r="H194" s="185">
        <v>2</v>
      </c>
      <c r="I194" s="186"/>
      <c r="J194" s="187">
        <f t="shared" ref="J194:J212" si="0">ROUND(I194*H194,2)</f>
        <v>0</v>
      </c>
      <c r="K194" s="183" t="s">
        <v>1083</v>
      </c>
      <c r="L194" s="41"/>
      <c r="M194" s="188" t="s">
        <v>19</v>
      </c>
      <c r="N194" s="189" t="s">
        <v>43</v>
      </c>
      <c r="O194" s="66"/>
      <c r="P194" s="190">
        <f t="shared" ref="P194:P212" si="1">O194*H194</f>
        <v>0</v>
      </c>
      <c r="Q194" s="190">
        <v>0</v>
      </c>
      <c r="R194" s="190">
        <f t="shared" ref="R194:R212" si="2">Q194*H194</f>
        <v>0</v>
      </c>
      <c r="S194" s="190">
        <v>0</v>
      </c>
      <c r="T194" s="191">
        <f t="shared" ref="T194:T212" si="3"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2" t="s">
        <v>543</v>
      </c>
      <c r="AT194" s="192" t="s">
        <v>218</v>
      </c>
      <c r="AU194" s="192" t="s">
        <v>81</v>
      </c>
      <c r="AY194" s="19" t="s">
        <v>216</v>
      </c>
      <c r="BE194" s="193">
        <f t="shared" ref="BE194:BE212" si="4">IF(N194="základní",J194,0)</f>
        <v>0</v>
      </c>
      <c r="BF194" s="193">
        <f t="shared" ref="BF194:BF212" si="5">IF(N194="snížená",J194,0)</f>
        <v>0</v>
      </c>
      <c r="BG194" s="193">
        <f t="shared" ref="BG194:BG212" si="6">IF(N194="zákl. přenesená",J194,0)</f>
        <v>0</v>
      </c>
      <c r="BH194" s="193">
        <f t="shared" ref="BH194:BH212" si="7">IF(N194="sníž. přenesená",J194,0)</f>
        <v>0</v>
      </c>
      <c r="BI194" s="193">
        <f t="shared" ref="BI194:BI212" si="8">IF(N194="nulová",J194,0)</f>
        <v>0</v>
      </c>
      <c r="BJ194" s="19" t="s">
        <v>79</v>
      </c>
      <c r="BK194" s="193">
        <f t="shared" ref="BK194:BK212" si="9">ROUND(I194*H194,2)</f>
        <v>0</v>
      </c>
      <c r="BL194" s="19" t="s">
        <v>543</v>
      </c>
      <c r="BM194" s="192" t="s">
        <v>2234</v>
      </c>
    </row>
    <row r="195" spans="1:65" s="2" customFormat="1" ht="16.5" customHeight="1">
      <c r="A195" s="36"/>
      <c r="B195" s="37"/>
      <c r="C195" s="181" t="s">
        <v>540</v>
      </c>
      <c r="D195" s="181" t="s">
        <v>218</v>
      </c>
      <c r="E195" s="182" t="s">
        <v>2235</v>
      </c>
      <c r="F195" s="183" t="s">
        <v>2236</v>
      </c>
      <c r="G195" s="184" t="s">
        <v>176</v>
      </c>
      <c r="H195" s="185">
        <v>1</v>
      </c>
      <c r="I195" s="186"/>
      <c r="J195" s="187">
        <f t="shared" si="0"/>
        <v>0</v>
      </c>
      <c r="K195" s="183" t="s">
        <v>1083</v>
      </c>
      <c r="L195" s="41"/>
      <c r="M195" s="188" t="s">
        <v>19</v>
      </c>
      <c r="N195" s="189" t="s">
        <v>43</v>
      </c>
      <c r="O195" s="66"/>
      <c r="P195" s="190">
        <f t="shared" si="1"/>
        <v>0</v>
      </c>
      <c r="Q195" s="190">
        <v>0</v>
      </c>
      <c r="R195" s="190">
        <f t="shared" si="2"/>
        <v>0</v>
      </c>
      <c r="S195" s="190">
        <v>0</v>
      </c>
      <c r="T195" s="191">
        <f t="shared" si="3"/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2" t="s">
        <v>543</v>
      </c>
      <c r="AT195" s="192" t="s">
        <v>218</v>
      </c>
      <c r="AU195" s="192" t="s">
        <v>81</v>
      </c>
      <c r="AY195" s="19" t="s">
        <v>216</v>
      </c>
      <c r="BE195" s="193">
        <f t="shared" si="4"/>
        <v>0</v>
      </c>
      <c r="BF195" s="193">
        <f t="shared" si="5"/>
        <v>0</v>
      </c>
      <c r="BG195" s="193">
        <f t="shared" si="6"/>
        <v>0</v>
      </c>
      <c r="BH195" s="193">
        <f t="shared" si="7"/>
        <v>0</v>
      </c>
      <c r="BI195" s="193">
        <f t="shared" si="8"/>
        <v>0</v>
      </c>
      <c r="BJ195" s="19" t="s">
        <v>79</v>
      </c>
      <c r="BK195" s="193">
        <f t="shared" si="9"/>
        <v>0</v>
      </c>
      <c r="BL195" s="19" t="s">
        <v>543</v>
      </c>
      <c r="BM195" s="192" t="s">
        <v>2237</v>
      </c>
    </row>
    <row r="196" spans="1:65" s="2" customFormat="1" ht="16.5" customHeight="1">
      <c r="A196" s="36"/>
      <c r="B196" s="37"/>
      <c r="C196" s="181" t="s">
        <v>135</v>
      </c>
      <c r="D196" s="181" t="s">
        <v>218</v>
      </c>
      <c r="E196" s="182" t="s">
        <v>2238</v>
      </c>
      <c r="F196" s="183" t="s">
        <v>2239</v>
      </c>
      <c r="G196" s="184" t="s">
        <v>176</v>
      </c>
      <c r="H196" s="185">
        <v>1</v>
      </c>
      <c r="I196" s="186"/>
      <c r="J196" s="187">
        <f t="shared" si="0"/>
        <v>0</v>
      </c>
      <c r="K196" s="183" t="s">
        <v>1083</v>
      </c>
      <c r="L196" s="41"/>
      <c r="M196" s="188" t="s">
        <v>19</v>
      </c>
      <c r="N196" s="189" t="s">
        <v>43</v>
      </c>
      <c r="O196" s="66"/>
      <c r="P196" s="190">
        <f t="shared" si="1"/>
        <v>0</v>
      </c>
      <c r="Q196" s="190">
        <v>0</v>
      </c>
      <c r="R196" s="190">
        <f t="shared" si="2"/>
        <v>0</v>
      </c>
      <c r="S196" s="190">
        <v>0</v>
      </c>
      <c r="T196" s="191">
        <f t="shared" si="3"/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2" t="s">
        <v>543</v>
      </c>
      <c r="AT196" s="192" t="s">
        <v>218</v>
      </c>
      <c r="AU196" s="192" t="s">
        <v>81</v>
      </c>
      <c r="AY196" s="19" t="s">
        <v>216</v>
      </c>
      <c r="BE196" s="193">
        <f t="shared" si="4"/>
        <v>0</v>
      </c>
      <c r="BF196" s="193">
        <f t="shared" si="5"/>
        <v>0</v>
      </c>
      <c r="BG196" s="193">
        <f t="shared" si="6"/>
        <v>0</v>
      </c>
      <c r="BH196" s="193">
        <f t="shared" si="7"/>
        <v>0</v>
      </c>
      <c r="BI196" s="193">
        <f t="shared" si="8"/>
        <v>0</v>
      </c>
      <c r="BJ196" s="19" t="s">
        <v>79</v>
      </c>
      <c r="BK196" s="193">
        <f t="shared" si="9"/>
        <v>0</v>
      </c>
      <c r="BL196" s="19" t="s">
        <v>543</v>
      </c>
      <c r="BM196" s="192" t="s">
        <v>2240</v>
      </c>
    </row>
    <row r="197" spans="1:65" s="2" customFormat="1" ht="16.5" customHeight="1">
      <c r="A197" s="36"/>
      <c r="B197" s="37"/>
      <c r="C197" s="181" t="s">
        <v>550</v>
      </c>
      <c r="D197" s="181" t="s">
        <v>218</v>
      </c>
      <c r="E197" s="182" t="s">
        <v>2241</v>
      </c>
      <c r="F197" s="183" t="s">
        <v>2242</v>
      </c>
      <c r="G197" s="184" t="s">
        <v>176</v>
      </c>
      <c r="H197" s="185">
        <v>1</v>
      </c>
      <c r="I197" s="186"/>
      <c r="J197" s="187">
        <f t="shared" si="0"/>
        <v>0</v>
      </c>
      <c r="K197" s="183" t="s">
        <v>1083</v>
      </c>
      <c r="L197" s="41"/>
      <c r="M197" s="188" t="s">
        <v>19</v>
      </c>
      <c r="N197" s="189" t="s">
        <v>43</v>
      </c>
      <c r="O197" s="66"/>
      <c r="P197" s="190">
        <f t="shared" si="1"/>
        <v>0</v>
      </c>
      <c r="Q197" s="190">
        <v>0</v>
      </c>
      <c r="R197" s="190">
        <f t="shared" si="2"/>
        <v>0</v>
      </c>
      <c r="S197" s="190">
        <v>0</v>
      </c>
      <c r="T197" s="191">
        <f t="shared" si="3"/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2" t="s">
        <v>543</v>
      </c>
      <c r="AT197" s="192" t="s">
        <v>218</v>
      </c>
      <c r="AU197" s="192" t="s">
        <v>81</v>
      </c>
      <c r="AY197" s="19" t="s">
        <v>216</v>
      </c>
      <c r="BE197" s="193">
        <f t="shared" si="4"/>
        <v>0</v>
      </c>
      <c r="BF197" s="193">
        <f t="shared" si="5"/>
        <v>0</v>
      </c>
      <c r="BG197" s="193">
        <f t="shared" si="6"/>
        <v>0</v>
      </c>
      <c r="BH197" s="193">
        <f t="shared" si="7"/>
        <v>0</v>
      </c>
      <c r="BI197" s="193">
        <f t="shared" si="8"/>
        <v>0</v>
      </c>
      <c r="BJ197" s="19" t="s">
        <v>79</v>
      </c>
      <c r="BK197" s="193">
        <f t="shared" si="9"/>
        <v>0</v>
      </c>
      <c r="BL197" s="19" t="s">
        <v>543</v>
      </c>
      <c r="BM197" s="192" t="s">
        <v>2243</v>
      </c>
    </row>
    <row r="198" spans="1:65" s="2" customFormat="1" ht="16.5" customHeight="1">
      <c r="A198" s="36"/>
      <c r="B198" s="37"/>
      <c r="C198" s="181" t="s">
        <v>557</v>
      </c>
      <c r="D198" s="181" t="s">
        <v>218</v>
      </c>
      <c r="E198" s="182" t="s">
        <v>2244</v>
      </c>
      <c r="F198" s="183" t="s">
        <v>2245</v>
      </c>
      <c r="G198" s="184" t="s">
        <v>176</v>
      </c>
      <c r="H198" s="185">
        <v>7</v>
      </c>
      <c r="I198" s="186"/>
      <c r="J198" s="187">
        <f t="shared" si="0"/>
        <v>0</v>
      </c>
      <c r="K198" s="183" t="s">
        <v>1083</v>
      </c>
      <c r="L198" s="41"/>
      <c r="M198" s="188" t="s">
        <v>19</v>
      </c>
      <c r="N198" s="189" t="s">
        <v>43</v>
      </c>
      <c r="O198" s="66"/>
      <c r="P198" s="190">
        <f t="shared" si="1"/>
        <v>0</v>
      </c>
      <c r="Q198" s="190">
        <v>0</v>
      </c>
      <c r="R198" s="190">
        <f t="shared" si="2"/>
        <v>0</v>
      </c>
      <c r="S198" s="190">
        <v>0</v>
      </c>
      <c r="T198" s="191">
        <f t="shared" si="3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2" t="s">
        <v>543</v>
      </c>
      <c r="AT198" s="192" t="s">
        <v>218</v>
      </c>
      <c r="AU198" s="192" t="s">
        <v>81</v>
      </c>
      <c r="AY198" s="19" t="s">
        <v>216</v>
      </c>
      <c r="BE198" s="193">
        <f t="shared" si="4"/>
        <v>0</v>
      </c>
      <c r="BF198" s="193">
        <f t="shared" si="5"/>
        <v>0</v>
      </c>
      <c r="BG198" s="193">
        <f t="shared" si="6"/>
        <v>0</v>
      </c>
      <c r="BH198" s="193">
        <f t="shared" si="7"/>
        <v>0</v>
      </c>
      <c r="BI198" s="193">
        <f t="shared" si="8"/>
        <v>0</v>
      </c>
      <c r="BJ198" s="19" t="s">
        <v>79</v>
      </c>
      <c r="BK198" s="193">
        <f t="shared" si="9"/>
        <v>0</v>
      </c>
      <c r="BL198" s="19" t="s">
        <v>543</v>
      </c>
      <c r="BM198" s="192" t="s">
        <v>2246</v>
      </c>
    </row>
    <row r="199" spans="1:65" s="2" customFormat="1" ht="16.5" customHeight="1">
      <c r="A199" s="36"/>
      <c r="B199" s="37"/>
      <c r="C199" s="181" t="s">
        <v>565</v>
      </c>
      <c r="D199" s="181" t="s">
        <v>218</v>
      </c>
      <c r="E199" s="182" t="s">
        <v>2247</v>
      </c>
      <c r="F199" s="183" t="s">
        <v>2248</v>
      </c>
      <c r="G199" s="184" t="s">
        <v>176</v>
      </c>
      <c r="H199" s="185">
        <v>3</v>
      </c>
      <c r="I199" s="186"/>
      <c r="J199" s="187">
        <f t="shared" si="0"/>
        <v>0</v>
      </c>
      <c r="K199" s="183" t="s">
        <v>1083</v>
      </c>
      <c r="L199" s="41"/>
      <c r="M199" s="188" t="s">
        <v>19</v>
      </c>
      <c r="N199" s="189" t="s">
        <v>43</v>
      </c>
      <c r="O199" s="66"/>
      <c r="P199" s="190">
        <f t="shared" si="1"/>
        <v>0</v>
      </c>
      <c r="Q199" s="190">
        <v>0</v>
      </c>
      <c r="R199" s="190">
        <f t="shared" si="2"/>
        <v>0</v>
      </c>
      <c r="S199" s="190">
        <v>0</v>
      </c>
      <c r="T199" s="191">
        <f t="shared" si="3"/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2" t="s">
        <v>543</v>
      </c>
      <c r="AT199" s="192" t="s">
        <v>218</v>
      </c>
      <c r="AU199" s="192" t="s">
        <v>81</v>
      </c>
      <c r="AY199" s="19" t="s">
        <v>216</v>
      </c>
      <c r="BE199" s="193">
        <f t="shared" si="4"/>
        <v>0</v>
      </c>
      <c r="BF199" s="193">
        <f t="shared" si="5"/>
        <v>0</v>
      </c>
      <c r="BG199" s="193">
        <f t="shared" si="6"/>
        <v>0</v>
      </c>
      <c r="BH199" s="193">
        <f t="shared" si="7"/>
        <v>0</v>
      </c>
      <c r="BI199" s="193">
        <f t="shared" si="8"/>
        <v>0</v>
      </c>
      <c r="BJ199" s="19" t="s">
        <v>79</v>
      </c>
      <c r="BK199" s="193">
        <f t="shared" si="9"/>
        <v>0</v>
      </c>
      <c r="BL199" s="19" t="s">
        <v>543</v>
      </c>
      <c r="BM199" s="192" t="s">
        <v>2249</v>
      </c>
    </row>
    <row r="200" spans="1:65" s="2" customFormat="1" ht="16.5" customHeight="1">
      <c r="A200" s="36"/>
      <c r="B200" s="37"/>
      <c r="C200" s="181" t="s">
        <v>543</v>
      </c>
      <c r="D200" s="181" t="s">
        <v>218</v>
      </c>
      <c r="E200" s="182" t="s">
        <v>2250</v>
      </c>
      <c r="F200" s="183" t="s">
        <v>2251</v>
      </c>
      <c r="G200" s="184" t="s">
        <v>176</v>
      </c>
      <c r="H200" s="185">
        <v>36</v>
      </c>
      <c r="I200" s="186"/>
      <c r="J200" s="187">
        <f t="shared" si="0"/>
        <v>0</v>
      </c>
      <c r="K200" s="183" t="s">
        <v>1083</v>
      </c>
      <c r="L200" s="41"/>
      <c r="M200" s="188" t="s">
        <v>19</v>
      </c>
      <c r="N200" s="189" t="s">
        <v>43</v>
      </c>
      <c r="O200" s="66"/>
      <c r="P200" s="190">
        <f t="shared" si="1"/>
        <v>0</v>
      </c>
      <c r="Q200" s="190">
        <v>0</v>
      </c>
      <c r="R200" s="190">
        <f t="shared" si="2"/>
        <v>0</v>
      </c>
      <c r="S200" s="190">
        <v>0</v>
      </c>
      <c r="T200" s="191">
        <f t="shared" si="3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2" t="s">
        <v>543</v>
      </c>
      <c r="AT200" s="192" t="s">
        <v>218</v>
      </c>
      <c r="AU200" s="192" t="s">
        <v>81</v>
      </c>
      <c r="AY200" s="19" t="s">
        <v>216</v>
      </c>
      <c r="BE200" s="193">
        <f t="shared" si="4"/>
        <v>0</v>
      </c>
      <c r="BF200" s="193">
        <f t="shared" si="5"/>
        <v>0</v>
      </c>
      <c r="BG200" s="193">
        <f t="shared" si="6"/>
        <v>0</v>
      </c>
      <c r="BH200" s="193">
        <f t="shared" si="7"/>
        <v>0</v>
      </c>
      <c r="BI200" s="193">
        <f t="shared" si="8"/>
        <v>0</v>
      </c>
      <c r="BJ200" s="19" t="s">
        <v>79</v>
      </c>
      <c r="BK200" s="193">
        <f t="shared" si="9"/>
        <v>0</v>
      </c>
      <c r="BL200" s="19" t="s">
        <v>543</v>
      </c>
      <c r="BM200" s="192" t="s">
        <v>2252</v>
      </c>
    </row>
    <row r="201" spans="1:65" s="2" customFormat="1" ht="16.5" customHeight="1">
      <c r="A201" s="36"/>
      <c r="B201" s="37"/>
      <c r="C201" s="181" t="s">
        <v>780</v>
      </c>
      <c r="D201" s="181" t="s">
        <v>218</v>
      </c>
      <c r="E201" s="182" t="s">
        <v>2253</v>
      </c>
      <c r="F201" s="183" t="s">
        <v>2254</v>
      </c>
      <c r="G201" s="184" t="s">
        <v>176</v>
      </c>
      <c r="H201" s="185">
        <v>2</v>
      </c>
      <c r="I201" s="186"/>
      <c r="J201" s="187">
        <f t="shared" si="0"/>
        <v>0</v>
      </c>
      <c r="K201" s="183" t="s">
        <v>1083</v>
      </c>
      <c r="L201" s="41"/>
      <c r="M201" s="188" t="s">
        <v>19</v>
      </c>
      <c r="N201" s="189" t="s">
        <v>43</v>
      </c>
      <c r="O201" s="66"/>
      <c r="P201" s="190">
        <f t="shared" si="1"/>
        <v>0</v>
      </c>
      <c r="Q201" s="190">
        <v>0</v>
      </c>
      <c r="R201" s="190">
        <f t="shared" si="2"/>
        <v>0</v>
      </c>
      <c r="S201" s="190">
        <v>0</v>
      </c>
      <c r="T201" s="191">
        <f t="shared" si="3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2" t="s">
        <v>543</v>
      </c>
      <c r="AT201" s="192" t="s">
        <v>218</v>
      </c>
      <c r="AU201" s="192" t="s">
        <v>81</v>
      </c>
      <c r="AY201" s="19" t="s">
        <v>216</v>
      </c>
      <c r="BE201" s="193">
        <f t="shared" si="4"/>
        <v>0</v>
      </c>
      <c r="BF201" s="193">
        <f t="shared" si="5"/>
        <v>0</v>
      </c>
      <c r="BG201" s="193">
        <f t="shared" si="6"/>
        <v>0</v>
      </c>
      <c r="BH201" s="193">
        <f t="shared" si="7"/>
        <v>0</v>
      </c>
      <c r="BI201" s="193">
        <f t="shared" si="8"/>
        <v>0</v>
      </c>
      <c r="BJ201" s="19" t="s">
        <v>79</v>
      </c>
      <c r="BK201" s="193">
        <f t="shared" si="9"/>
        <v>0</v>
      </c>
      <c r="BL201" s="19" t="s">
        <v>543</v>
      </c>
      <c r="BM201" s="192" t="s">
        <v>2255</v>
      </c>
    </row>
    <row r="202" spans="1:65" s="2" customFormat="1" ht="16.5" customHeight="1">
      <c r="A202" s="36"/>
      <c r="B202" s="37"/>
      <c r="C202" s="233" t="s">
        <v>781</v>
      </c>
      <c r="D202" s="233" t="s">
        <v>312</v>
      </c>
      <c r="E202" s="234" t="s">
        <v>2256</v>
      </c>
      <c r="F202" s="235" t="s">
        <v>2257</v>
      </c>
      <c r="G202" s="236" t="s">
        <v>326</v>
      </c>
      <c r="H202" s="237">
        <v>2</v>
      </c>
      <c r="I202" s="238"/>
      <c r="J202" s="239">
        <f t="shared" si="0"/>
        <v>0</v>
      </c>
      <c r="K202" s="235" t="s">
        <v>221</v>
      </c>
      <c r="L202" s="240"/>
      <c r="M202" s="241" t="s">
        <v>19</v>
      </c>
      <c r="N202" s="242" t="s">
        <v>43</v>
      </c>
      <c r="O202" s="66"/>
      <c r="P202" s="190">
        <f t="shared" si="1"/>
        <v>0</v>
      </c>
      <c r="Q202" s="190">
        <v>1E-3</v>
      </c>
      <c r="R202" s="190">
        <f t="shared" si="2"/>
        <v>2E-3</v>
      </c>
      <c r="S202" s="190">
        <v>0</v>
      </c>
      <c r="T202" s="191">
        <f t="shared" si="3"/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2" t="s">
        <v>1066</v>
      </c>
      <c r="AT202" s="192" t="s">
        <v>312</v>
      </c>
      <c r="AU202" s="192" t="s">
        <v>81</v>
      </c>
      <c r="AY202" s="19" t="s">
        <v>216</v>
      </c>
      <c r="BE202" s="193">
        <f t="shared" si="4"/>
        <v>0</v>
      </c>
      <c r="BF202" s="193">
        <f t="shared" si="5"/>
        <v>0</v>
      </c>
      <c r="BG202" s="193">
        <f t="shared" si="6"/>
        <v>0</v>
      </c>
      <c r="BH202" s="193">
        <f t="shared" si="7"/>
        <v>0</v>
      </c>
      <c r="BI202" s="193">
        <f t="shared" si="8"/>
        <v>0</v>
      </c>
      <c r="BJ202" s="19" t="s">
        <v>79</v>
      </c>
      <c r="BK202" s="193">
        <f t="shared" si="9"/>
        <v>0</v>
      </c>
      <c r="BL202" s="19" t="s">
        <v>543</v>
      </c>
      <c r="BM202" s="192" t="s">
        <v>2258</v>
      </c>
    </row>
    <row r="203" spans="1:65" s="2" customFormat="1" ht="16.5" customHeight="1">
      <c r="A203" s="36"/>
      <c r="B203" s="37"/>
      <c r="C203" s="181" t="s">
        <v>783</v>
      </c>
      <c r="D203" s="181" t="s">
        <v>218</v>
      </c>
      <c r="E203" s="182" t="s">
        <v>2259</v>
      </c>
      <c r="F203" s="183" t="s">
        <v>2260</v>
      </c>
      <c r="G203" s="184" t="s">
        <v>176</v>
      </c>
      <c r="H203" s="185">
        <v>6</v>
      </c>
      <c r="I203" s="186"/>
      <c r="J203" s="187">
        <f t="shared" si="0"/>
        <v>0</v>
      </c>
      <c r="K203" s="183" t="s">
        <v>1083</v>
      </c>
      <c r="L203" s="41"/>
      <c r="M203" s="188" t="s">
        <v>19</v>
      </c>
      <c r="N203" s="189" t="s">
        <v>43</v>
      </c>
      <c r="O203" s="66"/>
      <c r="P203" s="190">
        <f t="shared" si="1"/>
        <v>0</v>
      </c>
      <c r="Q203" s="190">
        <v>0</v>
      </c>
      <c r="R203" s="190">
        <f t="shared" si="2"/>
        <v>0</v>
      </c>
      <c r="S203" s="190">
        <v>0</v>
      </c>
      <c r="T203" s="191">
        <f t="shared" si="3"/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92" t="s">
        <v>543</v>
      </c>
      <c r="AT203" s="192" t="s">
        <v>218</v>
      </c>
      <c r="AU203" s="192" t="s">
        <v>81</v>
      </c>
      <c r="AY203" s="19" t="s">
        <v>216</v>
      </c>
      <c r="BE203" s="193">
        <f t="shared" si="4"/>
        <v>0</v>
      </c>
      <c r="BF203" s="193">
        <f t="shared" si="5"/>
        <v>0</v>
      </c>
      <c r="BG203" s="193">
        <f t="shared" si="6"/>
        <v>0</v>
      </c>
      <c r="BH203" s="193">
        <f t="shared" si="7"/>
        <v>0</v>
      </c>
      <c r="BI203" s="193">
        <f t="shared" si="8"/>
        <v>0</v>
      </c>
      <c r="BJ203" s="19" t="s">
        <v>79</v>
      </c>
      <c r="BK203" s="193">
        <f t="shared" si="9"/>
        <v>0</v>
      </c>
      <c r="BL203" s="19" t="s">
        <v>543</v>
      </c>
      <c r="BM203" s="192" t="s">
        <v>2261</v>
      </c>
    </row>
    <row r="204" spans="1:65" s="2" customFormat="1" ht="16.5" customHeight="1">
      <c r="A204" s="36"/>
      <c r="B204" s="37"/>
      <c r="C204" s="181" t="s">
        <v>784</v>
      </c>
      <c r="D204" s="181" t="s">
        <v>218</v>
      </c>
      <c r="E204" s="182" t="s">
        <v>2262</v>
      </c>
      <c r="F204" s="183" t="s">
        <v>2263</v>
      </c>
      <c r="G204" s="184" t="s">
        <v>176</v>
      </c>
      <c r="H204" s="185">
        <v>1</v>
      </c>
      <c r="I204" s="186"/>
      <c r="J204" s="187">
        <f t="shared" si="0"/>
        <v>0</v>
      </c>
      <c r="K204" s="183" t="s">
        <v>1083</v>
      </c>
      <c r="L204" s="41"/>
      <c r="M204" s="188" t="s">
        <v>19</v>
      </c>
      <c r="N204" s="189" t="s">
        <v>43</v>
      </c>
      <c r="O204" s="66"/>
      <c r="P204" s="190">
        <f t="shared" si="1"/>
        <v>0</v>
      </c>
      <c r="Q204" s="190">
        <v>0</v>
      </c>
      <c r="R204" s="190">
        <f t="shared" si="2"/>
        <v>0</v>
      </c>
      <c r="S204" s="190">
        <v>0</v>
      </c>
      <c r="T204" s="191">
        <f t="shared" si="3"/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2" t="s">
        <v>543</v>
      </c>
      <c r="AT204" s="192" t="s">
        <v>218</v>
      </c>
      <c r="AU204" s="192" t="s">
        <v>81</v>
      </c>
      <c r="AY204" s="19" t="s">
        <v>216</v>
      </c>
      <c r="BE204" s="193">
        <f t="shared" si="4"/>
        <v>0</v>
      </c>
      <c r="BF204" s="193">
        <f t="shared" si="5"/>
        <v>0</v>
      </c>
      <c r="BG204" s="193">
        <f t="shared" si="6"/>
        <v>0</v>
      </c>
      <c r="BH204" s="193">
        <f t="shared" si="7"/>
        <v>0</v>
      </c>
      <c r="BI204" s="193">
        <f t="shared" si="8"/>
        <v>0</v>
      </c>
      <c r="BJ204" s="19" t="s">
        <v>79</v>
      </c>
      <c r="BK204" s="193">
        <f t="shared" si="9"/>
        <v>0</v>
      </c>
      <c r="BL204" s="19" t="s">
        <v>543</v>
      </c>
      <c r="BM204" s="192" t="s">
        <v>2264</v>
      </c>
    </row>
    <row r="205" spans="1:65" s="2" customFormat="1" ht="16.5" customHeight="1">
      <c r="A205" s="36"/>
      <c r="B205" s="37"/>
      <c r="C205" s="181" t="s">
        <v>787</v>
      </c>
      <c r="D205" s="181" t="s">
        <v>218</v>
      </c>
      <c r="E205" s="182" t="s">
        <v>2265</v>
      </c>
      <c r="F205" s="183" t="s">
        <v>2266</v>
      </c>
      <c r="G205" s="184" t="s">
        <v>176</v>
      </c>
      <c r="H205" s="185">
        <v>1</v>
      </c>
      <c r="I205" s="186"/>
      <c r="J205" s="187">
        <f t="shared" si="0"/>
        <v>0</v>
      </c>
      <c r="K205" s="183" t="s">
        <v>1083</v>
      </c>
      <c r="L205" s="41"/>
      <c r="M205" s="188" t="s">
        <v>19</v>
      </c>
      <c r="N205" s="189" t="s">
        <v>43</v>
      </c>
      <c r="O205" s="66"/>
      <c r="P205" s="190">
        <f t="shared" si="1"/>
        <v>0</v>
      </c>
      <c r="Q205" s="190">
        <v>0</v>
      </c>
      <c r="R205" s="190">
        <f t="shared" si="2"/>
        <v>0</v>
      </c>
      <c r="S205" s="190">
        <v>0</v>
      </c>
      <c r="T205" s="191">
        <f t="shared" si="3"/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2" t="s">
        <v>543</v>
      </c>
      <c r="AT205" s="192" t="s">
        <v>218</v>
      </c>
      <c r="AU205" s="192" t="s">
        <v>81</v>
      </c>
      <c r="AY205" s="19" t="s">
        <v>216</v>
      </c>
      <c r="BE205" s="193">
        <f t="shared" si="4"/>
        <v>0</v>
      </c>
      <c r="BF205" s="193">
        <f t="shared" si="5"/>
        <v>0</v>
      </c>
      <c r="BG205" s="193">
        <f t="shared" si="6"/>
        <v>0</v>
      </c>
      <c r="BH205" s="193">
        <f t="shared" si="7"/>
        <v>0</v>
      </c>
      <c r="BI205" s="193">
        <f t="shared" si="8"/>
        <v>0</v>
      </c>
      <c r="BJ205" s="19" t="s">
        <v>79</v>
      </c>
      <c r="BK205" s="193">
        <f t="shared" si="9"/>
        <v>0</v>
      </c>
      <c r="BL205" s="19" t="s">
        <v>543</v>
      </c>
      <c r="BM205" s="192" t="s">
        <v>2267</v>
      </c>
    </row>
    <row r="206" spans="1:65" s="2" customFormat="1" ht="16.5" customHeight="1">
      <c r="A206" s="36"/>
      <c r="B206" s="37"/>
      <c r="C206" s="181" t="s">
        <v>788</v>
      </c>
      <c r="D206" s="181" t="s">
        <v>218</v>
      </c>
      <c r="E206" s="182" t="s">
        <v>2268</v>
      </c>
      <c r="F206" s="183" t="s">
        <v>2269</v>
      </c>
      <c r="G206" s="184" t="s">
        <v>176</v>
      </c>
      <c r="H206" s="185">
        <v>2</v>
      </c>
      <c r="I206" s="186"/>
      <c r="J206" s="187">
        <f t="shared" si="0"/>
        <v>0</v>
      </c>
      <c r="K206" s="183" t="s">
        <v>1083</v>
      </c>
      <c r="L206" s="41"/>
      <c r="M206" s="188" t="s">
        <v>19</v>
      </c>
      <c r="N206" s="189" t="s">
        <v>43</v>
      </c>
      <c r="O206" s="66"/>
      <c r="P206" s="190">
        <f t="shared" si="1"/>
        <v>0</v>
      </c>
      <c r="Q206" s="190">
        <v>0</v>
      </c>
      <c r="R206" s="190">
        <f t="shared" si="2"/>
        <v>0</v>
      </c>
      <c r="S206" s="190">
        <v>0</v>
      </c>
      <c r="T206" s="191">
        <f t="shared" si="3"/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2" t="s">
        <v>543</v>
      </c>
      <c r="AT206" s="192" t="s">
        <v>218</v>
      </c>
      <c r="AU206" s="192" t="s">
        <v>81</v>
      </c>
      <c r="AY206" s="19" t="s">
        <v>216</v>
      </c>
      <c r="BE206" s="193">
        <f t="shared" si="4"/>
        <v>0</v>
      </c>
      <c r="BF206" s="193">
        <f t="shared" si="5"/>
        <v>0</v>
      </c>
      <c r="BG206" s="193">
        <f t="shared" si="6"/>
        <v>0</v>
      </c>
      <c r="BH206" s="193">
        <f t="shared" si="7"/>
        <v>0</v>
      </c>
      <c r="BI206" s="193">
        <f t="shared" si="8"/>
        <v>0</v>
      </c>
      <c r="BJ206" s="19" t="s">
        <v>79</v>
      </c>
      <c r="BK206" s="193">
        <f t="shared" si="9"/>
        <v>0</v>
      </c>
      <c r="BL206" s="19" t="s">
        <v>543</v>
      </c>
      <c r="BM206" s="192" t="s">
        <v>2270</v>
      </c>
    </row>
    <row r="207" spans="1:65" s="2" customFormat="1" ht="16.5" customHeight="1">
      <c r="A207" s="36"/>
      <c r="B207" s="37"/>
      <c r="C207" s="181" t="s">
        <v>140</v>
      </c>
      <c r="D207" s="181" t="s">
        <v>218</v>
      </c>
      <c r="E207" s="182" t="s">
        <v>2271</v>
      </c>
      <c r="F207" s="183" t="s">
        <v>2272</v>
      </c>
      <c r="G207" s="184" t="s">
        <v>176</v>
      </c>
      <c r="H207" s="185">
        <v>1</v>
      </c>
      <c r="I207" s="186"/>
      <c r="J207" s="187">
        <f t="shared" si="0"/>
        <v>0</v>
      </c>
      <c r="K207" s="183" t="s">
        <v>1083</v>
      </c>
      <c r="L207" s="41"/>
      <c r="M207" s="188" t="s">
        <v>19</v>
      </c>
      <c r="N207" s="189" t="s">
        <v>43</v>
      </c>
      <c r="O207" s="66"/>
      <c r="P207" s="190">
        <f t="shared" si="1"/>
        <v>0</v>
      </c>
      <c r="Q207" s="190">
        <v>0</v>
      </c>
      <c r="R207" s="190">
        <f t="shared" si="2"/>
        <v>0</v>
      </c>
      <c r="S207" s="190">
        <v>0</v>
      </c>
      <c r="T207" s="191">
        <f t="shared" si="3"/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2" t="s">
        <v>543</v>
      </c>
      <c r="AT207" s="192" t="s">
        <v>218</v>
      </c>
      <c r="AU207" s="192" t="s">
        <v>81</v>
      </c>
      <c r="AY207" s="19" t="s">
        <v>216</v>
      </c>
      <c r="BE207" s="193">
        <f t="shared" si="4"/>
        <v>0</v>
      </c>
      <c r="BF207" s="193">
        <f t="shared" si="5"/>
        <v>0</v>
      </c>
      <c r="BG207" s="193">
        <f t="shared" si="6"/>
        <v>0</v>
      </c>
      <c r="BH207" s="193">
        <f t="shared" si="7"/>
        <v>0</v>
      </c>
      <c r="BI207" s="193">
        <f t="shared" si="8"/>
        <v>0</v>
      </c>
      <c r="BJ207" s="19" t="s">
        <v>79</v>
      </c>
      <c r="BK207" s="193">
        <f t="shared" si="9"/>
        <v>0</v>
      </c>
      <c r="BL207" s="19" t="s">
        <v>543</v>
      </c>
      <c r="BM207" s="192" t="s">
        <v>2273</v>
      </c>
    </row>
    <row r="208" spans="1:65" s="2" customFormat="1" ht="16.5" customHeight="1">
      <c r="A208" s="36"/>
      <c r="B208" s="37"/>
      <c r="C208" s="181" t="s">
        <v>791</v>
      </c>
      <c r="D208" s="181" t="s">
        <v>218</v>
      </c>
      <c r="E208" s="182" t="s">
        <v>2274</v>
      </c>
      <c r="F208" s="183" t="s">
        <v>2275</v>
      </c>
      <c r="G208" s="184" t="s">
        <v>134</v>
      </c>
      <c r="H208" s="185">
        <v>280</v>
      </c>
      <c r="I208" s="186"/>
      <c r="J208" s="187">
        <f t="shared" si="0"/>
        <v>0</v>
      </c>
      <c r="K208" s="183" t="s">
        <v>1083</v>
      </c>
      <c r="L208" s="41"/>
      <c r="M208" s="188" t="s">
        <v>19</v>
      </c>
      <c r="N208" s="189" t="s">
        <v>43</v>
      </c>
      <c r="O208" s="66"/>
      <c r="P208" s="190">
        <f t="shared" si="1"/>
        <v>0</v>
      </c>
      <c r="Q208" s="190">
        <v>0</v>
      </c>
      <c r="R208" s="190">
        <f t="shared" si="2"/>
        <v>0</v>
      </c>
      <c r="S208" s="190">
        <v>0</v>
      </c>
      <c r="T208" s="191">
        <f t="shared" si="3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2" t="s">
        <v>543</v>
      </c>
      <c r="AT208" s="192" t="s">
        <v>218</v>
      </c>
      <c r="AU208" s="192" t="s">
        <v>81</v>
      </c>
      <c r="AY208" s="19" t="s">
        <v>216</v>
      </c>
      <c r="BE208" s="193">
        <f t="shared" si="4"/>
        <v>0</v>
      </c>
      <c r="BF208" s="193">
        <f t="shared" si="5"/>
        <v>0</v>
      </c>
      <c r="BG208" s="193">
        <f t="shared" si="6"/>
        <v>0</v>
      </c>
      <c r="BH208" s="193">
        <f t="shared" si="7"/>
        <v>0</v>
      </c>
      <c r="BI208" s="193">
        <f t="shared" si="8"/>
        <v>0</v>
      </c>
      <c r="BJ208" s="19" t="s">
        <v>79</v>
      </c>
      <c r="BK208" s="193">
        <f t="shared" si="9"/>
        <v>0</v>
      </c>
      <c r="BL208" s="19" t="s">
        <v>543</v>
      </c>
      <c r="BM208" s="192" t="s">
        <v>2276</v>
      </c>
    </row>
    <row r="209" spans="1:65" s="2" customFormat="1" ht="16.5" customHeight="1">
      <c r="A209" s="36"/>
      <c r="B209" s="37"/>
      <c r="C209" s="181" t="s">
        <v>793</v>
      </c>
      <c r="D209" s="181" t="s">
        <v>218</v>
      </c>
      <c r="E209" s="182" t="s">
        <v>2277</v>
      </c>
      <c r="F209" s="183" t="s">
        <v>2278</v>
      </c>
      <c r="G209" s="184" t="s">
        <v>176</v>
      </c>
      <c r="H209" s="185">
        <v>14</v>
      </c>
      <c r="I209" s="186"/>
      <c r="J209" s="187">
        <f t="shared" si="0"/>
        <v>0</v>
      </c>
      <c r="K209" s="183" t="s">
        <v>1083</v>
      </c>
      <c r="L209" s="41"/>
      <c r="M209" s="188" t="s">
        <v>19</v>
      </c>
      <c r="N209" s="189" t="s">
        <v>43</v>
      </c>
      <c r="O209" s="66"/>
      <c r="P209" s="190">
        <f t="shared" si="1"/>
        <v>0</v>
      </c>
      <c r="Q209" s="190">
        <v>0</v>
      </c>
      <c r="R209" s="190">
        <f t="shared" si="2"/>
        <v>0</v>
      </c>
      <c r="S209" s="190">
        <v>0</v>
      </c>
      <c r="T209" s="191">
        <f t="shared" si="3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2" t="s">
        <v>543</v>
      </c>
      <c r="AT209" s="192" t="s">
        <v>218</v>
      </c>
      <c r="AU209" s="192" t="s">
        <v>81</v>
      </c>
      <c r="AY209" s="19" t="s">
        <v>216</v>
      </c>
      <c r="BE209" s="193">
        <f t="shared" si="4"/>
        <v>0</v>
      </c>
      <c r="BF209" s="193">
        <f t="shared" si="5"/>
        <v>0</v>
      </c>
      <c r="BG209" s="193">
        <f t="shared" si="6"/>
        <v>0</v>
      </c>
      <c r="BH209" s="193">
        <f t="shared" si="7"/>
        <v>0</v>
      </c>
      <c r="BI209" s="193">
        <f t="shared" si="8"/>
        <v>0</v>
      </c>
      <c r="BJ209" s="19" t="s">
        <v>79</v>
      </c>
      <c r="BK209" s="193">
        <f t="shared" si="9"/>
        <v>0</v>
      </c>
      <c r="BL209" s="19" t="s">
        <v>543</v>
      </c>
      <c r="BM209" s="192" t="s">
        <v>2279</v>
      </c>
    </row>
    <row r="210" spans="1:65" s="2" customFormat="1" ht="16.5" customHeight="1">
      <c r="A210" s="36"/>
      <c r="B210" s="37"/>
      <c r="C210" s="181" t="s">
        <v>795</v>
      </c>
      <c r="D210" s="181" t="s">
        <v>218</v>
      </c>
      <c r="E210" s="182" t="s">
        <v>2280</v>
      </c>
      <c r="F210" s="183" t="s">
        <v>2281</v>
      </c>
      <c r="G210" s="184" t="s">
        <v>176</v>
      </c>
      <c r="H210" s="185">
        <v>10</v>
      </c>
      <c r="I210" s="186"/>
      <c r="J210" s="187">
        <f t="shared" si="0"/>
        <v>0</v>
      </c>
      <c r="K210" s="183" t="s">
        <v>1083</v>
      </c>
      <c r="L210" s="41"/>
      <c r="M210" s="188" t="s">
        <v>19</v>
      </c>
      <c r="N210" s="189" t="s">
        <v>43</v>
      </c>
      <c r="O210" s="66"/>
      <c r="P210" s="190">
        <f t="shared" si="1"/>
        <v>0</v>
      </c>
      <c r="Q210" s="190">
        <v>0</v>
      </c>
      <c r="R210" s="190">
        <f t="shared" si="2"/>
        <v>0</v>
      </c>
      <c r="S210" s="190">
        <v>0</v>
      </c>
      <c r="T210" s="191">
        <f t="shared" si="3"/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2" t="s">
        <v>543</v>
      </c>
      <c r="AT210" s="192" t="s">
        <v>218</v>
      </c>
      <c r="AU210" s="192" t="s">
        <v>81</v>
      </c>
      <c r="AY210" s="19" t="s">
        <v>216</v>
      </c>
      <c r="BE210" s="193">
        <f t="shared" si="4"/>
        <v>0</v>
      </c>
      <c r="BF210" s="193">
        <f t="shared" si="5"/>
        <v>0</v>
      </c>
      <c r="BG210" s="193">
        <f t="shared" si="6"/>
        <v>0</v>
      </c>
      <c r="BH210" s="193">
        <f t="shared" si="7"/>
        <v>0</v>
      </c>
      <c r="BI210" s="193">
        <f t="shared" si="8"/>
        <v>0</v>
      </c>
      <c r="BJ210" s="19" t="s">
        <v>79</v>
      </c>
      <c r="BK210" s="193">
        <f t="shared" si="9"/>
        <v>0</v>
      </c>
      <c r="BL210" s="19" t="s">
        <v>543</v>
      </c>
      <c r="BM210" s="192" t="s">
        <v>2282</v>
      </c>
    </row>
    <row r="211" spans="1:65" s="2" customFormat="1" ht="16.5" customHeight="1">
      <c r="A211" s="36"/>
      <c r="B211" s="37"/>
      <c r="C211" s="181" t="s">
        <v>796</v>
      </c>
      <c r="D211" s="181" t="s">
        <v>218</v>
      </c>
      <c r="E211" s="182" t="s">
        <v>2283</v>
      </c>
      <c r="F211" s="183" t="s">
        <v>2284</v>
      </c>
      <c r="G211" s="184" t="s">
        <v>176</v>
      </c>
      <c r="H211" s="185">
        <v>4</v>
      </c>
      <c r="I211" s="186"/>
      <c r="J211" s="187">
        <f t="shared" si="0"/>
        <v>0</v>
      </c>
      <c r="K211" s="183" t="s">
        <v>1083</v>
      </c>
      <c r="L211" s="41"/>
      <c r="M211" s="188" t="s">
        <v>19</v>
      </c>
      <c r="N211" s="189" t="s">
        <v>43</v>
      </c>
      <c r="O211" s="66"/>
      <c r="P211" s="190">
        <f t="shared" si="1"/>
        <v>0</v>
      </c>
      <c r="Q211" s="190">
        <v>0</v>
      </c>
      <c r="R211" s="190">
        <f t="shared" si="2"/>
        <v>0</v>
      </c>
      <c r="S211" s="190">
        <v>0</v>
      </c>
      <c r="T211" s="191">
        <f t="shared" si="3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2" t="s">
        <v>543</v>
      </c>
      <c r="AT211" s="192" t="s">
        <v>218</v>
      </c>
      <c r="AU211" s="192" t="s">
        <v>81</v>
      </c>
      <c r="AY211" s="19" t="s">
        <v>216</v>
      </c>
      <c r="BE211" s="193">
        <f t="shared" si="4"/>
        <v>0</v>
      </c>
      <c r="BF211" s="193">
        <f t="shared" si="5"/>
        <v>0</v>
      </c>
      <c r="BG211" s="193">
        <f t="shared" si="6"/>
        <v>0</v>
      </c>
      <c r="BH211" s="193">
        <f t="shared" si="7"/>
        <v>0</v>
      </c>
      <c r="BI211" s="193">
        <f t="shared" si="8"/>
        <v>0</v>
      </c>
      <c r="BJ211" s="19" t="s">
        <v>79</v>
      </c>
      <c r="BK211" s="193">
        <f t="shared" si="9"/>
        <v>0</v>
      </c>
      <c r="BL211" s="19" t="s">
        <v>543</v>
      </c>
      <c r="BM211" s="192" t="s">
        <v>2285</v>
      </c>
    </row>
    <row r="212" spans="1:65" s="2" customFormat="1" ht="21.75" customHeight="1">
      <c r="A212" s="36"/>
      <c r="B212" s="37"/>
      <c r="C212" s="181" t="s">
        <v>802</v>
      </c>
      <c r="D212" s="181" t="s">
        <v>218</v>
      </c>
      <c r="E212" s="182" t="s">
        <v>2286</v>
      </c>
      <c r="F212" s="183" t="s">
        <v>2287</v>
      </c>
      <c r="G212" s="184" t="s">
        <v>134</v>
      </c>
      <c r="H212" s="185">
        <v>74.286000000000001</v>
      </c>
      <c r="I212" s="186"/>
      <c r="J212" s="187">
        <f t="shared" si="0"/>
        <v>0</v>
      </c>
      <c r="K212" s="183" t="s">
        <v>221</v>
      </c>
      <c r="L212" s="41"/>
      <c r="M212" s="188" t="s">
        <v>19</v>
      </c>
      <c r="N212" s="189" t="s">
        <v>43</v>
      </c>
      <c r="O212" s="66"/>
      <c r="P212" s="190">
        <f t="shared" si="1"/>
        <v>0</v>
      </c>
      <c r="Q212" s="190">
        <v>0</v>
      </c>
      <c r="R212" s="190">
        <f t="shared" si="2"/>
        <v>0</v>
      </c>
      <c r="S212" s="190">
        <v>0</v>
      </c>
      <c r="T212" s="191">
        <f t="shared" si="3"/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92" t="s">
        <v>543</v>
      </c>
      <c r="AT212" s="192" t="s">
        <v>218</v>
      </c>
      <c r="AU212" s="192" t="s">
        <v>81</v>
      </c>
      <c r="AY212" s="19" t="s">
        <v>216</v>
      </c>
      <c r="BE212" s="193">
        <f t="shared" si="4"/>
        <v>0</v>
      </c>
      <c r="BF212" s="193">
        <f t="shared" si="5"/>
        <v>0</v>
      </c>
      <c r="BG212" s="193">
        <f t="shared" si="6"/>
        <v>0</v>
      </c>
      <c r="BH212" s="193">
        <f t="shared" si="7"/>
        <v>0</v>
      </c>
      <c r="BI212" s="193">
        <f t="shared" si="8"/>
        <v>0</v>
      </c>
      <c r="BJ212" s="19" t="s">
        <v>79</v>
      </c>
      <c r="BK212" s="193">
        <f t="shared" si="9"/>
        <v>0</v>
      </c>
      <c r="BL212" s="19" t="s">
        <v>543</v>
      </c>
      <c r="BM212" s="192" t="s">
        <v>2288</v>
      </c>
    </row>
    <row r="213" spans="1:65" s="2" customFormat="1" ht="11.25">
      <c r="A213" s="36"/>
      <c r="B213" s="37"/>
      <c r="C213" s="38"/>
      <c r="D213" s="194" t="s">
        <v>223</v>
      </c>
      <c r="E213" s="38"/>
      <c r="F213" s="195" t="s">
        <v>2289</v>
      </c>
      <c r="G213" s="38"/>
      <c r="H213" s="38"/>
      <c r="I213" s="196"/>
      <c r="J213" s="38"/>
      <c r="K213" s="38"/>
      <c r="L213" s="41"/>
      <c r="M213" s="197"/>
      <c r="N213" s="198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223</v>
      </c>
      <c r="AU213" s="19" t="s">
        <v>81</v>
      </c>
    </row>
    <row r="214" spans="1:65" s="2" customFormat="1" ht="16.5" customHeight="1">
      <c r="A214" s="36"/>
      <c r="B214" s="37"/>
      <c r="C214" s="233" t="s">
        <v>804</v>
      </c>
      <c r="D214" s="233" t="s">
        <v>312</v>
      </c>
      <c r="E214" s="234" t="s">
        <v>2290</v>
      </c>
      <c r="F214" s="235" t="s">
        <v>2291</v>
      </c>
      <c r="G214" s="236" t="s">
        <v>134</v>
      </c>
      <c r="H214" s="237">
        <v>78</v>
      </c>
      <c r="I214" s="238"/>
      <c r="J214" s="239">
        <f>ROUND(I214*H214,2)</f>
        <v>0</v>
      </c>
      <c r="K214" s="235" t="s">
        <v>221</v>
      </c>
      <c r="L214" s="240"/>
      <c r="M214" s="241" t="s">
        <v>19</v>
      </c>
      <c r="N214" s="242" t="s">
        <v>43</v>
      </c>
      <c r="O214" s="66"/>
      <c r="P214" s="190">
        <f>O214*H214</f>
        <v>0</v>
      </c>
      <c r="Q214" s="190">
        <v>2.5999999999999998E-4</v>
      </c>
      <c r="R214" s="190">
        <f>Q214*H214</f>
        <v>2.0279999999999999E-2</v>
      </c>
      <c r="S214" s="190">
        <v>0</v>
      </c>
      <c r="T214" s="191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92" t="s">
        <v>1066</v>
      </c>
      <c r="AT214" s="192" t="s">
        <v>312</v>
      </c>
      <c r="AU214" s="192" t="s">
        <v>81</v>
      </c>
      <c r="AY214" s="19" t="s">
        <v>216</v>
      </c>
      <c r="BE214" s="193">
        <f>IF(N214="základní",J214,0)</f>
        <v>0</v>
      </c>
      <c r="BF214" s="193">
        <f>IF(N214="snížená",J214,0)</f>
        <v>0</v>
      </c>
      <c r="BG214" s="193">
        <f>IF(N214="zákl. přenesená",J214,0)</f>
        <v>0</v>
      </c>
      <c r="BH214" s="193">
        <f>IF(N214="sníž. přenesená",J214,0)</f>
        <v>0</v>
      </c>
      <c r="BI214" s="193">
        <f>IF(N214="nulová",J214,0)</f>
        <v>0</v>
      </c>
      <c r="BJ214" s="19" t="s">
        <v>79</v>
      </c>
      <c r="BK214" s="193">
        <f>ROUND(I214*H214,2)</f>
        <v>0</v>
      </c>
      <c r="BL214" s="19" t="s">
        <v>543</v>
      </c>
      <c r="BM214" s="192" t="s">
        <v>2292</v>
      </c>
    </row>
    <row r="215" spans="1:65" s="2" customFormat="1" ht="21.75" customHeight="1">
      <c r="A215" s="36"/>
      <c r="B215" s="37"/>
      <c r="C215" s="181" t="s">
        <v>587</v>
      </c>
      <c r="D215" s="181" t="s">
        <v>218</v>
      </c>
      <c r="E215" s="182" t="s">
        <v>541</v>
      </c>
      <c r="F215" s="183" t="s">
        <v>542</v>
      </c>
      <c r="G215" s="184" t="s">
        <v>134</v>
      </c>
      <c r="H215" s="185">
        <v>757</v>
      </c>
      <c r="I215" s="186"/>
      <c r="J215" s="187">
        <f>ROUND(I215*H215,2)</f>
        <v>0</v>
      </c>
      <c r="K215" s="183" t="s">
        <v>221</v>
      </c>
      <c r="L215" s="41"/>
      <c r="M215" s="188" t="s">
        <v>19</v>
      </c>
      <c r="N215" s="189" t="s">
        <v>43</v>
      </c>
      <c r="O215" s="66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92" t="s">
        <v>543</v>
      </c>
      <c r="AT215" s="192" t="s">
        <v>218</v>
      </c>
      <c r="AU215" s="192" t="s">
        <v>81</v>
      </c>
      <c r="AY215" s="19" t="s">
        <v>216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19" t="s">
        <v>79</v>
      </c>
      <c r="BK215" s="193">
        <f>ROUND(I215*H215,2)</f>
        <v>0</v>
      </c>
      <c r="BL215" s="19" t="s">
        <v>543</v>
      </c>
      <c r="BM215" s="192" t="s">
        <v>2293</v>
      </c>
    </row>
    <row r="216" spans="1:65" s="2" customFormat="1" ht="11.25">
      <c r="A216" s="36"/>
      <c r="B216" s="37"/>
      <c r="C216" s="38"/>
      <c r="D216" s="194" t="s">
        <v>223</v>
      </c>
      <c r="E216" s="38"/>
      <c r="F216" s="195" t="s">
        <v>545</v>
      </c>
      <c r="G216" s="38"/>
      <c r="H216" s="38"/>
      <c r="I216" s="196"/>
      <c r="J216" s="38"/>
      <c r="K216" s="38"/>
      <c r="L216" s="41"/>
      <c r="M216" s="197"/>
      <c r="N216" s="198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223</v>
      </c>
      <c r="AU216" s="19" t="s">
        <v>81</v>
      </c>
    </row>
    <row r="217" spans="1:65" s="2" customFormat="1" ht="16.5" customHeight="1">
      <c r="A217" s="36"/>
      <c r="B217" s="37"/>
      <c r="C217" s="233" t="s">
        <v>704</v>
      </c>
      <c r="D217" s="233" t="s">
        <v>312</v>
      </c>
      <c r="E217" s="234" t="s">
        <v>546</v>
      </c>
      <c r="F217" s="235" t="s">
        <v>2294</v>
      </c>
      <c r="G217" s="236" t="s">
        <v>134</v>
      </c>
      <c r="H217" s="237">
        <v>757</v>
      </c>
      <c r="I217" s="238"/>
      <c r="J217" s="239">
        <f>ROUND(I217*H217,2)</f>
        <v>0</v>
      </c>
      <c r="K217" s="235" t="s">
        <v>221</v>
      </c>
      <c r="L217" s="240"/>
      <c r="M217" s="241" t="s">
        <v>19</v>
      </c>
      <c r="N217" s="242" t="s">
        <v>43</v>
      </c>
      <c r="O217" s="66"/>
      <c r="P217" s="190">
        <f>O217*H217</f>
        <v>0</v>
      </c>
      <c r="Q217" s="190">
        <v>6.8999999999999997E-4</v>
      </c>
      <c r="R217" s="190">
        <f>Q217*H217</f>
        <v>0.52232999999999996</v>
      </c>
      <c r="S217" s="190">
        <v>0</v>
      </c>
      <c r="T217" s="191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2" t="s">
        <v>1066</v>
      </c>
      <c r="AT217" s="192" t="s">
        <v>312</v>
      </c>
      <c r="AU217" s="192" t="s">
        <v>81</v>
      </c>
      <c r="AY217" s="19" t="s">
        <v>216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19" t="s">
        <v>79</v>
      </c>
      <c r="BK217" s="193">
        <f>ROUND(I217*H217,2)</f>
        <v>0</v>
      </c>
      <c r="BL217" s="19" t="s">
        <v>543</v>
      </c>
      <c r="BM217" s="192" t="s">
        <v>2295</v>
      </c>
    </row>
    <row r="218" spans="1:65" s="2" customFormat="1" ht="24.2" customHeight="1">
      <c r="A218" s="36"/>
      <c r="B218" s="37"/>
      <c r="C218" s="181" t="s">
        <v>712</v>
      </c>
      <c r="D218" s="181" t="s">
        <v>218</v>
      </c>
      <c r="E218" s="182" t="s">
        <v>2296</v>
      </c>
      <c r="F218" s="183" t="s">
        <v>2297</v>
      </c>
      <c r="G218" s="184" t="s">
        <v>134</v>
      </c>
      <c r="H218" s="185">
        <v>20</v>
      </c>
      <c r="I218" s="186"/>
      <c r="J218" s="187">
        <f>ROUND(I218*H218,2)</f>
        <v>0</v>
      </c>
      <c r="K218" s="183" t="s">
        <v>221</v>
      </c>
      <c r="L218" s="41"/>
      <c r="M218" s="188" t="s">
        <v>19</v>
      </c>
      <c r="N218" s="189" t="s">
        <v>43</v>
      </c>
      <c r="O218" s="66"/>
      <c r="P218" s="190">
        <f>O218*H218</f>
        <v>0</v>
      </c>
      <c r="Q218" s="190">
        <v>0</v>
      </c>
      <c r="R218" s="190">
        <f>Q218*H218</f>
        <v>0</v>
      </c>
      <c r="S218" s="190">
        <v>0</v>
      </c>
      <c r="T218" s="191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92" t="s">
        <v>543</v>
      </c>
      <c r="AT218" s="192" t="s">
        <v>218</v>
      </c>
      <c r="AU218" s="192" t="s">
        <v>81</v>
      </c>
      <c r="AY218" s="19" t="s">
        <v>216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19" t="s">
        <v>79</v>
      </c>
      <c r="BK218" s="193">
        <f>ROUND(I218*H218,2)</f>
        <v>0</v>
      </c>
      <c r="BL218" s="19" t="s">
        <v>543</v>
      </c>
      <c r="BM218" s="192" t="s">
        <v>2298</v>
      </c>
    </row>
    <row r="219" spans="1:65" s="2" customFormat="1" ht="11.25">
      <c r="A219" s="36"/>
      <c r="B219" s="37"/>
      <c r="C219" s="38"/>
      <c r="D219" s="194" t="s">
        <v>223</v>
      </c>
      <c r="E219" s="38"/>
      <c r="F219" s="195" t="s">
        <v>2299</v>
      </c>
      <c r="G219" s="38"/>
      <c r="H219" s="38"/>
      <c r="I219" s="196"/>
      <c r="J219" s="38"/>
      <c r="K219" s="38"/>
      <c r="L219" s="41"/>
      <c r="M219" s="197"/>
      <c r="N219" s="198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223</v>
      </c>
      <c r="AU219" s="19" t="s">
        <v>81</v>
      </c>
    </row>
    <row r="220" spans="1:65" s="12" customFormat="1" ht="22.9" customHeight="1">
      <c r="B220" s="165"/>
      <c r="C220" s="166"/>
      <c r="D220" s="167" t="s">
        <v>71</v>
      </c>
      <c r="E220" s="179" t="s">
        <v>2300</v>
      </c>
      <c r="F220" s="179" t="s">
        <v>2301</v>
      </c>
      <c r="G220" s="166"/>
      <c r="H220" s="166"/>
      <c r="I220" s="169"/>
      <c r="J220" s="180">
        <f>BK220</f>
        <v>0</v>
      </c>
      <c r="K220" s="166"/>
      <c r="L220" s="171"/>
      <c r="M220" s="172"/>
      <c r="N220" s="173"/>
      <c r="O220" s="173"/>
      <c r="P220" s="174">
        <f>SUM(P221:P338)</f>
        <v>0</v>
      </c>
      <c r="Q220" s="173"/>
      <c r="R220" s="174">
        <f>SUM(R221:R338)</f>
        <v>2.5500000000000002E-3</v>
      </c>
      <c r="S220" s="173"/>
      <c r="T220" s="175">
        <f>SUM(T221:T338)</f>
        <v>9.4819999999999993</v>
      </c>
      <c r="AR220" s="176" t="s">
        <v>136</v>
      </c>
      <c r="AT220" s="177" t="s">
        <v>71</v>
      </c>
      <c r="AU220" s="177" t="s">
        <v>79</v>
      </c>
      <c r="AY220" s="176" t="s">
        <v>216</v>
      </c>
      <c r="BK220" s="178">
        <f>SUM(BK221:BK338)</f>
        <v>0</v>
      </c>
    </row>
    <row r="221" spans="1:65" s="2" customFormat="1" ht="16.5" customHeight="1">
      <c r="A221" s="36"/>
      <c r="B221" s="37"/>
      <c r="C221" s="181" t="s">
        <v>716</v>
      </c>
      <c r="D221" s="181" t="s">
        <v>218</v>
      </c>
      <c r="E221" s="182" t="s">
        <v>2302</v>
      </c>
      <c r="F221" s="183" t="s">
        <v>2303</v>
      </c>
      <c r="G221" s="184" t="s">
        <v>134</v>
      </c>
      <c r="H221" s="185">
        <v>401</v>
      </c>
      <c r="I221" s="186"/>
      <c r="J221" s="187">
        <f t="shared" ref="J221:J237" si="10">ROUND(I221*H221,2)</f>
        <v>0</v>
      </c>
      <c r="K221" s="183" t="s">
        <v>1083</v>
      </c>
      <c r="L221" s="41"/>
      <c r="M221" s="188" t="s">
        <v>19</v>
      </c>
      <c r="N221" s="189" t="s">
        <v>43</v>
      </c>
      <c r="O221" s="66"/>
      <c r="P221" s="190">
        <f t="shared" ref="P221:P237" si="11">O221*H221</f>
        <v>0</v>
      </c>
      <c r="Q221" s="190">
        <v>0</v>
      </c>
      <c r="R221" s="190">
        <f t="shared" ref="R221:R237" si="12">Q221*H221</f>
        <v>0</v>
      </c>
      <c r="S221" s="190">
        <v>0</v>
      </c>
      <c r="T221" s="191">
        <f t="shared" ref="T221:T237" si="13"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92" t="s">
        <v>543</v>
      </c>
      <c r="AT221" s="192" t="s">
        <v>218</v>
      </c>
      <c r="AU221" s="192" t="s">
        <v>81</v>
      </c>
      <c r="AY221" s="19" t="s">
        <v>216</v>
      </c>
      <c r="BE221" s="193">
        <f t="shared" ref="BE221:BE237" si="14">IF(N221="základní",J221,0)</f>
        <v>0</v>
      </c>
      <c r="BF221" s="193">
        <f t="shared" ref="BF221:BF237" si="15">IF(N221="snížená",J221,0)</f>
        <v>0</v>
      </c>
      <c r="BG221" s="193">
        <f t="shared" ref="BG221:BG237" si="16">IF(N221="zákl. přenesená",J221,0)</f>
        <v>0</v>
      </c>
      <c r="BH221" s="193">
        <f t="shared" ref="BH221:BH237" si="17">IF(N221="sníž. přenesená",J221,0)</f>
        <v>0</v>
      </c>
      <c r="BI221" s="193">
        <f t="shared" ref="BI221:BI237" si="18">IF(N221="nulová",J221,0)</f>
        <v>0</v>
      </c>
      <c r="BJ221" s="19" t="s">
        <v>79</v>
      </c>
      <c r="BK221" s="193">
        <f t="shared" ref="BK221:BK237" si="19">ROUND(I221*H221,2)</f>
        <v>0</v>
      </c>
      <c r="BL221" s="19" t="s">
        <v>543</v>
      </c>
      <c r="BM221" s="192" t="s">
        <v>2304</v>
      </c>
    </row>
    <row r="222" spans="1:65" s="2" customFormat="1" ht="16.5" customHeight="1">
      <c r="A222" s="36"/>
      <c r="B222" s="37"/>
      <c r="C222" s="233" t="s">
        <v>721</v>
      </c>
      <c r="D222" s="233" t="s">
        <v>312</v>
      </c>
      <c r="E222" s="234" t="s">
        <v>2305</v>
      </c>
      <c r="F222" s="235" t="s">
        <v>2306</v>
      </c>
      <c r="G222" s="236" t="s">
        <v>134</v>
      </c>
      <c r="H222" s="237">
        <v>2944</v>
      </c>
      <c r="I222" s="238"/>
      <c r="J222" s="239">
        <f t="shared" si="10"/>
        <v>0</v>
      </c>
      <c r="K222" s="235" t="s">
        <v>1083</v>
      </c>
      <c r="L222" s="240"/>
      <c r="M222" s="241" t="s">
        <v>19</v>
      </c>
      <c r="N222" s="242" t="s">
        <v>43</v>
      </c>
      <c r="O222" s="66"/>
      <c r="P222" s="190">
        <f t="shared" si="11"/>
        <v>0</v>
      </c>
      <c r="Q222" s="190">
        <v>0</v>
      </c>
      <c r="R222" s="190">
        <f t="shared" si="12"/>
        <v>0</v>
      </c>
      <c r="S222" s="190">
        <v>0</v>
      </c>
      <c r="T222" s="191">
        <f t="shared" si="13"/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2" t="s">
        <v>1066</v>
      </c>
      <c r="AT222" s="192" t="s">
        <v>312</v>
      </c>
      <c r="AU222" s="192" t="s">
        <v>81</v>
      </c>
      <c r="AY222" s="19" t="s">
        <v>216</v>
      </c>
      <c r="BE222" s="193">
        <f t="shared" si="14"/>
        <v>0</v>
      </c>
      <c r="BF222" s="193">
        <f t="shared" si="15"/>
        <v>0</v>
      </c>
      <c r="BG222" s="193">
        <f t="shared" si="16"/>
        <v>0</v>
      </c>
      <c r="BH222" s="193">
        <f t="shared" si="17"/>
        <v>0</v>
      </c>
      <c r="BI222" s="193">
        <f t="shared" si="18"/>
        <v>0</v>
      </c>
      <c r="BJ222" s="19" t="s">
        <v>79</v>
      </c>
      <c r="BK222" s="193">
        <f t="shared" si="19"/>
        <v>0</v>
      </c>
      <c r="BL222" s="19" t="s">
        <v>543</v>
      </c>
      <c r="BM222" s="192" t="s">
        <v>2307</v>
      </c>
    </row>
    <row r="223" spans="1:65" s="2" customFormat="1" ht="16.5" customHeight="1">
      <c r="A223" s="36"/>
      <c r="B223" s="37"/>
      <c r="C223" s="181" t="s">
        <v>725</v>
      </c>
      <c r="D223" s="181" t="s">
        <v>218</v>
      </c>
      <c r="E223" s="182" t="s">
        <v>2308</v>
      </c>
      <c r="F223" s="183" t="s">
        <v>2309</v>
      </c>
      <c r="G223" s="184" t="s">
        <v>176</v>
      </c>
      <c r="H223" s="185">
        <v>4</v>
      </c>
      <c r="I223" s="186"/>
      <c r="J223" s="187">
        <f t="shared" si="10"/>
        <v>0</v>
      </c>
      <c r="K223" s="183" t="s">
        <v>1083</v>
      </c>
      <c r="L223" s="41"/>
      <c r="M223" s="188" t="s">
        <v>19</v>
      </c>
      <c r="N223" s="189" t="s">
        <v>43</v>
      </c>
      <c r="O223" s="66"/>
      <c r="P223" s="190">
        <f t="shared" si="11"/>
        <v>0</v>
      </c>
      <c r="Q223" s="190">
        <v>0</v>
      </c>
      <c r="R223" s="190">
        <f t="shared" si="12"/>
        <v>0</v>
      </c>
      <c r="S223" s="190">
        <v>0</v>
      </c>
      <c r="T223" s="191">
        <f t="shared" si="13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92" t="s">
        <v>543</v>
      </c>
      <c r="AT223" s="192" t="s">
        <v>218</v>
      </c>
      <c r="AU223" s="192" t="s">
        <v>81</v>
      </c>
      <c r="AY223" s="19" t="s">
        <v>216</v>
      </c>
      <c r="BE223" s="193">
        <f t="shared" si="14"/>
        <v>0</v>
      </c>
      <c r="BF223" s="193">
        <f t="shared" si="15"/>
        <v>0</v>
      </c>
      <c r="BG223" s="193">
        <f t="shared" si="16"/>
        <v>0</v>
      </c>
      <c r="BH223" s="193">
        <f t="shared" si="17"/>
        <v>0</v>
      </c>
      <c r="BI223" s="193">
        <f t="shared" si="18"/>
        <v>0</v>
      </c>
      <c r="BJ223" s="19" t="s">
        <v>79</v>
      </c>
      <c r="BK223" s="193">
        <f t="shared" si="19"/>
        <v>0</v>
      </c>
      <c r="BL223" s="19" t="s">
        <v>543</v>
      </c>
      <c r="BM223" s="192" t="s">
        <v>2310</v>
      </c>
    </row>
    <row r="224" spans="1:65" s="2" customFormat="1" ht="16.5" customHeight="1">
      <c r="A224" s="36"/>
      <c r="B224" s="37"/>
      <c r="C224" s="181" t="s">
        <v>730</v>
      </c>
      <c r="D224" s="181" t="s">
        <v>218</v>
      </c>
      <c r="E224" s="182" t="s">
        <v>2311</v>
      </c>
      <c r="F224" s="183" t="s">
        <v>2312</v>
      </c>
      <c r="G224" s="184" t="s">
        <v>176</v>
      </c>
      <c r="H224" s="185">
        <v>14</v>
      </c>
      <c r="I224" s="186"/>
      <c r="J224" s="187">
        <f t="shared" si="10"/>
        <v>0</v>
      </c>
      <c r="K224" s="183" t="s">
        <v>1083</v>
      </c>
      <c r="L224" s="41"/>
      <c r="M224" s="188" t="s">
        <v>19</v>
      </c>
      <c r="N224" s="189" t="s">
        <v>43</v>
      </c>
      <c r="O224" s="66"/>
      <c r="P224" s="190">
        <f t="shared" si="11"/>
        <v>0</v>
      </c>
      <c r="Q224" s="190">
        <v>0</v>
      </c>
      <c r="R224" s="190">
        <f t="shared" si="12"/>
        <v>0</v>
      </c>
      <c r="S224" s="190">
        <v>0</v>
      </c>
      <c r="T224" s="191">
        <f t="shared" si="13"/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92" t="s">
        <v>543</v>
      </c>
      <c r="AT224" s="192" t="s">
        <v>218</v>
      </c>
      <c r="AU224" s="192" t="s">
        <v>81</v>
      </c>
      <c r="AY224" s="19" t="s">
        <v>216</v>
      </c>
      <c r="BE224" s="193">
        <f t="shared" si="14"/>
        <v>0</v>
      </c>
      <c r="BF224" s="193">
        <f t="shared" si="15"/>
        <v>0</v>
      </c>
      <c r="BG224" s="193">
        <f t="shared" si="16"/>
        <v>0</v>
      </c>
      <c r="BH224" s="193">
        <f t="shared" si="17"/>
        <v>0</v>
      </c>
      <c r="BI224" s="193">
        <f t="shared" si="18"/>
        <v>0</v>
      </c>
      <c r="BJ224" s="19" t="s">
        <v>79</v>
      </c>
      <c r="BK224" s="193">
        <f t="shared" si="19"/>
        <v>0</v>
      </c>
      <c r="BL224" s="19" t="s">
        <v>543</v>
      </c>
      <c r="BM224" s="192" t="s">
        <v>2313</v>
      </c>
    </row>
    <row r="225" spans="1:65" s="2" customFormat="1" ht="16.5" customHeight="1">
      <c r="A225" s="36"/>
      <c r="B225" s="37"/>
      <c r="C225" s="181" t="s">
        <v>734</v>
      </c>
      <c r="D225" s="181" t="s">
        <v>218</v>
      </c>
      <c r="E225" s="182" t="s">
        <v>2314</v>
      </c>
      <c r="F225" s="183" t="s">
        <v>2315</v>
      </c>
      <c r="G225" s="184" t="s">
        <v>176</v>
      </c>
      <c r="H225" s="185">
        <v>2</v>
      </c>
      <c r="I225" s="186"/>
      <c r="J225" s="187">
        <f t="shared" si="10"/>
        <v>0</v>
      </c>
      <c r="K225" s="183" t="s">
        <v>1083</v>
      </c>
      <c r="L225" s="41"/>
      <c r="M225" s="188" t="s">
        <v>19</v>
      </c>
      <c r="N225" s="189" t="s">
        <v>43</v>
      </c>
      <c r="O225" s="66"/>
      <c r="P225" s="190">
        <f t="shared" si="11"/>
        <v>0</v>
      </c>
      <c r="Q225" s="190">
        <v>0</v>
      </c>
      <c r="R225" s="190">
        <f t="shared" si="12"/>
        <v>0</v>
      </c>
      <c r="S225" s="190">
        <v>0</v>
      </c>
      <c r="T225" s="191">
        <f t="shared" si="13"/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2" t="s">
        <v>543</v>
      </c>
      <c r="AT225" s="192" t="s">
        <v>218</v>
      </c>
      <c r="AU225" s="192" t="s">
        <v>81</v>
      </c>
      <c r="AY225" s="19" t="s">
        <v>216</v>
      </c>
      <c r="BE225" s="193">
        <f t="shared" si="14"/>
        <v>0</v>
      </c>
      <c r="BF225" s="193">
        <f t="shared" si="15"/>
        <v>0</v>
      </c>
      <c r="BG225" s="193">
        <f t="shared" si="16"/>
        <v>0</v>
      </c>
      <c r="BH225" s="193">
        <f t="shared" si="17"/>
        <v>0</v>
      </c>
      <c r="BI225" s="193">
        <f t="shared" si="18"/>
        <v>0</v>
      </c>
      <c r="BJ225" s="19" t="s">
        <v>79</v>
      </c>
      <c r="BK225" s="193">
        <f t="shared" si="19"/>
        <v>0</v>
      </c>
      <c r="BL225" s="19" t="s">
        <v>543</v>
      </c>
      <c r="BM225" s="192" t="s">
        <v>2316</v>
      </c>
    </row>
    <row r="226" spans="1:65" s="2" customFormat="1" ht="16.5" customHeight="1">
      <c r="A226" s="36"/>
      <c r="B226" s="37"/>
      <c r="C226" s="181" t="s">
        <v>739</v>
      </c>
      <c r="D226" s="181" t="s">
        <v>218</v>
      </c>
      <c r="E226" s="182" t="s">
        <v>2317</v>
      </c>
      <c r="F226" s="183" t="s">
        <v>2318</v>
      </c>
      <c r="G226" s="184" t="s">
        <v>176</v>
      </c>
      <c r="H226" s="185">
        <v>1</v>
      </c>
      <c r="I226" s="186"/>
      <c r="J226" s="187">
        <f t="shared" si="10"/>
        <v>0</v>
      </c>
      <c r="K226" s="183" t="s">
        <v>1083</v>
      </c>
      <c r="L226" s="41"/>
      <c r="M226" s="188" t="s">
        <v>19</v>
      </c>
      <c r="N226" s="189" t="s">
        <v>43</v>
      </c>
      <c r="O226" s="66"/>
      <c r="P226" s="190">
        <f t="shared" si="11"/>
        <v>0</v>
      </c>
      <c r="Q226" s="190">
        <v>0</v>
      </c>
      <c r="R226" s="190">
        <f t="shared" si="12"/>
        <v>0</v>
      </c>
      <c r="S226" s="190">
        <v>0</v>
      </c>
      <c r="T226" s="191">
        <f t="shared" si="13"/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2" t="s">
        <v>543</v>
      </c>
      <c r="AT226" s="192" t="s">
        <v>218</v>
      </c>
      <c r="AU226" s="192" t="s">
        <v>81</v>
      </c>
      <c r="AY226" s="19" t="s">
        <v>216</v>
      </c>
      <c r="BE226" s="193">
        <f t="shared" si="14"/>
        <v>0</v>
      </c>
      <c r="BF226" s="193">
        <f t="shared" si="15"/>
        <v>0</v>
      </c>
      <c r="BG226" s="193">
        <f t="shared" si="16"/>
        <v>0</v>
      </c>
      <c r="BH226" s="193">
        <f t="shared" si="17"/>
        <v>0</v>
      </c>
      <c r="BI226" s="193">
        <f t="shared" si="18"/>
        <v>0</v>
      </c>
      <c r="BJ226" s="19" t="s">
        <v>79</v>
      </c>
      <c r="BK226" s="193">
        <f t="shared" si="19"/>
        <v>0</v>
      </c>
      <c r="BL226" s="19" t="s">
        <v>543</v>
      </c>
      <c r="BM226" s="192" t="s">
        <v>2319</v>
      </c>
    </row>
    <row r="227" spans="1:65" s="2" customFormat="1" ht="16.5" customHeight="1">
      <c r="A227" s="36"/>
      <c r="B227" s="37"/>
      <c r="C227" s="181" t="s">
        <v>743</v>
      </c>
      <c r="D227" s="181" t="s">
        <v>218</v>
      </c>
      <c r="E227" s="182" t="s">
        <v>2320</v>
      </c>
      <c r="F227" s="183" t="s">
        <v>2321</v>
      </c>
      <c r="G227" s="184" t="s">
        <v>134</v>
      </c>
      <c r="H227" s="185">
        <v>2944</v>
      </c>
      <c r="I227" s="186"/>
      <c r="J227" s="187">
        <f t="shared" si="10"/>
        <v>0</v>
      </c>
      <c r="K227" s="183" t="s">
        <v>1083</v>
      </c>
      <c r="L227" s="41"/>
      <c r="M227" s="188" t="s">
        <v>19</v>
      </c>
      <c r="N227" s="189" t="s">
        <v>43</v>
      </c>
      <c r="O227" s="66"/>
      <c r="P227" s="190">
        <f t="shared" si="11"/>
        <v>0</v>
      </c>
      <c r="Q227" s="190">
        <v>0</v>
      </c>
      <c r="R227" s="190">
        <f t="shared" si="12"/>
        <v>0</v>
      </c>
      <c r="S227" s="190">
        <v>0</v>
      </c>
      <c r="T227" s="191">
        <f t="shared" si="13"/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92" t="s">
        <v>543</v>
      </c>
      <c r="AT227" s="192" t="s">
        <v>218</v>
      </c>
      <c r="AU227" s="192" t="s">
        <v>81</v>
      </c>
      <c r="AY227" s="19" t="s">
        <v>216</v>
      </c>
      <c r="BE227" s="193">
        <f t="shared" si="14"/>
        <v>0</v>
      </c>
      <c r="BF227" s="193">
        <f t="shared" si="15"/>
        <v>0</v>
      </c>
      <c r="BG227" s="193">
        <f t="shared" si="16"/>
        <v>0</v>
      </c>
      <c r="BH227" s="193">
        <f t="shared" si="17"/>
        <v>0</v>
      </c>
      <c r="BI227" s="193">
        <f t="shared" si="18"/>
        <v>0</v>
      </c>
      <c r="BJ227" s="19" t="s">
        <v>79</v>
      </c>
      <c r="BK227" s="193">
        <f t="shared" si="19"/>
        <v>0</v>
      </c>
      <c r="BL227" s="19" t="s">
        <v>543</v>
      </c>
      <c r="BM227" s="192" t="s">
        <v>2322</v>
      </c>
    </row>
    <row r="228" spans="1:65" s="2" customFormat="1" ht="16.5" customHeight="1">
      <c r="A228" s="36"/>
      <c r="B228" s="37"/>
      <c r="C228" s="233" t="s">
        <v>750</v>
      </c>
      <c r="D228" s="233" t="s">
        <v>312</v>
      </c>
      <c r="E228" s="234" t="s">
        <v>2323</v>
      </c>
      <c r="F228" s="235" t="s">
        <v>2324</v>
      </c>
      <c r="G228" s="236" t="s">
        <v>176</v>
      </c>
      <c r="H228" s="237">
        <v>30</v>
      </c>
      <c r="I228" s="238"/>
      <c r="J228" s="239">
        <f t="shared" si="10"/>
        <v>0</v>
      </c>
      <c r="K228" s="235" t="s">
        <v>1083</v>
      </c>
      <c r="L228" s="240"/>
      <c r="M228" s="241" t="s">
        <v>19</v>
      </c>
      <c r="N228" s="242" t="s">
        <v>43</v>
      </c>
      <c r="O228" s="66"/>
      <c r="P228" s="190">
        <f t="shared" si="11"/>
        <v>0</v>
      </c>
      <c r="Q228" s="190">
        <v>0</v>
      </c>
      <c r="R228" s="190">
        <f t="shared" si="12"/>
        <v>0</v>
      </c>
      <c r="S228" s="190">
        <v>0</v>
      </c>
      <c r="T228" s="191">
        <f t="shared" si="13"/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92" t="s">
        <v>1066</v>
      </c>
      <c r="AT228" s="192" t="s">
        <v>312</v>
      </c>
      <c r="AU228" s="192" t="s">
        <v>81</v>
      </c>
      <c r="AY228" s="19" t="s">
        <v>216</v>
      </c>
      <c r="BE228" s="193">
        <f t="shared" si="14"/>
        <v>0</v>
      </c>
      <c r="BF228" s="193">
        <f t="shared" si="15"/>
        <v>0</v>
      </c>
      <c r="BG228" s="193">
        <f t="shared" si="16"/>
        <v>0</v>
      </c>
      <c r="BH228" s="193">
        <f t="shared" si="17"/>
        <v>0</v>
      </c>
      <c r="BI228" s="193">
        <f t="shared" si="18"/>
        <v>0</v>
      </c>
      <c r="BJ228" s="19" t="s">
        <v>79</v>
      </c>
      <c r="BK228" s="193">
        <f t="shared" si="19"/>
        <v>0</v>
      </c>
      <c r="BL228" s="19" t="s">
        <v>543</v>
      </c>
      <c r="BM228" s="192" t="s">
        <v>2325</v>
      </c>
    </row>
    <row r="229" spans="1:65" s="2" customFormat="1" ht="16.5" customHeight="1">
      <c r="A229" s="36"/>
      <c r="B229" s="37"/>
      <c r="C229" s="181" t="s">
        <v>797</v>
      </c>
      <c r="D229" s="181" t="s">
        <v>218</v>
      </c>
      <c r="E229" s="182" t="s">
        <v>2326</v>
      </c>
      <c r="F229" s="183" t="s">
        <v>2327</v>
      </c>
      <c r="G229" s="184" t="s">
        <v>176</v>
      </c>
      <c r="H229" s="185">
        <v>1</v>
      </c>
      <c r="I229" s="186"/>
      <c r="J229" s="187">
        <f t="shared" si="10"/>
        <v>0</v>
      </c>
      <c r="K229" s="183" t="s">
        <v>1083</v>
      </c>
      <c r="L229" s="41"/>
      <c r="M229" s="188" t="s">
        <v>19</v>
      </c>
      <c r="N229" s="189" t="s">
        <v>43</v>
      </c>
      <c r="O229" s="66"/>
      <c r="P229" s="190">
        <f t="shared" si="11"/>
        <v>0</v>
      </c>
      <c r="Q229" s="190">
        <v>0</v>
      </c>
      <c r="R229" s="190">
        <f t="shared" si="12"/>
        <v>0</v>
      </c>
      <c r="S229" s="190">
        <v>0</v>
      </c>
      <c r="T229" s="191">
        <f t="shared" si="13"/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2" t="s">
        <v>543</v>
      </c>
      <c r="AT229" s="192" t="s">
        <v>218</v>
      </c>
      <c r="AU229" s="192" t="s">
        <v>81</v>
      </c>
      <c r="AY229" s="19" t="s">
        <v>216</v>
      </c>
      <c r="BE229" s="193">
        <f t="shared" si="14"/>
        <v>0</v>
      </c>
      <c r="BF229" s="193">
        <f t="shared" si="15"/>
        <v>0</v>
      </c>
      <c r="BG229" s="193">
        <f t="shared" si="16"/>
        <v>0</v>
      </c>
      <c r="BH229" s="193">
        <f t="shared" si="17"/>
        <v>0</v>
      </c>
      <c r="BI229" s="193">
        <f t="shared" si="18"/>
        <v>0</v>
      </c>
      <c r="BJ229" s="19" t="s">
        <v>79</v>
      </c>
      <c r="BK229" s="193">
        <f t="shared" si="19"/>
        <v>0</v>
      </c>
      <c r="BL229" s="19" t="s">
        <v>543</v>
      </c>
      <c r="BM229" s="192" t="s">
        <v>2328</v>
      </c>
    </row>
    <row r="230" spans="1:65" s="2" customFormat="1" ht="16.5" customHeight="1">
      <c r="A230" s="36"/>
      <c r="B230" s="37"/>
      <c r="C230" s="181" t="s">
        <v>891</v>
      </c>
      <c r="D230" s="181" t="s">
        <v>218</v>
      </c>
      <c r="E230" s="182" t="s">
        <v>2329</v>
      </c>
      <c r="F230" s="183" t="s">
        <v>2330</v>
      </c>
      <c r="G230" s="184" t="s">
        <v>176</v>
      </c>
      <c r="H230" s="185">
        <v>5</v>
      </c>
      <c r="I230" s="186"/>
      <c r="J230" s="187">
        <f t="shared" si="10"/>
        <v>0</v>
      </c>
      <c r="K230" s="183" t="s">
        <v>1083</v>
      </c>
      <c r="L230" s="41"/>
      <c r="M230" s="188" t="s">
        <v>19</v>
      </c>
      <c r="N230" s="189" t="s">
        <v>43</v>
      </c>
      <c r="O230" s="66"/>
      <c r="P230" s="190">
        <f t="shared" si="11"/>
        <v>0</v>
      </c>
      <c r="Q230" s="190">
        <v>0</v>
      </c>
      <c r="R230" s="190">
        <f t="shared" si="12"/>
        <v>0</v>
      </c>
      <c r="S230" s="190">
        <v>0</v>
      </c>
      <c r="T230" s="191">
        <f t="shared" si="13"/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92" t="s">
        <v>543</v>
      </c>
      <c r="AT230" s="192" t="s">
        <v>218</v>
      </c>
      <c r="AU230" s="192" t="s">
        <v>81</v>
      </c>
      <c r="AY230" s="19" t="s">
        <v>216</v>
      </c>
      <c r="BE230" s="193">
        <f t="shared" si="14"/>
        <v>0</v>
      </c>
      <c r="BF230" s="193">
        <f t="shared" si="15"/>
        <v>0</v>
      </c>
      <c r="BG230" s="193">
        <f t="shared" si="16"/>
        <v>0</v>
      </c>
      <c r="BH230" s="193">
        <f t="shared" si="17"/>
        <v>0</v>
      </c>
      <c r="BI230" s="193">
        <f t="shared" si="18"/>
        <v>0</v>
      </c>
      <c r="BJ230" s="19" t="s">
        <v>79</v>
      </c>
      <c r="BK230" s="193">
        <f t="shared" si="19"/>
        <v>0</v>
      </c>
      <c r="BL230" s="19" t="s">
        <v>543</v>
      </c>
      <c r="BM230" s="192" t="s">
        <v>2331</v>
      </c>
    </row>
    <row r="231" spans="1:65" s="2" customFormat="1" ht="16.5" customHeight="1">
      <c r="A231" s="36"/>
      <c r="B231" s="37"/>
      <c r="C231" s="181" t="s">
        <v>894</v>
      </c>
      <c r="D231" s="181" t="s">
        <v>218</v>
      </c>
      <c r="E231" s="182" t="s">
        <v>2332</v>
      </c>
      <c r="F231" s="183" t="s">
        <v>2333</v>
      </c>
      <c r="G231" s="184" t="s">
        <v>176</v>
      </c>
      <c r="H231" s="185">
        <v>8</v>
      </c>
      <c r="I231" s="186"/>
      <c r="J231" s="187">
        <f t="shared" si="10"/>
        <v>0</v>
      </c>
      <c r="K231" s="183" t="s">
        <v>1083</v>
      </c>
      <c r="L231" s="41"/>
      <c r="M231" s="188" t="s">
        <v>19</v>
      </c>
      <c r="N231" s="189" t="s">
        <v>43</v>
      </c>
      <c r="O231" s="66"/>
      <c r="P231" s="190">
        <f t="shared" si="11"/>
        <v>0</v>
      </c>
      <c r="Q231" s="190">
        <v>0</v>
      </c>
      <c r="R231" s="190">
        <f t="shared" si="12"/>
        <v>0</v>
      </c>
      <c r="S231" s="190">
        <v>0</v>
      </c>
      <c r="T231" s="191">
        <f t="shared" si="13"/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2" t="s">
        <v>543</v>
      </c>
      <c r="AT231" s="192" t="s">
        <v>218</v>
      </c>
      <c r="AU231" s="192" t="s">
        <v>81</v>
      </c>
      <c r="AY231" s="19" t="s">
        <v>216</v>
      </c>
      <c r="BE231" s="193">
        <f t="shared" si="14"/>
        <v>0</v>
      </c>
      <c r="BF231" s="193">
        <f t="shared" si="15"/>
        <v>0</v>
      </c>
      <c r="BG231" s="193">
        <f t="shared" si="16"/>
        <v>0</v>
      </c>
      <c r="BH231" s="193">
        <f t="shared" si="17"/>
        <v>0</v>
      </c>
      <c r="BI231" s="193">
        <f t="shared" si="18"/>
        <v>0</v>
      </c>
      <c r="BJ231" s="19" t="s">
        <v>79</v>
      </c>
      <c r="BK231" s="193">
        <f t="shared" si="19"/>
        <v>0</v>
      </c>
      <c r="BL231" s="19" t="s">
        <v>543</v>
      </c>
      <c r="BM231" s="192" t="s">
        <v>2334</v>
      </c>
    </row>
    <row r="232" spans="1:65" s="2" customFormat="1" ht="16.5" customHeight="1">
      <c r="A232" s="36"/>
      <c r="B232" s="37"/>
      <c r="C232" s="181" t="s">
        <v>896</v>
      </c>
      <c r="D232" s="181" t="s">
        <v>218</v>
      </c>
      <c r="E232" s="182" t="s">
        <v>2335</v>
      </c>
      <c r="F232" s="183" t="s">
        <v>2336</v>
      </c>
      <c r="G232" s="184" t="s">
        <v>176</v>
      </c>
      <c r="H232" s="185">
        <v>1</v>
      </c>
      <c r="I232" s="186"/>
      <c r="J232" s="187">
        <f t="shared" si="10"/>
        <v>0</v>
      </c>
      <c r="K232" s="183" t="s">
        <v>1083</v>
      </c>
      <c r="L232" s="41"/>
      <c r="M232" s="188" t="s">
        <v>19</v>
      </c>
      <c r="N232" s="189" t="s">
        <v>43</v>
      </c>
      <c r="O232" s="66"/>
      <c r="P232" s="190">
        <f t="shared" si="11"/>
        <v>0</v>
      </c>
      <c r="Q232" s="190">
        <v>0</v>
      </c>
      <c r="R232" s="190">
        <f t="shared" si="12"/>
        <v>0</v>
      </c>
      <c r="S232" s="190">
        <v>0</v>
      </c>
      <c r="T232" s="191">
        <f t="shared" si="13"/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92" t="s">
        <v>543</v>
      </c>
      <c r="AT232" s="192" t="s">
        <v>218</v>
      </c>
      <c r="AU232" s="192" t="s">
        <v>81</v>
      </c>
      <c r="AY232" s="19" t="s">
        <v>216</v>
      </c>
      <c r="BE232" s="193">
        <f t="shared" si="14"/>
        <v>0</v>
      </c>
      <c r="BF232" s="193">
        <f t="shared" si="15"/>
        <v>0</v>
      </c>
      <c r="BG232" s="193">
        <f t="shared" si="16"/>
        <v>0</v>
      </c>
      <c r="BH232" s="193">
        <f t="shared" si="17"/>
        <v>0</v>
      </c>
      <c r="BI232" s="193">
        <f t="shared" si="18"/>
        <v>0</v>
      </c>
      <c r="BJ232" s="19" t="s">
        <v>79</v>
      </c>
      <c r="BK232" s="193">
        <f t="shared" si="19"/>
        <v>0</v>
      </c>
      <c r="BL232" s="19" t="s">
        <v>543</v>
      </c>
      <c r="BM232" s="192" t="s">
        <v>2337</v>
      </c>
    </row>
    <row r="233" spans="1:65" s="2" customFormat="1" ht="16.5" customHeight="1">
      <c r="A233" s="36"/>
      <c r="B233" s="37"/>
      <c r="C233" s="181" t="s">
        <v>898</v>
      </c>
      <c r="D233" s="181" t="s">
        <v>218</v>
      </c>
      <c r="E233" s="182" t="s">
        <v>2338</v>
      </c>
      <c r="F233" s="183" t="s">
        <v>2339</v>
      </c>
      <c r="G233" s="184" t="s">
        <v>176</v>
      </c>
      <c r="H233" s="185">
        <v>1</v>
      </c>
      <c r="I233" s="186"/>
      <c r="J233" s="187">
        <f t="shared" si="10"/>
        <v>0</v>
      </c>
      <c r="K233" s="183" t="s">
        <v>1083</v>
      </c>
      <c r="L233" s="41"/>
      <c r="M233" s="188" t="s">
        <v>19</v>
      </c>
      <c r="N233" s="189" t="s">
        <v>43</v>
      </c>
      <c r="O233" s="66"/>
      <c r="P233" s="190">
        <f t="shared" si="11"/>
        <v>0</v>
      </c>
      <c r="Q233" s="190">
        <v>0</v>
      </c>
      <c r="R233" s="190">
        <f t="shared" si="12"/>
        <v>0</v>
      </c>
      <c r="S233" s="190">
        <v>0</v>
      </c>
      <c r="T233" s="191">
        <f t="shared" si="13"/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2" t="s">
        <v>543</v>
      </c>
      <c r="AT233" s="192" t="s">
        <v>218</v>
      </c>
      <c r="AU233" s="192" t="s">
        <v>81</v>
      </c>
      <c r="AY233" s="19" t="s">
        <v>216</v>
      </c>
      <c r="BE233" s="193">
        <f t="shared" si="14"/>
        <v>0</v>
      </c>
      <c r="BF233" s="193">
        <f t="shared" si="15"/>
        <v>0</v>
      </c>
      <c r="BG233" s="193">
        <f t="shared" si="16"/>
        <v>0</v>
      </c>
      <c r="BH233" s="193">
        <f t="shared" si="17"/>
        <v>0</v>
      </c>
      <c r="BI233" s="193">
        <f t="shared" si="18"/>
        <v>0</v>
      </c>
      <c r="BJ233" s="19" t="s">
        <v>79</v>
      </c>
      <c r="BK233" s="193">
        <f t="shared" si="19"/>
        <v>0</v>
      </c>
      <c r="BL233" s="19" t="s">
        <v>543</v>
      </c>
      <c r="BM233" s="192" t="s">
        <v>2340</v>
      </c>
    </row>
    <row r="234" spans="1:65" s="2" customFormat="1" ht="16.5" customHeight="1">
      <c r="A234" s="36"/>
      <c r="B234" s="37"/>
      <c r="C234" s="181" t="s">
        <v>900</v>
      </c>
      <c r="D234" s="181" t="s">
        <v>218</v>
      </c>
      <c r="E234" s="182" t="s">
        <v>2341</v>
      </c>
      <c r="F234" s="183" t="s">
        <v>2342</v>
      </c>
      <c r="G234" s="184" t="s">
        <v>176</v>
      </c>
      <c r="H234" s="185">
        <v>4</v>
      </c>
      <c r="I234" s="186"/>
      <c r="J234" s="187">
        <f t="shared" si="10"/>
        <v>0</v>
      </c>
      <c r="K234" s="183" t="s">
        <v>1083</v>
      </c>
      <c r="L234" s="41"/>
      <c r="M234" s="188" t="s">
        <v>19</v>
      </c>
      <c r="N234" s="189" t="s">
        <v>43</v>
      </c>
      <c r="O234" s="66"/>
      <c r="P234" s="190">
        <f t="shared" si="11"/>
        <v>0</v>
      </c>
      <c r="Q234" s="190">
        <v>0</v>
      </c>
      <c r="R234" s="190">
        <f t="shared" si="12"/>
        <v>0</v>
      </c>
      <c r="S234" s="190">
        <v>0</v>
      </c>
      <c r="T234" s="191">
        <f t="shared" si="13"/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92" t="s">
        <v>543</v>
      </c>
      <c r="AT234" s="192" t="s">
        <v>218</v>
      </c>
      <c r="AU234" s="192" t="s">
        <v>81</v>
      </c>
      <c r="AY234" s="19" t="s">
        <v>216</v>
      </c>
      <c r="BE234" s="193">
        <f t="shared" si="14"/>
        <v>0</v>
      </c>
      <c r="BF234" s="193">
        <f t="shared" si="15"/>
        <v>0</v>
      </c>
      <c r="BG234" s="193">
        <f t="shared" si="16"/>
        <v>0</v>
      </c>
      <c r="BH234" s="193">
        <f t="shared" si="17"/>
        <v>0</v>
      </c>
      <c r="BI234" s="193">
        <f t="shared" si="18"/>
        <v>0</v>
      </c>
      <c r="BJ234" s="19" t="s">
        <v>79</v>
      </c>
      <c r="BK234" s="193">
        <f t="shared" si="19"/>
        <v>0</v>
      </c>
      <c r="BL234" s="19" t="s">
        <v>543</v>
      </c>
      <c r="BM234" s="192" t="s">
        <v>2343</v>
      </c>
    </row>
    <row r="235" spans="1:65" s="2" customFormat="1" ht="16.5" customHeight="1">
      <c r="A235" s="36"/>
      <c r="B235" s="37"/>
      <c r="C235" s="181" t="s">
        <v>901</v>
      </c>
      <c r="D235" s="181" t="s">
        <v>218</v>
      </c>
      <c r="E235" s="182" t="s">
        <v>2344</v>
      </c>
      <c r="F235" s="183" t="s">
        <v>2345</v>
      </c>
      <c r="G235" s="184" t="s">
        <v>176</v>
      </c>
      <c r="H235" s="185">
        <v>5</v>
      </c>
      <c r="I235" s="186"/>
      <c r="J235" s="187">
        <f t="shared" si="10"/>
        <v>0</v>
      </c>
      <c r="K235" s="183" t="s">
        <v>1083</v>
      </c>
      <c r="L235" s="41"/>
      <c r="M235" s="188" t="s">
        <v>19</v>
      </c>
      <c r="N235" s="189" t="s">
        <v>43</v>
      </c>
      <c r="O235" s="66"/>
      <c r="P235" s="190">
        <f t="shared" si="11"/>
        <v>0</v>
      </c>
      <c r="Q235" s="190">
        <v>0</v>
      </c>
      <c r="R235" s="190">
        <f t="shared" si="12"/>
        <v>0</v>
      </c>
      <c r="S235" s="190">
        <v>0</v>
      </c>
      <c r="T235" s="191">
        <f t="shared" si="13"/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2" t="s">
        <v>543</v>
      </c>
      <c r="AT235" s="192" t="s">
        <v>218</v>
      </c>
      <c r="AU235" s="192" t="s">
        <v>81</v>
      </c>
      <c r="AY235" s="19" t="s">
        <v>216</v>
      </c>
      <c r="BE235" s="193">
        <f t="shared" si="14"/>
        <v>0</v>
      </c>
      <c r="BF235" s="193">
        <f t="shared" si="15"/>
        <v>0</v>
      </c>
      <c r="BG235" s="193">
        <f t="shared" si="16"/>
        <v>0</v>
      </c>
      <c r="BH235" s="193">
        <f t="shared" si="17"/>
        <v>0</v>
      </c>
      <c r="BI235" s="193">
        <f t="shared" si="18"/>
        <v>0</v>
      </c>
      <c r="BJ235" s="19" t="s">
        <v>79</v>
      </c>
      <c r="BK235" s="193">
        <f t="shared" si="19"/>
        <v>0</v>
      </c>
      <c r="BL235" s="19" t="s">
        <v>543</v>
      </c>
      <c r="BM235" s="192" t="s">
        <v>2346</v>
      </c>
    </row>
    <row r="236" spans="1:65" s="2" customFormat="1" ht="16.5" customHeight="1">
      <c r="A236" s="36"/>
      <c r="B236" s="37"/>
      <c r="C236" s="181" t="s">
        <v>902</v>
      </c>
      <c r="D236" s="181" t="s">
        <v>218</v>
      </c>
      <c r="E236" s="182" t="s">
        <v>2347</v>
      </c>
      <c r="F236" s="183" t="s">
        <v>2348</v>
      </c>
      <c r="G236" s="184" t="s">
        <v>176</v>
      </c>
      <c r="H236" s="185">
        <v>5</v>
      </c>
      <c r="I236" s="186"/>
      <c r="J236" s="187">
        <f t="shared" si="10"/>
        <v>0</v>
      </c>
      <c r="K236" s="183" t="s">
        <v>1083</v>
      </c>
      <c r="L236" s="41"/>
      <c r="M236" s="188" t="s">
        <v>19</v>
      </c>
      <c r="N236" s="189" t="s">
        <v>43</v>
      </c>
      <c r="O236" s="66"/>
      <c r="P236" s="190">
        <f t="shared" si="11"/>
        <v>0</v>
      </c>
      <c r="Q236" s="190">
        <v>0</v>
      </c>
      <c r="R236" s="190">
        <f t="shared" si="12"/>
        <v>0</v>
      </c>
      <c r="S236" s="190">
        <v>0</v>
      </c>
      <c r="T236" s="191">
        <f t="shared" si="13"/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2" t="s">
        <v>543</v>
      </c>
      <c r="AT236" s="192" t="s">
        <v>218</v>
      </c>
      <c r="AU236" s="192" t="s">
        <v>81</v>
      </c>
      <c r="AY236" s="19" t="s">
        <v>216</v>
      </c>
      <c r="BE236" s="193">
        <f t="shared" si="14"/>
        <v>0</v>
      </c>
      <c r="BF236" s="193">
        <f t="shared" si="15"/>
        <v>0</v>
      </c>
      <c r="BG236" s="193">
        <f t="shared" si="16"/>
        <v>0</v>
      </c>
      <c r="BH236" s="193">
        <f t="shared" si="17"/>
        <v>0</v>
      </c>
      <c r="BI236" s="193">
        <f t="shared" si="18"/>
        <v>0</v>
      </c>
      <c r="BJ236" s="19" t="s">
        <v>79</v>
      </c>
      <c r="BK236" s="193">
        <f t="shared" si="19"/>
        <v>0</v>
      </c>
      <c r="BL236" s="19" t="s">
        <v>543</v>
      </c>
      <c r="BM236" s="192" t="s">
        <v>2349</v>
      </c>
    </row>
    <row r="237" spans="1:65" s="2" customFormat="1" ht="37.9" customHeight="1">
      <c r="A237" s="36"/>
      <c r="B237" s="37"/>
      <c r="C237" s="181" t="s">
        <v>858</v>
      </c>
      <c r="D237" s="181" t="s">
        <v>218</v>
      </c>
      <c r="E237" s="182" t="s">
        <v>2350</v>
      </c>
      <c r="F237" s="183" t="s">
        <v>2351</v>
      </c>
      <c r="G237" s="184" t="s">
        <v>176</v>
      </c>
      <c r="H237" s="185">
        <v>6</v>
      </c>
      <c r="I237" s="186"/>
      <c r="J237" s="187">
        <f t="shared" si="10"/>
        <v>0</v>
      </c>
      <c r="K237" s="183" t="s">
        <v>221</v>
      </c>
      <c r="L237" s="41"/>
      <c r="M237" s="188" t="s">
        <v>19</v>
      </c>
      <c r="N237" s="189" t="s">
        <v>43</v>
      </c>
      <c r="O237" s="66"/>
      <c r="P237" s="190">
        <f t="shared" si="11"/>
        <v>0</v>
      </c>
      <c r="Q237" s="190">
        <v>0</v>
      </c>
      <c r="R237" s="190">
        <f t="shared" si="12"/>
        <v>0</v>
      </c>
      <c r="S237" s="190">
        <v>0</v>
      </c>
      <c r="T237" s="191">
        <f t="shared" si="13"/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2" t="s">
        <v>543</v>
      </c>
      <c r="AT237" s="192" t="s">
        <v>218</v>
      </c>
      <c r="AU237" s="192" t="s">
        <v>81</v>
      </c>
      <c r="AY237" s="19" t="s">
        <v>216</v>
      </c>
      <c r="BE237" s="193">
        <f t="shared" si="14"/>
        <v>0</v>
      </c>
      <c r="BF237" s="193">
        <f t="shared" si="15"/>
        <v>0</v>
      </c>
      <c r="BG237" s="193">
        <f t="shared" si="16"/>
        <v>0</v>
      </c>
      <c r="BH237" s="193">
        <f t="shared" si="17"/>
        <v>0</v>
      </c>
      <c r="BI237" s="193">
        <f t="shared" si="18"/>
        <v>0</v>
      </c>
      <c r="BJ237" s="19" t="s">
        <v>79</v>
      </c>
      <c r="BK237" s="193">
        <f t="shared" si="19"/>
        <v>0</v>
      </c>
      <c r="BL237" s="19" t="s">
        <v>543</v>
      </c>
      <c r="BM237" s="192" t="s">
        <v>2352</v>
      </c>
    </row>
    <row r="238" spans="1:65" s="2" customFormat="1" ht="11.25">
      <c r="A238" s="36"/>
      <c r="B238" s="37"/>
      <c r="C238" s="38"/>
      <c r="D238" s="194" t="s">
        <v>223</v>
      </c>
      <c r="E238" s="38"/>
      <c r="F238" s="195" t="s">
        <v>2353</v>
      </c>
      <c r="G238" s="38"/>
      <c r="H238" s="38"/>
      <c r="I238" s="196"/>
      <c r="J238" s="38"/>
      <c r="K238" s="38"/>
      <c r="L238" s="41"/>
      <c r="M238" s="197"/>
      <c r="N238" s="198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223</v>
      </c>
      <c r="AU238" s="19" t="s">
        <v>81</v>
      </c>
    </row>
    <row r="239" spans="1:65" s="2" customFormat="1" ht="37.9" customHeight="1">
      <c r="A239" s="36"/>
      <c r="B239" s="37"/>
      <c r="C239" s="181" t="s">
        <v>860</v>
      </c>
      <c r="D239" s="181" t="s">
        <v>218</v>
      </c>
      <c r="E239" s="182" t="s">
        <v>2354</v>
      </c>
      <c r="F239" s="183" t="s">
        <v>2355</v>
      </c>
      <c r="G239" s="184" t="s">
        <v>176</v>
      </c>
      <c r="H239" s="185">
        <v>5</v>
      </c>
      <c r="I239" s="186"/>
      <c r="J239" s="187">
        <f>ROUND(I239*H239,2)</f>
        <v>0</v>
      </c>
      <c r="K239" s="183" t="s">
        <v>221</v>
      </c>
      <c r="L239" s="41"/>
      <c r="M239" s="188" t="s">
        <v>19</v>
      </c>
      <c r="N239" s="189" t="s">
        <v>43</v>
      </c>
      <c r="O239" s="66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2" t="s">
        <v>543</v>
      </c>
      <c r="AT239" s="192" t="s">
        <v>218</v>
      </c>
      <c r="AU239" s="192" t="s">
        <v>81</v>
      </c>
      <c r="AY239" s="19" t="s">
        <v>216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19" t="s">
        <v>79</v>
      </c>
      <c r="BK239" s="193">
        <f>ROUND(I239*H239,2)</f>
        <v>0</v>
      </c>
      <c r="BL239" s="19" t="s">
        <v>543</v>
      </c>
      <c r="BM239" s="192" t="s">
        <v>2356</v>
      </c>
    </row>
    <row r="240" spans="1:65" s="2" customFormat="1" ht="11.25">
      <c r="A240" s="36"/>
      <c r="B240" s="37"/>
      <c r="C240" s="38"/>
      <c r="D240" s="194" t="s">
        <v>223</v>
      </c>
      <c r="E240" s="38"/>
      <c r="F240" s="195" t="s">
        <v>2357</v>
      </c>
      <c r="G240" s="38"/>
      <c r="H240" s="38"/>
      <c r="I240" s="196"/>
      <c r="J240" s="38"/>
      <c r="K240" s="38"/>
      <c r="L240" s="41"/>
      <c r="M240" s="197"/>
      <c r="N240" s="198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223</v>
      </c>
      <c r="AU240" s="19" t="s">
        <v>81</v>
      </c>
    </row>
    <row r="241" spans="1:65" s="2" customFormat="1" ht="44.25" customHeight="1">
      <c r="A241" s="36"/>
      <c r="B241" s="37"/>
      <c r="C241" s="181" t="s">
        <v>862</v>
      </c>
      <c r="D241" s="181" t="s">
        <v>218</v>
      </c>
      <c r="E241" s="182" t="s">
        <v>2358</v>
      </c>
      <c r="F241" s="183" t="s">
        <v>2359</v>
      </c>
      <c r="G241" s="184" t="s">
        <v>176</v>
      </c>
      <c r="H241" s="185">
        <v>5</v>
      </c>
      <c r="I241" s="186"/>
      <c r="J241" s="187">
        <f>ROUND(I241*H241,2)</f>
        <v>0</v>
      </c>
      <c r="K241" s="183" t="s">
        <v>221</v>
      </c>
      <c r="L241" s="41"/>
      <c r="M241" s="188" t="s">
        <v>19</v>
      </c>
      <c r="N241" s="189" t="s">
        <v>43</v>
      </c>
      <c r="O241" s="66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2" t="s">
        <v>543</v>
      </c>
      <c r="AT241" s="192" t="s">
        <v>218</v>
      </c>
      <c r="AU241" s="192" t="s">
        <v>81</v>
      </c>
      <c r="AY241" s="19" t="s">
        <v>216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19" t="s">
        <v>79</v>
      </c>
      <c r="BK241" s="193">
        <f>ROUND(I241*H241,2)</f>
        <v>0</v>
      </c>
      <c r="BL241" s="19" t="s">
        <v>543</v>
      </c>
      <c r="BM241" s="192" t="s">
        <v>2360</v>
      </c>
    </row>
    <row r="242" spans="1:65" s="2" customFormat="1" ht="11.25">
      <c r="A242" s="36"/>
      <c r="B242" s="37"/>
      <c r="C242" s="38"/>
      <c r="D242" s="194" t="s">
        <v>223</v>
      </c>
      <c r="E242" s="38"/>
      <c r="F242" s="195" t="s">
        <v>2361</v>
      </c>
      <c r="G242" s="38"/>
      <c r="H242" s="38"/>
      <c r="I242" s="196"/>
      <c r="J242" s="38"/>
      <c r="K242" s="38"/>
      <c r="L242" s="41"/>
      <c r="M242" s="197"/>
      <c r="N242" s="198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223</v>
      </c>
      <c r="AU242" s="19" t="s">
        <v>81</v>
      </c>
    </row>
    <row r="243" spans="1:65" s="2" customFormat="1" ht="16.5" customHeight="1">
      <c r="A243" s="36"/>
      <c r="B243" s="37"/>
      <c r="C243" s="181" t="s">
        <v>465</v>
      </c>
      <c r="D243" s="181" t="s">
        <v>218</v>
      </c>
      <c r="E243" s="182" t="s">
        <v>2362</v>
      </c>
      <c r="F243" s="183" t="s">
        <v>2363</v>
      </c>
      <c r="G243" s="184" t="s">
        <v>176</v>
      </c>
      <c r="H243" s="185">
        <v>1</v>
      </c>
      <c r="I243" s="186"/>
      <c r="J243" s="187">
        <f>ROUND(I243*H243,2)</f>
        <v>0</v>
      </c>
      <c r="K243" s="183" t="s">
        <v>1083</v>
      </c>
      <c r="L243" s="41"/>
      <c r="M243" s="188" t="s">
        <v>19</v>
      </c>
      <c r="N243" s="189" t="s">
        <v>43</v>
      </c>
      <c r="O243" s="66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92" t="s">
        <v>543</v>
      </c>
      <c r="AT243" s="192" t="s">
        <v>218</v>
      </c>
      <c r="AU243" s="192" t="s">
        <v>81</v>
      </c>
      <c r="AY243" s="19" t="s">
        <v>216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19" t="s">
        <v>79</v>
      </c>
      <c r="BK243" s="193">
        <f>ROUND(I243*H243,2)</f>
        <v>0</v>
      </c>
      <c r="BL243" s="19" t="s">
        <v>543</v>
      </c>
      <c r="BM243" s="192" t="s">
        <v>2364</v>
      </c>
    </row>
    <row r="244" spans="1:65" s="2" customFormat="1" ht="33" customHeight="1">
      <c r="A244" s="36"/>
      <c r="B244" s="37"/>
      <c r="C244" s="181" t="s">
        <v>865</v>
      </c>
      <c r="D244" s="181" t="s">
        <v>218</v>
      </c>
      <c r="E244" s="182" t="s">
        <v>2365</v>
      </c>
      <c r="F244" s="183" t="s">
        <v>2366</v>
      </c>
      <c r="G244" s="184" t="s">
        <v>176</v>
      </c>
      <c r="H244" s="185">
        <v>3</v>
      </c>
      <c r="I244" s="186"/>
      <c r="J244" s="187">
        <f>ROUND(I244*H244,2)</f>
        <v>0</v>
      </c>
      <c r="K244" s="183" t="s">
        <v>221</v>
      </c>
      <c r="L244" s="41"/>
      <c r="M244" s="188" t="s">
        <v>19</v>
      </c>
      <c r="N244" s="189" t="s">
        <v>43</v>
      </c>
      <c r="O244" s="66"/>
      <c r="P244" s="190">
        <f>O244*H244</f>
        <v>0</v>
      </c>
      <c r="Q244" s="190">
        <v>0</v>
      </c>
      <c r="R244" s="190">
        <f>Q244*H244</f>
        <v>0</v>
      </c>
      <c r="S244" s="190">
        <v>0</v>
      </c>
      <c r="T244" s="191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2" t="s">
        <v>543</v>
      </c>
      <c r="AT244" s="192" t="s">
        <v>218</v>
      </c>
      <c r="AU244" s="192" t="s">
        <v>81</v>
      </c>
      <c r="AY244" s="19" t="s">
        <v>216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19" t="s">
        <v>79</v>
      </c>
      <c r="BK244" s="193">
        <f>ROUND(I244*H244,2)</f>
        <v>0</v>
      </c>
      <c r="BL244" s="19" t="s">
        <v>543</v>
      </c>
      <c r="BM244" s="192" t="s">
        <v>2367</v>
      </c>
    </row>
    <row r="245" spans="1:65" s="2" customFormat="1" ht="11.25">
      <c r="A245" s="36"/>
      <c r="B245" s="37"/>
      <c r="C245" s="38"/>
      <c r="D245" s="194" t="s">
        <v>223</v>
      </c>
      <c r="E245" s="38"/>
      <c r="F245" s="195" t="s">
        <v>2368</v>
      </c>
      <c r="G245" s="38"/>
      <c r="H245" s="38"/>
      <c r="I245" s="196"/>
      <c r="J245" s="38"/>
      <c r="K245" s="38"/>
      <c r="L245" s="41"/>
      <c r="M245" s="197"/>
      <c r="N245" s="198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223</v>
      </c>
      <c r="AU245" s="19" t="s">
        <v>81</v>
      </c>
    </row>
    <row r="246" spans="1:65" s="2" customFormat="1" ht="16.5" customHeight="1">
      <c r="A246" s="36"/>
      <c r="B246" s="37"/>
      <c r="C246" s="233" t="s">
        <v>867</v>
      </c>
      <c r="D246" s="233" t="s">
        <v>312</v>
      </c>
      <c r="E246" s="234" t="s">
        <v>2369</v>
      </c>
      <c r="F246" s="235" t="s">
        <v>2370</v>
      </c>
      <c r="G246" s="236" t="s">
        <v>134</v>
      </c>
      <c r="H246" s="237">
        <v>11</v>
      </c>
      <c r="I246" s="238"/>
      <c r="J246" s="239">
        <f>ROUND(I246*H246,2)</f>
        <v>0</v>
      </c>
      <c r="K246" s="235" t="s">
        <v>221</v>
      </c>
      <c r="L246" s="240"/>
      <c r="M246" s="241" t="s">
        <v>19</v>
      </c>
      <c r="N246" s="242" t="s">
        <v>43</v>
      </c>
      <c r="O246" s="66"/>
      <c r="P246" s="190">
        <f>O246*H246</f>
        <v>0</v>
      </c>
      <c r="Q246" s="190">
        <v>8.0000000000000007E-5</v>
      </c>
      <c r="R246" s="190">
        <f>Q246*H246</f>
        <v>8.8000000000000003E-4</v>
      </c>
      <c r="S246" s="190">
        <v>0</v>
      </c>
      <c r="T246" s="19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92" t="s">
        <v>1066</v>
      </c>
      <c r="AT246" s="192" t="s">
        <v>312</v>
      </c>
      <c r="AU246" s="192" t="s">
        <v>81</v>
      </c>
      <c r="AY246" s="19" t="s">
        <v>216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19" t="s">
        <v>79</v>
      </c>
      <c r="BK246" s="193">
        <f>ROUND(I246*H246,2)</f>
        <v>0</v>
      </c>
      <c r="BL246" s="19" t="s">
        <v>543</v>
      </c>
      <c r="BM246" s="192" t="s">
        <v>2371</v>
      </c>
    </row>
    <row r="247" spans="1:65" s="2" customFormat="1" ht="33" customHeight="1">
      <c r="A247" s="36"/>
      <c r="B247" s="37"/>
      <c r="C247" s="181" t="s">
        <v>869</v>
      </c>
      <c r="D247" s="181" t="s">
        <v>218</v>
      </c>
      <c r="E247" s="182" t="s">
        <v>2372</v>
      </c>
      <c r="F247" s="183" t="s">
        <v>2373</v>
      </c>
      <c r="G247" s="184" t="s">
        <v>176</v>
      </c>
      <c r="H247" s="185">
        <v>5</v>
      </c>
      <c r="I247" s="186"/>
      <c r="J247" s="187">
        <f>ROUND(I247*H247,2)</f>
        <v>0</v>
      </c>
      <c r="K247" s="183" t="s">
        <v>221</v>
      </c>
      <c r="L247" s="41"/>
      <c r="M247" s="188" t="s">
        <v>19</v>
      </c>
      <c r="N247" s="189" t="s">
        <v>43</v>
      </c>
      <c r="O247" s="66"/>
      <c r="P247" s="190">
        <f>O247*H247</f>
        <v>0</v>
      </c>
      <c r="Q247" s="190">
        <v>0</v>
      </c>
      <c r="R247" s="190">
        <f>Q247*H247</f>
        <v>0</v>
      </c>
      <c r="S247" s="190">
        <v>0</v>
      </c>
      <c r="T247" s="191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92" t="s">
        <v>543</v>
      </c>
      <c r="AT247" s="192" t="s">
        <v>218</v>
      </c>
      <c r="AU247" s="192" t="s">
        <v>81</v>
      </c>
      <c r="AY247" s="19" t="s">
        <v>216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19" t="s">
        <v>79</v>
      </c>
      <c r="BK247" s="193">
        <f>ROUND(I247*H247,2)</f>
        <v>0</v>
      </c>
      <c r="BL247" s="19" t="s">
        <v>543</v>
      </c>
      <c r="BM247" s="192" t="s">
        <v>2374</v>
      </c>
    </row>
    <row r="248" spans="1:65" s="2" customFormat="1" ht="11.25">
      <c r="A248" s="36"/>
      <c r="B248" s="37"/>
      <c r="C248" s="38"/>
      <c r="D248" s="194" t="s">
        <v>223</v>
      </c>
      <c r="E248" s="38"/>
      <c r="F248" s="195" t="s">
        <v>2375</v>
      </c>
      <c r="G248" s="38"/>
      <c r="H248" s="38"/>
      <c r="I248" s="196"/>
      <c r="J248" s="38"/>
      <c r="K248" s="38"/>
      <c r="L248" s="41"/>
      <c r="M248" s="197"/>
      <c r="N248" s="198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223</v>
      </c>
      <c r="AU248" s="19" t="s">
        <v>81</v>
      </c>
    </row>
    <row r="249" spans="1:65" s="2" customFormat="1" ht="16.5" customHeight="1">
      <c r="A249" s="36"/>
      <c r="B249" s="37"/>
      <c r="C249" s="181" t="s">
        <v>871</v>
      </c>
      <c r="D249" s="181" t="s">
        <v>218</v>
      </c>
      <c r="E249" s="182" t="s">
        <v>2376</v>
      </c>
      <c r="F249" s="183" t="s">
        <v>2377</v>
      </c>
      <c r="G249" s="184" t="s">
        <v>176</v>
      </c>
      <c r="H249" s="185">
        <v>5</v>
      </c>
      <c r="I249" s="186"/>
      <c r="J249" s="187">
        <f>ROUND(I249*H249,2)</f>
        <v>0</v>
      </c>
      <c r="K249" s="183" t="s">
        <v>1083</v>
      </c>
      <c r="L249" s="41"/>
      <c r="M249" s="188" t="s">
        <v>19</v>
      </c>
      <c r="N249" s="189" t="s">
        <v>43</v>
      </c>
      <c r="O249" s="66"/>
      <c r="P249" s="190">
        <f>O249*H249</f>
        <v>0</v>
      </c>
      <c r="Q249" s="190">
        <v>0</v>
      </c>
      <c r="R249" s="190">
        <f>Q249*H249</f>
        <v>0</v>
      </c>
      <c r="S249" s="190">
        <v>0</v>
      </c>
      <c r="T249" s="191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2" t="s">
        <v>543</v>
      </c>
      <c r="AT249" s="192" t="s">
        <v>218</v>
      </c>
      <c r="AU249" s="192" t="s">
        <v>81</v>
      </c>
      <c r="AY249" s="19" t="s">
        <v>216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19" t="s">
        <v>79</v>
      </c>
      <c r="BK249" s="193">
        <f>ROUND(I249*H249,2)</f>
        <v>0</v>
      </c>
      <c r="BL249" s="19" t="s">
        <v>543</v>
      </c>
      <c r="BM249" s="192" t="s">
        <v>2378</v>
      </c>
    </row>
    <row r="250" spans="1:65" s="2" customFormat="1" ht="16.5" customHeight="1">
      <c r="A250" s="36"/>
      <c r="B250" s="37"/>
      <c r="C250" s="181" t="s">
        <v>873</v>
      </c>
      <c r="D250" s="181" t="s">
        <v>218</v>
      </c>
      <c r="E250" s="182" t="s">
        <v>2379</v>
      </c>
      <c r="F250" s="183" t="s">
        <v>2380</v>
      </c>
      <c r="G250" s="184" t="s">
        <v>176</v>
      </c>
      <c r="H250" s="185">
        <v>4</v>
      </c>
      <c r="I250" s="186"/>
      <c r="J250" s="187">
        <f>ROUND(I250*H250,2)</f>
        <v>0</v>
      </c>
      <c r="K250" s="183" t="s">
        <v>221</v>
      </c>
      <c r="L250" s="41"/>
      <c r="M250" s="188" t="s">
        <v>19</v>
      </c>
      <c r="N250" s="189" t="s">
        <v>43</v>
      </c>
      <c r="O250" s="66"/>
      <c r="P250" s="190">
        <f>O250*H250</f>
        <v>0</v>
      </c>
      <c r="Q250" s="190">
        <v>0</v>
      </c>
      <c r="R250" s="190">
        <f>Q250*H250</f>
        <v>0</v>
      </c>
      <c r="S250" s="190">
        <v>0</v>
      </c>
      <c r="T250" s="19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2" t="s">
        <v>543</v>
      </c>
      <c r="AT250" s="192" t="s">
        <v>218</v>
      </c>
      <c r="AU250" s="192" t="s">
        <v>81</v>
      </c>
      <c r="AY250" s="19" t="s">
        <v>216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19" t="s">
        <v>79</v>
      </c>
      <c r="BK250" s="193">
        <f>ROUND(I250*H250,2)</f>
        <v>0</v>
      </c>
      <c r="BL250" s="19" t="s">
        <v>543</v>
      </c>
      <c r="BM250" s="192" t="s">
        <v>2381</v>
      </c>
    </row>
    <row r="251" spans="1:65" s="2" customFormat="1" ht="11.25">
      <c r="A251" s="36"/>
      <c r="B251" s="37"/>
      <c r="C251" s="38"/>
      <c r="D251" s="194" t="s">
        <v>223</v>
      </c>
      <c r="E251" s="38"/>
      <c r="F251" s="195" t="s">
        <v>2382</v>
      </c>
      <c r="G251" s="38"/>
      <c r="H251" s="38"/>
      <c r="I251" s="196"/>
      <c r="J251" s="38"/>
      <c r="K251" s="38"/>
      <c r="L251" s="41"/>
      <c r="M251" s="197"/>
      <c r="N251" s="198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223</v>
      </c>
      <c r="AU251" s="19" t="s">
        <v>81</v>
      </c>
    </row>
    <row r="252" spans="1:65" s="2" customFormat="1" ht="16.5" customHeight="1">
      <c r="A252" s="36"/>
      <c r="B252" s="37"/>
      <c r="C252" s="181" t="s">
        <v>875</v>
      </c>
      <c r="D252" s="181" t="s">
        <v>218</v>
      </c>
      <c r="E252" s="182" t="s">
        <v>2383</v>
      </c>
      <c r="F252" s="183" t="s">
        <v>2384</v>
      </c>
      <c r="G252" s="184" t="s">
        <v>176</v>
      </c>
      <c r="H252" s="185">
        <v>4</v>
      </c>
      <c r="I252" s="186"/>
      <c r="J252" s="187">
        <f>ROUND(I252*H252,2)</f>
        <v>0</v>
      </c>
      <c r="K252" s="183" t="s">
        <v>1083</v>
      </c>
      <c r="L252" s="41"/>
      <c r="M252" s="188" t="s">
        <v>19</v>
      </c>
      <c r="N252" s="189" t="s">
        <v>43</v>
      </c>
      <c r="O252" s="66"/>
      <c r="P252" s="190">
        <f>O252*H252</f>
        <v>0</v>
      </c>
      <c r="Q252" s="190">
        <v>0</v>
      </c>
      <c r="R252" s="190">
        <f>Q252*H252</f>
        <v>0</v>
      </c>
      <c r="S252" s="190">
        <v>0</v>
      </c>
      <c r="T252" s="19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2" t="s">
        <v>543</v>
      </c>
      <c r="AT252" s="192" t="s">
        <v>218</v>
      </c>
      <c r="AU252" s="192" t="s">
        <v>81</v>
      </c>
      <c r="AY252" s="19" t="s">
        <v>216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9" t="s">
        <v>79</v>
      </c>
      <c r="BK252" s="193">
        <f>ROUND(I252*H252,2)</f>
        <v>0</v>
      </c>
      <c r="BL252" s="19" t="s">
        <v>543</v>
      </c>
      <c r="BM252" s="192" t="s">
        <v>2385</v>
      </c>
    </row>
    <row r="253" spans="1:65" s="2" customFormat="1" ht="16.5" customHeight="1">
      <c r="A253" s="36"/>
      <c r="B253" s="37"/>
      <c r="C253" s="181" t="s">
        <v>892</v>
      </c>
      <c r="D253" s="181" t="s">
        <v>218</v>
      </c>
      <c r="E253" s="182" t="s">
        <v>2386</v>
      </c>
      <c r="F253" s="183" t="s">
        <v>2387</v>
      </c>
      <c r="G253" s="184" t="s">
        <v>176</v>
      </c>
      <c r="H253" s="185">
        <v>3</v>
      </c>
      <c r="I253" s="186"/>
      <c r="J253" s="187">
        <f>ROUND(I253*H253,2)</f>
        <v>0</v>
      </c>
      <c r="K253" s="183" t="s">
        <v>1083</v>
      </c>
      <c r="L253" s="41"/>
      <c r="M253" s="188" t="s">
        <v>19</v>
      </c>
      <c r="N253" s="189" t="s">
        <v>43</v>
      </c>
      <c r="O253" s="66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92" t="s">
        <v>543</v>
      </c>
      <c r="AT253" s="192" t="s">
        <v>218</v>
      </c>
      <c r="AU253" s="192" t="s">
        <v>81</v>
      </c>
      <c r="AY253" s="19" t="s">
        <v>216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19" t="s">
        <v>79</v>
      </c>
      <c r="BK253" s="193">
        <f>ROUND(I253*H253,2)</f>
        <v>0</v>
      </c>
      <c r="BL253" s="19" t="s">
        <v>543</v>
      </c>
      <c r="BM253" s="192" t="s">
        <v>2388</v>
      </c>
    </row>
    <row r="254" spans="1:65" s="2" customFormat="1" ht="21.75" customHeight="1">
      <c r="A254" s="36"/>
      <c r="B254" s="37"/>
      <c r="C254" s="181" t="s">
        <v>2389</v>
      </c>
      <c r="D254" s="181" t="s">
        <v>218</v>
      </c>
      <c r="E254" s="182" t="s">
        <v>2390</v>
      </c>
      <c r="F254" s="183" t="s">
        <v>2391</v>
      </c>
      <c r="G254" s="184" t="s">
        <v>176</v>
      </c>
      <c r="H254" s="185">
        <v>1</v>
      </c>
      <c r="I254" s="186"/>
      <c r="J254" s="187">
        <f>ROUND(I254*H254,2)</f>
        <v>0</v>
      </c>
      <c r="K254" s="183" t="s">
        <v>221</v>
      </c>
      <c r="L254" s="41"/>
      <c r="M254" s="188" t="s">
        <v>19</v>
      </c>
      <c r="N254" s="189" t="s">
        <v>43</v>
      </c>
      <c r="O254" s="66"/>
      <c r="P254" s="190">
        <f>O254*H254</f>
        <v>0</v>
      </c>
      <c r="Q254" s="190">
        <v>1.67E-3</v>
      </c>
      <c r="R254" s="190">
        <f>Q254*H254</f>
        <v>1.67E-3</v>
      </c>
      <c r="S254" s="190">
        <v>0</v>
      </c>
      <c r="T254" s="191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92" t="s">
        <v>543</v>
      </c>
      <c r="AT254" s="192" t="s">
        <v>218</v>
      </c>
      <c r="AU254" s="192" t="s">
        <v>81</v>
      </c>
      <c r="AY254" s="19" t="s">
        <v>216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19" t="s">
        <v>79</v>
      </c>
      <c r="BK254" s="193">
        <f>ROUND(I254*H254,2)</f>
        <v>0</v>
      </c>
      <c r="BL254" s="19" t="s">
        <v>543</v>
      </c>
      <c r="BM254" s="192" t="s">
        <v>2392</v>
      </c>
    </row>
    <row r="255" spans="1:65" s="2" customFormat="1" ht="11.25">
      <c r="A255" s="36"/>
      <c r="B255" s="37"/>
      <c r="C255" s="38"/>
      <c r="D255" s="194" t="s">
        <v>223</v>
      </c>
      <c r="E255" s="38"/>
      <c r="F255" s="195" t="s">
        <v>2393</v>
      </c>
      <c r="G255" s="38"/>
      <c r="H255" s="38"/>
      <c r="I255" s="196"/>
      <c r="J255" s="38"/>
      <c r="K255" s="38"/>
      <c r="L255" s="41"/>
      <c r="M255" s="197"/>
      <c r="N255" s="198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223</v>
      </c>
      <c r="AU255" s="19" t="s">
        <v>81</v>
      </c>
    </row>
    <row r="256" spans="1:65" s="2" customFormat="1" ht="16.5" customHeight="1">
      <c r="A256" s="36"/>
      <c r="B256" s="37"/>
      <c r="C256" s="181" t="s">
        <v>2394</v>
      </c>
      <c r="D256" s="181" t="s">
        <v>218</v>
      </c>
      <c r="E256" s="182" t="s">
        <v>2395</v>
      </c>
      <c r="F256" s="183" t="s">
        <v>2396</v>
      </c>
      <c r="G256" s="184" t="s">
        <v>176</v>
      </c>
      <c r="H256" s="185">
        <v>1</v>
      </c>
      <c r="I256" s="186"/>
      <c r="J256" s="187">
        <f t="shared" ref="J256:J261" si="20">ROUND(I256*H256,2)</f>
        <v>0</v>
      </c>
      <c r="K256" s="183" t="s">
        <v>1083</v>
      </c>
      <c r="L256" s="41"/>
      <c r="M256" s="188" t="s">
        <v>19</v>
      </c>
      <c r="N256" s="189" t="s">
        <v>43</v>
      </c>
      <c r="O256" s="66"/>
      <c r="P256" s="190">
        <f t="shared" ref="P256:P261" si="21">O256*H256</f>
        <v>0</v>
      </c>
      <c r="Q256" s="190">
        <v>0</v>
      </c>
      <c r="R256" s="190">
        <f t="shared" ref="R256:R261" si="22">Q256*H256</f>
        <v>0</v>
      </c>
      <c r="S256" s="190">
        <v>0</v>
      </c>
      <c r="T256" s="191">
        <f t="shared" ref="T256:T261" si="23"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92" t="s">
        <v>543</v>
      </c>
      <c r="AT256" s="192" t="s">
        <v>218</v>
      </c>
      <c r="AU256" s="192" t="s">
        <v>81</v>
      </c>
      <c r="AY256" s="19" t="s">
        <v>216</v>
      </c>
      <c r="BE256" s="193">
        <f t="shared" ref="BE256:BE261" si="24">IF(N256="základní",J256,0)</f>
        <v>0</v>
      </c>
      <c r="BF256" s="193">
        <f t="shared" ref="BF256:BF261" si="25">IF(N256="snížená",J256,0)</f>
        <v>0</v>
      </c>
      <c r="BG256" s="193">
        <f t="shared" ref="BG256:BG261" si="26">IF(N256="zákl. přenesená",J256,0)</f>
        <v>0</v>
      </c>
      <c r="BH256" s="193">
        <f t="shared" ref="BH256:BH261" si="27">IF(N256="sníž. přenesená",J256,0)</f>
        <v>0</v>
      </c>
      <c r="BI256" s="193">
        <f t="shared" ref="BI256:BI261" si="28">IF(N256="nulová",J256,0)</f>
        <v>0</v>
      </c>
      <c r="BJ256" s="19" t="s">
        <v>79</v>
      </c>
      <c r="BK256" s="193">
        <f t="shared" ref="BK256:BK261" si="29">ROUND(I256*H256,2)</f>
        <v>0</v>
      </c>
      <c r="BL256" s="19" t="s">
        <v>543</v>
      </c>
      <c r="BM256" s="192" t="s">
        <v>2397</v>
      </c>
    </row>
    <row r="257" spans="1:65" s="2" customFormat="1" ht="16.5" customHeight="1">
      <c r="A257" s="36"/>
      <c r="B257" s="37"/>
      <c r="C257" s="181" t="s">
        <v>2398</v>
      </c>
      <c r="D257" s="181" t="s">
        <v>218</v>
      </c>
      <c r="E257" s="182" t="s">
        <v>2399</v>
      </c>
      <c r="F257" s="183" t="s">
        <v>2400</v>
      </c>
      <c r="G257" s="184" t="s">
        <v>176</v>
      </c>
      <c r="H257" s="185">
        <v>2</v>
      </c>
      <c r="I257" s="186"/>
      <c r="J257" s="187">
        <f t="shared" si="20"/>
        <v>0</v>
      </c>
      <c r="K257" s="183" t="s">
        <v>1083</v>
      </c>
      <c r="L257" s="41"/>
      <c r="M257" s="188" t="s">
        <v>19</v>
      </c>
      <c r="N257" s="189" t="s">
        <v>43</v>
      </c>
      <c r="O257" s="66"/>
      <c r="P257" s="190">
        <f t="shared" si="21"/>
        <v>0</v>
      </c>
      <c r="Q257" s="190">
        <v>0</v>
      </c>
      <c r="R257" s="190">
        <f t="shared" si="22"/>
        <v>0</v>
      </c>
      <c r="S257" s="190">
        <v>0</v>
      </c>
      <c r="T257" s="191">
        <f t="shared" si="23"/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2" t="s">
        <v>543</v>
      </c>
      <c r="AT257" s="192" t="s">
        <v>218</v>
      </c>
      <c r="AU257" s="192" t="s">
        <v>81</v>
      </c>
      <c r="AY257" s="19" t="s">
        <v>216</v>
      </c>
      <c r="BE257" s="193">
        <f t="shared" si="24"/>
        <v>0</v>
      </c>
      <c r="BF257" s="193">
        <f t="shared" si="25"/>
        <v>0</v>
      </c>
      <c r="BG257" s="193">
        <f t="shared" si="26"/>
        <v>0</v>
      </c>
      <c r="BH257" s="193">
        <f t="shared" si="27"/>
        <v>0</v>
      </c>
      <c r="BI257" s="193">
        <f t="shared" si="28"/>
        <v>0</v>
      </c>
      <c r="BJ257" s="19" t="s">
        <v>79</v>
      </c>
      <c r="BK257" s="193">
        <f t="shared" si="29"/>
        <v>0</v>
      </c>
      <c r="BL257" s="19" t="s">
        <v>543</v>
      </c>
      <c r="BM257" s="192" t="s">
        <v>2401</v>
      </c>
    </row>
    <row r="258" spans="1:65" s="2" customFormat="1" ht="16.5" customHeight="1">
      <c r="A258" s="36"/>
      <c r="B258" s="37"/>
      <c r="C258" s="181" t="s">
        <v>2402</v>
      </c>
      <c r="D258" s="181" t="s">
        <v>218</v>
      </c>
      <c r="E258" s="182" t="s">
        <v>2403</v>
      </c>
      <c r="F258" s="183" t="s">
        <v>2404</v>
      </c>
      <c r="G258" s="184" t="s">
        <v>176</v>
      </c>
      <c r="H258" s="185">
        <v>1</v>
      </c>
      <c r="I258" s="186"/>
      <c r="J258" s="187">
        <f t="shared" si="20"/>
        <v>0</v>
      </c>
      <c r="K258" s="183" t="s">
        <v>1083</v>
      </c>
      <c r="L258" s="41"/>
      <c r="M258" s="188" t="s">
        <v>19</v>
      </c>
      <c r="N258" s="189" t="s">
        <v>43</v>
      </c>
      <c r="O258" s="66"/>
      <c r="P258" s="190">
        <f t="shared" si="21"/>
        <v>0</v>
      </c>
      <c r="Q258" s="190">
        <v>0</v>
      </c>
      <c r="R258" s="190">
        <f t="shared" si="22"/>
        <v>0</v>
      </c>
      <c r="S258" s="190">
        <v>0</v>
      </c>
      <c r="T258" s="191">
        <f t="shared" si="23"/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2" t="s">
        <v>543</v>
      </c>
      <c r="AT258" s="192" t="s">
        <v>218</v>
      </c>
      <c r="AU258" s="192" t="s">
        <v>81</v>
      </c>
      <c r="AY258" s="19" t="s">
        <v>216</v>
      </c>
      <c r="BE258" s="193">
        <f t="shared" si="24"/>
        <v>0</v>
      </c>
      <c r="BF258" s="193">
        <f t="shared" si="25"/>
        <v>0</v>
      </c>
      <c r="BG258" s="193">
        <f t="shared" si="26"/>
        <v>0</v>
      </c>
      <c r="BH258" s="193">
        <f t="shared" si="27"/>
        <v>0</v>
      </c>
      <c r="BI258" s="193">
        <f t="shared" si="28"/>
        <v>0</v>
      </c>
      <c r="BJ258" s="19" t="s">
        <v>79</v>
      </c>
      <c r="BK258" s="193">
        <f t="shared" si="29"/>
        <v>0</v>
      </c>
      <c r="BL258" s="19" t="s">
        <v>543</v>
      </c>
      <c r="BM258" s="192" t="s">
        <v>2405</v>
      </c>
    </row>
    <row r="259" spans="1:65" s="2" customFormat="1" ht="16.5" customHeight="1">
      <c r="A259" s="36"/>
      <c r="B259" s="37"/>
      <c r="C259" s="181" t="s">
        <v>2406</v>
      </c>
      <c r="D259" s="181" t="s">
        <v>218</v>
      </c>
      <c r="E259" s="182" t="s">
        <v>2407</v>
      </c>
      <c r="F259" s="183" t="s">
        <v>2408</v>
      </c>
      <c r="G259" s="184" t="s">
        <v>176</v>
      </c>
      <c r="H259" s="185">
        <v>1</v>
      </c>
      <c r="I259" s="186"/>
      <c r="J259" s="187">
        <f t="shared" si="20"/>
        <v>0</v>
      </c>
      <c r="K259" s="183" t="s">
        <v>1083</v>
      </c>
      <c r="L259" s="41"/>
      <c r="M259" s="188" t="s">
        <v>19</v>
      </c>
      <c r="N259" s="189" t="s">
        <v>43</v>
      </c>
      <c r="O259" s="66"/>
      <c r="P259" s="190">
        <f t="shared" si="21"/>
        <v>0</v>
      </c>
      <c r="Q259" s="190">
        <v>0</v>
      </c>
      <c r="R259" s="190">
        <f t="shared" si="22"/>
        <v>0</v>
      </c>
      <c r="S259" s="190">
        <v>0</v>
      </c>
      <c r="T259" s="191">
        <f t="shared" si="23"/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2" t="s">
        <v>543</v>
      </c>
      <c r="AT259" s="192" t="s">
        <v>218</v>
      </c>
      <c r="AU259" s="192" t="s">
        <v>81</v>
      </c>
      <c r="AY259" s="19" t="s">
        <v>216</v>
      </c>
      <c r="BE259" s="193">
        <f t="shared" si="24"/>
        <v>0</v>
      </c>
      <c r="BF259" s="193">
        <f t="shared" si="25"/>
        <v>0</v>
      </c>
      <c r="BG259" s="193">
        <f t="shared" si="26"/>
        <v>0</v>
      </c>
      <c r="BH259" s="193">
        <f t="shared" si="27"/>
        <v>0</v>
      </c>
      <c r="BI259" s="193">
        <f t="shared" si="28"/>
        <v>0</v>
      </c>
      <c r="BJ259" s="19" t="s">
        <v>79</v>
      </c>
      <c r="BK259" s="193">
        <f t="shared" si="29"/>
        <v>0</v>
      </c>
      <c r="BL259" s="19" t="s">
        <v>543</v>
      </c>
      <c r="BM259" s="192" t="s">
        <v>2409</v>
      </c>
    </row>
    <row r="260" spans="1:65" s="2" customFormat="1" ht="16.5" customHeight="1">
      <c r="A260" s="36"/>
      <c r="B260" s="37"/>
      <c r="C260" s="181" t="s">
        <v>2410</v>
      </c>
      <c r="D260" s="181" t="s">
        <v>218</v>
      </c>
      <c r="E260" s="182" t="s">
        <v>2411</v>
      </c>
      <c r="F260" s="183" t="s">
        <v>2412</v>
      </c>
      <c r="G260" s="184" t="s">
        <v>176</v>
      </c>
      <c r="H260" s="185">
        <v>2</v>
      </c>
      <c r="I260" s="186"/>
      <c r="J260" s="187">
        <f t="shared" si="20"/>
        <v>0</v>
      </c>
      <c r="K260" s="183" t="s">
        <v>1083</v>
      </c>
      <c r="L260" s="41"/>
      <c r="M260" s="188" t="s">
        <v>19</v>
      </c>
      <c r="N260" s="189" t="s">
        <v>43</v>
      </c>
      <c r="O260" s="66"/>
      <c r="P260" s="190">
        <f t="shared" si="21"/>
        <v>0</v>
      </c>
      <c r="Q260" s="190">
        <v>0</v>
      </c>
      <c r="R260" s="190">
        <f t="shared" si="22"/>
        <v>0</v>
      </c>
      <c r="S260" s="190">
        <v>0</v>
      </c>
      <c r="T260" s="191">
        <f t="shared" si="23"/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2" t="s">
        <v>543</v>
      </c>
      <c r="AT260" s="192" t="s">
        <v>218</v>
      </c>
      <c r="AU260" s="192" t="s">
        <v>81</v>
      </c>
      <c r="AY260" s="19" t="s">
        <v>216</v>
      </c>
      <c r="BE260" s="193">
        <f t="shared" si="24"/>
        <v>0</v>
      </c>
      <c r="BF260" s="193">
        <f t="shared" si="25"/>
        <v>0</v>
      </c>
      <c r="BG260" s="193">
        <f t="shared" si="26"/>
        <v>0</v>
      </c>
      <c r="BH260" s="193">
        <f t="shared" si="27"/>
        <v>0</v>
      </c>
      <c r="BI260" s="193">
        <f t="shared" si="28"/>
        <v>0</v>
      </c>
      <c r="BJ260" s="19" t="s">
        <v>79</v>
      </c>
      <c r="BK260" s="193">
        <f t="shared" si="29"/>
        <v>0</v>
      </c>
      <c r="BL260" s="19" t="s">
        <v>543</v>
      </c>
      <c r="BM260" s="192" t="s">
        <v>2413</v>
      </c>
    </row>
    <row r="261" spans="1:65" s="2" customFormat="1" ht="16.5" customHeight="1">
      <c r="A261" s="36"/>
      <c r="B261" s="37"/>
      <c r="C261" s="181" t="s">
        <v>2414</v>
      </c>
      <c r="D261" s="181" t="s">
        <v>218</v>
      </c>
      <c r="E261" s="182" t="s">
        <v>2415</v>
      </c>
      <c r="F261" s="183" t="s">
        <v>2416</v>
      </c>
      <c r="G261" s="184" t="s">
        <v>176</v>
      </c>
      <c r="H261" s="185">
        <v>1</v>
      </c>
      <c r="I261" s="186"/>
      <c r="J261" s="187">
        <f t="shared" si="20"/>
        <v>0</v>
      </c>
      <c r="K261" s="183" t="s">
        <v>221</v>
      </c>
      <c r="L261" s="41"/>
      <c r="M261" s="188" t="s">
        <v>19</v>
      </c>
      <c r="N261" s="189" t="s">
        <v>43</v>
      </c>
      <c r="O261" s="66"/>
      <c r="P261" s="190">
        <f t="shared" si="21"/>
        <v>0</v>
      </c>
      <c r="Q261" s="190">
        <v>0</v>
      </c>
      <c r="R261" s="190">
        <f t="shared" si="22"/>
        <v>0</v>
      </c>
      <c r="S261" s="190">
        <v>0</v>
      </c>
      <c r="T261" s="191">
        <f t="shared" si="23"/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92" t="s">
        <v>543</v>
      </c>
      <c r="AT261" s="192" t="s">
        <v>218</v>
      </c>
      <c r="AU261" s="192" t="s">
        <v>81</v>
      </c>
      <c r="AY261" s="19" t="s">
        <v>216</v>
      </c>
      <c r="BE261" s="193">
        <f t="shared" si="24"/>
        <v>0</v>
      </c>
      <c r="BF261" s="193">
        <f t="shared" si="25"/>
        <v>0</v>
      </c>
      <c r="BG261" s="193">
        <f t="shared" si="26"/>
        <v>0</v>
      </c>
      <c r="BH261" s="193">
        <f t="shared" si="27"/>
        <v>0</v>
      </c>
      <c r="BI261" s="193">
        <f t="shared" si="28"/>
        <v>0</v>
      </c>
      <c r="BJ261" s="19" t="s">
        <v>79</v>
      </c>
      <c r="BK261" s="193">
        <f t="shared" si="29"/>
        <v>0</v>
      </c>
      <c r="BL261" s="19" t="s">
        <v>543</v>
      </c>
      <c r="BM261" s="192" t="s">
        <v>2417</v>
      </c>
    </row>
    <row r="262" spans="1:65" s="2" customFormat="1" ht="11.25">
      <c r="A262" s="36"/>
      <c r="B262" s="37"/>
      <c r="C262" s="38"/>
      <c r="D262" s="194" t="s">
        <v>223</v>
      </c>
      <c r="E262" s="38"/>
      <c r="F262" s="195" t="s">
        <v>2418</v>
      </c>
      <c r="G262" s="38"/>
      <c r="H262" s="38"/>
      <c r="I262" s="196"/>
      <c r="J262" s="38"/>
      <c r="K262" s="38"/>
      <c r="L262" s="41"/>
      <c r="M262" s="197"/>
      <c r="N262" s="198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223</v>
      </c>
      <c r="AU262" s="19" t="s">
        <v>81</v>
      </c>
    </row>
    <row r="263" spans="1:65" s="2" customFormat="1" ht="16.5" customHeight="1">
      <c r="A263" s="36"/>
      <c r="B263" s="37"/>
      <c r="C263" s="181" t="s">
        <v>2419</v>
      </c>
      <c r="D263" s="181" t="s">
        <v>218</v>
      </c>
      <c r="E263" s="182" t="s">
        <v>2420</v>
      </c>
      <c r="F263" s="183" t="s">
        <v>2421</v>
      </c>
      <c r="G263" s="184" t="s">
        <v>176</v>
      </c>
      <c r="H263" s="185">
        <v>12</v>
      </c>
      <c r="I263" s="186"/>
      <c r="J263" s="187">
        <f>ROUND(I263*H263,2)</f>
        <v>0</v>
      </c>
      <c r="K263" s="183" t="s">
        <v>1083</v>
      </c>
      <c r="L263" s="41"/>
      <c r="M263" s="188" t="s">
        <v>19</v>
      </c>
      <c r="N263" s="189" t="s">
        <v>43</v>
      </c>
      <c r="O263" s="66"/>
      <c r="P263" s="190">
        <f>O263*H263</f>
        <v>0</v>
      </c>
      <c r="Q263" s="190">
        <v>0</v>
      </c>
      <c r="R263" s="190">
        <f>Q263*H263</f>
        <v>0</v>
      </c>
      <c r="S263" s="190">
        <v>0</v>
      </c>
      <c r="T263" s="191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92" t="s">
        <v>543</v>
      </c>
      <c r="AT263" s="192" t="s">
        <v>218</v>
      </c>
      <c r="AU263" s="192" t="s">
        <v>81</v>
      </c>
      <c r="AY263" s="19" t="s">
        <v>216</v>
      </c>
      <c r="BE263" s="193">
        <f>IF(N263="základní",J263,0)</f>
        <v>0</v>
      </c>
      <c r="BF263" s="193">
        <f>IF(N263="snížená",J263,0)</f>
        <v>0</v>
      </c>
      <c r="BG263" s="193">
        <f>IF(N263="zákl. přenesená",J263,0)</f>
        <v>0</v>
      </c>
      <c r="BH263" s="193">
        <f>IF(N263="sníž. přenesená",J263,0)</f>
        <v>0</v>
      </c>
      <c r="BI263" s="193">
        <f>IF(N263="nulová",J263,0)</f>
        <v>0</v>
      </c>
      <c r="BJ263" s="19" t="s">
        <v>79</v>
      </c>
      <c r="BK263" s="193">
        <f>ROUND(I263*H263,2)</f>
        <v>0</v>
      </c>
      <c r="BL263" s="19" t="s">
        <v>543</v>
      </c>
      <c r="BM263" s="192" t="s">
        <v>2422</v>
      </c>
    </row>
    <row r="264" spans="1:65" s="2" customFormat="1" ht="16.5" customHeight="1">
      <c r="A264" s="36"/>
      <c r="B264" s="37"/>
      <c r="C264" s="181" t="s">
        <v>2423</v>
      </c>
      <c r="D264" s="181" t="s">
        <v>218</v>
      </c>
      <c r="E264" s="182" t="s">
        <v>2424</v>
      </c>
      <c r="F264" s="183" t="s">
        <v>2425</v>
      </c>
      <c r="G264" s="184" t="s">
        <v>176</v>
      </c>
      <c r="H264" s="185">
        <v>12</v>
      </c>
      <c r="I264" s="186"/>
      <c r="J264" s="187">
        <f>ROUND(I264*H264,2)</f>
        <v>0</v>
      </c>
      <c r="K264" s="183" t="s">
        <v>1083</v>
      </c>
      <c r="L264" s="41"/>
      <c r="M264" s="188" t="s">
        <v>19</v>
      </c>
      <c r="N264" s="189" t="s">
        <v>43</v>
      </c>
      <c r="O264" s="66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2" t="s">
        <v>543</v>
      </c>
      <c r="AT264" s="192" t="s">
        <v>218</v>
      </c>
      <c r="AU264" s="192" t="s">
        <v>81</v>
      </c>
      <c r="AY264" s="19" t="s">
        <v>216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19" t="s">
        <v>79</v>
      </c>
      <c r="BK264" s="193">
        <f>ROUND(I264*H264,2)</f>
        <v>0</v>
      </c>
      <c r="BL264" s="19" t="s">
        <v>543</v>
      </c>
      <c r="BM264" s="192" t="s">
        <v>2426</v>
      </c>
    </row>
    <row r="265" spans="1:65" s="2" customFormat="1" ht="16.5" customHeight="1">
      <c r="A265" s="36"/>
      <c r="B265" s="37"/>
      <c r="C265" s="181" t="s">
        <v>2427</v>
      </c>
      <c r="D265" s="181" t="s">
        <v>218</v>
      </c>
      <c r="E265" s="182" t="s">
        <v>2428</v>
      </c>
      <c r="F265" s="183" t="s">
        <v>2429</v>
      </c>
      <c r="G265" s="184" t="s">
        <v>176</v>
      </c>
      <c r="H265" s="185">
        <v>4</v>
      </c>
      <c r="I265" s="186"/>
      <c r="J265" s="187">
        <f>ROUND(I265*H265,2)</f>
        <v>0</v>
      </c>
      <c r="K265" s="183" t="s">
        <v>221</v>
      </c>
      <c r="L265" s="41"/>
      <c r="M265" s="188" t="s">
        <v>19</v>
      </c>
      <c r="N265" s="189" t="s">
        <v>43</v>
      </c>
      <c r="O265" s="66"/>
      <c r="P265" s="190">
        <f>O265*H265</f>
        <v>0</v>
      </c>
      <c r="Q265" s="190">
        <v>0</v>
      </c>
      <c r="R265" s="190">
        <f>Q265*H265</f>
        <v>0</v>
      </c>
      <c r="S265" s="190">
        <v>0</v>
      </c>
      <c r="T265" s="191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92" t="s">
        <v>543</v>
      </c>
      <c r="AT265" s="192" t="s">
        <v>218</v>
      </c>
      <c r="AU265" s="192" t="s">
        <v>81</v>
      </c>
      <c r="AY265" s="19" t="s">
        <v>216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19" t="s">
        <v>79</v>
      </c>
      <c r="BK265" s="193">
        <f>ROUND(I265*H265,2)</f>
        <v>0</v>
      </c>
      <c r="BL265" s="19" t="s">
        <v>543</v>
      </c>
      <c r="BM265" s="192" t="s">
        <v>2430</v>
      </c>
    </row>
    <row r="266" spans="1:65" s="2" customFormat="1" ht="11.25">
      <c r="A266" s="36"/>
      <c r="B266" s="37"/>
      <c r="C266" s="38"/>
      <c r="D266" s="194" t="s">
        <v>223</v>
      </c>
      <c r="E266" s="38"/>
      <c r="F266" s="195" t="s">
        <v>2431</v>
      </c>
      <c r="G266" s="38"/>
      <c r="H266" s="38"/>
      <c r="I266" s="196"/>
      <c r="J266" s="38"/>
      <c r="K266" s="38"/>
      <c r="L266" s="41"/>
      <c r="M266" s="197"/>
      <c r="N266" s="198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223</v>
      </c>
      <c r="AU266" s="19" t="s">
        <v>81</v>
      </c>
    </row>
    <row r="267" spans="1:65" s="2" customFormat="1" ht="16.5" customHeight="1">
      <c r="A267" s="36"/>
      <c r="B267" s="37"/>
      <c r="C267" s="181" t="s">
        <v>812</v>
      </c>
      <c r="D267" s="181" t="s">
        <v>218</v>
      </c>
      <c r="E267" s="182" t="s">
        <v>2432</v>
      </c>
      <c r="F267" s="183" t="s">
        <v>2433</v>
      </c>
      <c r="G267" s="184" t="s">
        <v>176</v>
      </c>
      <c r="H267" s="185">
        <v>5</v>
      </c>
      <c r="I267" s="186"/>
      <c r="J267" s="187">
        <f>ROUND(I267*H267,2)</f>
        <v>0</v>
      </c>
      <c r="K267" s="183" t="s">
        <v>221</v>
      </c>
      <c r="L267" s="41"/>
      <c r="M267" s="188" t="s">
        <v>19</v>
      </c>
      <c r="N267" s="189" t="s">
        <v>43</v>
      </c>
      <c r="O267" s="66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92" t="s">
        <v>543</v>
      </c>
      <c r="AT267" s="192" t="s">
        <v>218</v>
      </c>
      <c r="AU267" s="192" t="s">
        <v>81</v>
      </c>
      <c r="AY267" s="19" t="s">
        <v>216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19" t="s">
        <v>79</v>
      </c>
      <c r="BK267" s="193">
        <f>ROUND(I267*H267,2)</f>
        <v>0</v>
      </c>
      <c r="BL267" s="19" t="s">
        <v>543</v>
      </c>
      <c r="BM267" s="192" t="s">
        <v>2434</v>
      </c>
    </row>
    <row r="268" spans="1:65" s="2" customFormat="1" ht="11.25">
      <c r="A268" s="36"/>
      <c r="B268" s="37"/>
      <c r="C268" s="38"/>
      <c r="D268" s="194" t="s">
        <v>223</v>
      </c>
      <c r="E268" s="38"/>
      <c r="F268" s="195" t="s">
        <v>2435</v>
      </c>
      <c r="G268" s="38"/>
      <c r="H268" s="38"/>
      <c r="I268" s="196"/>
      <c r="J268" s="38"/>
      <c r="K268" s="38"/>
      <c r="L268" s="41"/>
      <c r="M268" s="197"/>
      <c r="N268" s="198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223</v>
      </c>
      <c r="AU268" s="19" t="s">
        <v>81</v>
      </c>
    </row>
    <row r="269" spans="1:65" s="2" customFormat="1" ht="16.5" customHeight="1">
      <c r="A269" s="36"/>
      <c r="B269" s="37"/>
      <c r="C269" s="181" t="s">
        <v>2436</v>
      </c>
      <c r="D269" s="181" t="s">
        <v>218</v>
      </c>
      <c r="E269" s="182" t="s">
        <v>2437</v>
      </c>
      <c r="F269" s="183" t="s">
        <v>2438</v>
      </c>
      <c r="G269" s="184" t="s">
        <v>560</v>
      </c>
      <c r="H269" s="185">
        <v>6</v>
      </c>
      <c r="I269" s="186"/>
      <c r="J269" s="187">
        <f>ROUND(I269*H269,2)</f>
        <v>0</v>
      </c>
      <c r="K269" s="183" t="s">
        <v>1083</v>
      </c>
      <c r="L269" s="41"/>
      <c r="M269" s="188" t="s">
        <v>19</v>
      </c>
      <c r="N269" s="189" t="s">
        <v>43</v>
      </c>
      <c r="O269" s="66"/>
      <c r="P269" s="190">
        <f>O269*H269</f>
        <v>0</v>
      </c>
      <c r="Q269" s="190">
        <v>0</v>
      </c>
      <c r="R269" s="190">
        <f>Q269*H269</f>
        <v>0</v>
      </c>
      <c r="S269" s="190">
        <v>0</v>
      </c>
      <c r="T269" s="191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92" t="s">
        <v>543</v>
      </c>
      <c r="AT269" s="192" t="s">
        <v>218</v>
      </c>
      <c r="AU269" s="192" t="s">
        <v>81</v>
      </c>
      <c r="AY269" s="19" t="s">
        <v>216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19" t="s">
        <v>79</v>
      </c>
      <c r="BK269" s="193">
        <f>ROUND(I269*H269,2)</f>
        <v>0</v>
      </c>
      <c r="BL269" s="19" t="s">
        <v>543</v>
      </c>
      <c r="BM269" s="192" t="s">
        <v>2439</v>
      </c>
    </row>
    <row r="270" spans="1:65" s="2" customFormat="1" ht="16.5" customHeight="1">
      <c r="A270" s="36"/>
      <c r="B270" s="37"/>
      <c r="C270" s="181" t="s">
        <v>925</v>
      </c>
      <c r="D270" s="181" t="s">
        <v>218</v>
      </c>
      <c r="E270" s="182" t="s">
        <v>2440</v>
      </c>
      <c r="F270" s="183" t="s">
        <v>2441</v>
      </c>
      <c r="G270" s="184" t="s">
        <v>176</v>
      </c>
      <c r="H270" s="185">
        <v>1</v>
      </c>
      <c r="I270" s="186"/>
      <c r="J270" s="187">
        <f>ROUND(I270*H270,2)</f>
        <v>0</v>
      </c>
      <c r="K270" s="183" t="s">
        <v>1083</v>
      </c>
      <c r="L270" s="41"/>
      <c r="M270" s="188" t="s">
        <v>19</v>
      </c>
      <c r="N270" s="189" t="s">
        <v>43</v>
      </c>
      <c r="O270" s="66"/>
      <c r="P270" s="190">
        <f>O270*H270</f>
        <v>0</v>
      </c>
      <c r="Q270" s="190">
        <v>0</v>
      </c>
      <c r="R270" s="190">
        <f>Q270*H270</f>
        <v>0</v>
      </c>
      <c r="S270" s="190">
        <v>0</v>
      </c>
      <c r="T270" s="191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92" t="s">
        <v>543</v>
      </c>
      <c r="AT270" s="192" t="s">
        <v>218</v>
      </c>
      <c r="AU270" s="192" t="s">
        <v>81</v>
      </c>
      <c r="AY270" s="19" t="s">
        <v>216</v>
      </c>
      <c r="BE270" s="193">
        <f>IF(N270="základní",J270,0)</f>
        <v>0</v>
      </c>
      <c r="BF270" s="193">
        <f>IF(N270="snížená",J270,0)</f>
        <v>0</v>
      </c>
      <c r="BG270" s="193">
        <f>IF(N270="zákl. přenesená",J270,0)</f>
        <v>0</v>
      </c>
      <c r="BH270" s="193">
        <f>IF(N270="sníž. přenesená",J270,0)</f>
        <v>0</v>
      </c>
      <c r="BI270" s="193">
        <f>IF(N270="nulová",J270,0)</f>
        <v>0</v>
      </c>
      <c r="BJ270" s="19" t="s">
        <v>79</v>
      </c>
      <c r="BK270" s="193">
        <f>ROUND(I270*H270,2)</f>
        <v>0</v>
      </c>
      <c r="BL270" s="19" t="s">
        <v>543</v>
      </c>
      <c r="BM270" s="192" t="s">
        <v>2442</v>
      </c>
    </row>
    <row r="271" spans="1:65" s="2" customFormat="1" ht="16.5" customHeight="1">
      <c r="A271" s="36"/>
      <c r="B271" s="37"/>
      <c r="C271" s="181" t="s">
        <v>2443</v>
      </c>
      <c r="D271" s="181" t="s">
        <v>218</v>
      </c>
      <c r="E271" s="182" t="s">
        <v>2444</v>
      </c>
      <c r="F271" s="183" t="s">
        <v>2445</v>
      </c>
      <c r="G271" s="184" t="s">
        <v>176</v>
      </c>
      <c r="H271" s="185">
        <v>1</v>
      </c>
      <c r="I271" s="186"/>
      <c r="J271" s="187">
        <f>ROUND(I271*H271,2)</f>
        <v>0</v>
      </c>
      <c r="K271" s="183" t="s">
        <v>1083</v>
      </c>
      <c r="L271" s="41"/>
      <c r="M271" s="188" t="s">
        <v>19</v>
      </c>
      <c r="N271" s="189" t="s">
        <v>43</v>
      </c>
      <c r="O271" s="66"/>
      <c r="P271" s="190">
        <f>O271*H271</f>
        <v>0</v>
      </c>
      <c r="Q271" s="190">
        <v>0</v>
      </c>
      <c r="R271" s="190">
        <f>Q271*H271</f>
        <v>0</v>
      </c>
      <c r="S271" s="190">
        <v>0</v>
      </c>
      <c r="T271" s="191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92" t="s">
        <v>543</v>
      </c>
      <c r="AT271" s="192" t="s">
        <v>218</v>
      </c>
      <c r="AU271" s="192" t="s">
        <v>81</v>
      </c>
      <c r="AY271" s="19" t="s">
        <v>216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19" t="s">
        <v>79</v>
      </c>
      <c r="BK271" s="193">
        <f>ROUND(I271*H271,2)</f>
        <v>0</v>
      </c>
      <c r="BL271" s="19" t="s">
        <v>543</v>
      </c>
      <c r="BM271" s="192" t="s">
        <v>2446</v>
      </c>
    </row>
    <row r="272" spans="1:65" s="2" customFormat="1" ht="16.5" customHeight="1">
      <c r="A272" s="36"/>
      <c r="B272" s="37"/>
      <c r="C272" s="181" t="s">
        <v>2447</v>
      </c>
      <c r="D272" s="181" t="s">
        <v>218</v>
      </c>
      <c r="E272" s="182" t="s">
        <v>2448</v>
      </c>
      <c r="F272" s="183" t="s">
        <v>2449</v>
      </c>
      <c r="G272" s="184" t="s">
        <v>176</v>
      </c>
      <c r="H272" s="185">
        <v>1</v>
      </c>
      <c r="I272" s="186"/>
      <c r="J272" s="187">
        <f>ROUND(I272*H272,2)</f>
        <v>0</v>
      </c>
      <c r="K272" s="183" t="s">
        <v>1083</v>
      </c>
      <c r="L272" s="41"/>
      <c r="M272" s="188" t="s">
        <v>19</v>
      </c>
      <c r="N272" s="189" t="s">
        <v>43</v>
      </c>
      <c r="O272" s="66"/>
      <c r="P272" s="190">
        <f>O272*H272</f>
        <v>0</v>
      </c>
      <c r="Q272" s="190">
        <v>0</v>
      </c>
      <c r="R272" s="190">
        <f>Q272*H272</f>
        <v>0</v>
      </c>
      <c r="S272" s="190">
        <v>0</v>
      </c>
      <c r="T272" s="191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92" t="s">
        <v>543</v>
      </c>
      <c r="AT272" s="192" t="s">
        <v>218</v>
      </c>
      <c r="AU272" s="192" t="s">
        <v>81</v>
      </c>
      <c r="AY272" s="19" t="s">
        <v>216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19" t="s">
        <v>79</v>
      </c>
      <c r="BK272" s="193">
        <f>ROUND(I272*H272,2)</f>
        <v>0</v>
      </c>
      <c r="BL272" s="19" t="s">
        <v>543</v>
      </c>
      <c r="BM272" s="192" t="s">
        <v>2450</v>
      </c>
    </row>
    <row r="273" spans="1:65" s="2" customFormat="1" ht="24.2" customHeight="1">
      <c r="A273" s="36"/>
      <c r="B273" s="37"/>
      <c r="C273" s="181" t="s">
        <v>2451</v>
      </c>
      <c r="D273" s="181" t="s">
        <v>218</v>
      </c>
      <c r="E273" s="182" t="s">
        <v>2452</v>
      </c>
      <c r="F273" s="183" t="s">
        <v>2453</v>
      </c>
      <c r="G273" s="184" t="s">
        <v>176</v>
      </c>
      <c r="H273" s="185">
        <v>2</v>
      </c>
      <c r="I273" s="186"/>
      <c r="J273" s="187">
        <f>ROUND(I273*H273,2)</f>
        <v>0</v>
      </c>
      <c r="K273" s="183" t="s">
        <v>221</v>
      </c>
      <c r="L273" s="41"/>
      <c r="M273" s="188" t="s">
        <v>19</v>
      </c>
      <c r="N273" s="189" t="s">
        <v>43</v>
      </c>
      <c r="O273" s="66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2" t="s">
        <v>543</v>
      </c>
      <c r="AT273" s="192" t="s">
        <v>218</v>
      </c>
      <c r="AU273" s="192" t="s">
        <v>81</v>
      </c>
      <c r="AY273" s="19" t="s">
        <v>216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19" t="s">
        <v>79</v>
      </c>
      <c r="BK273" s="193">
        <f>ROUND(I273*H273,2)</f>
        <v>0</v>
      </c>
      <c r="BL273" s="19" t="s">
        <v>543</v>
      </c>
      <c r="BM273" s="192" t="s">
        <v>2454</v>
      </c>
    </row>
    <row r="274" spans="1:65" s="2" customFormat="1" ht="11.25">
      <c r="A274" s="36"/>
      <c r="B274" s="37"/>
      <c r="C274" s="38"/>
      <c r="D274" s="194" t="s">
        <v>223</v>
      </c>
      <c r="E274" s="38"/>
      <c r="F274" s="195" t="s">
        <v>2455</v>
      </c>
      <c r="G274" s="38"/>
      <c r="H274" s="38"/>
      <c r="I274" s="196"/>
      <c r="J274" s="38"/>
      <c r="K274" s="38"/>
      <c r="L274" s="41"/>
      <c r="M274" s="197"/>
      <c r="N274" s="198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223</v>
      </c>
      <c r="AU274" s="19" t="s">
        <v>81</v>
      </c>
    </row>
    <row r="275" spans="1:65" s="2" customFormat="1" ht="24.2" customHeight="1">
      <c r="A275" s="36"/>
      <c r="B275" s="37"/>
      <c r="C275" s="181" t="s">
        <v>2456</v>
      </c>
      <c r="D275" s="181" t="s">
        <v>218</v>
      </c>
      <c r="E275" s="182" t="s">
        <v>2457</v>
      </c>
      <c r="F275" s="183" t="s">
        <v>2458</v>
      </c>
      <c r="G275" s="184" t="s">
        <v>176</v>
      </c>
      <c r="H275" s="185">
        <v>5</v>
      </c>
      <c r="I275" s="186"/>
      <c r="J275" s="187">
        <f>ROUND(I275*H275,2)</f>
        <v>0</v>
      </c>
      <c r="K275" s="183" t="s">
        <v>221</v>
      </c>
      <c r="L275" s="41"/>
      <c r="M275" s="188" t="s">
        <v>19</v>
      </c>
      <c r="N275" s="189" t="s">
        <v>43</v>
      </c>
      <c r="O275" s="66"/>
      <c r="P275" s="190">
        <f>O275*H275</f>
        <v>0</v>
      </c>
      <c r="Q275" s="190">
        <v>0</v>
      </c>
      <c r="R275" s="190">
        <f>Q275*H275</f>
        <v>0</v>
      </c>
      <c r="S275" s="190">
        <v>0</v>
      </c>
      <c r="T275" s="19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92" t="s">
        <v>543</v>
      </c>
      <c r="AT275" s="192" t="s">
        <v>218</v>
      </c>
      <c r="AU275" s="192" t="s">
        <v>81</v>
      </c>
      <c r="AY275" s="19" t="s">
        <v>216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19" t="s">
        <v>79</v>
      </c>
      <c r="BK275" s="193">
        <f>ROUND(I275*H275,2)</f>
        <v>0</v>
      </c>
      <c r="BL275" s="19" t="s">
        <v>543</v>
      </c>
      <c r="BM275" s="192" t="s">
        <v>2459</v>
      </c>
    </row>
    <row r="276" spans="1:65" s="2" customFormat="1" ht="11.25">
      <c r="A276" s="36"/>
      <c r="B276" s="37"/>
      <c r="C276" s="38"/>
      <c r="D276" s="194" t="s">
        <v>223</v>
      </c>
      <c r="E276" s="38"/>
      <c r="F276" s="195" t="s">
        <v>2460</v>
      </c>
      <c r="G276" s="38"/>
      <c r="H276" s="38"/>
      <c r="I276" s="196"/>
      <c r="J276" s="38"/>
      <c r="K276" s="38"/>
      <c r="L276" s="41"/>
      <c r="M276" s="197"/>
      <c r="N276" s="198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223</v>
      </c>
      <c r="AU276" s="19" t="s">
        <v>81</v>
      </c>
    </row>
    <row r="277" spans="1:65" s="2" customFormat="1" ht="24.2" customHeight="1">
      <c r="A277" s="36"/>
      <c r="B277" s="37"/>
      <c r="C277" s="181" t="s">
        <v>2461</v>
      </c>
      <c r="D277" s="181" t="s">
        <v>218</v>
      </c>
      <c r="E277" s="182" t="s">
        <v>2462</v>
      </c>
      <c r="F277" s="183" t="s">
        <v>2463</v>
      </c>
      <c r="G277" s="184" t="s">
        <v>176</v>
      </c>
      <c r="H277" s="185">
        <v>5</v>
      </c>
      <c r="I277" s="186"/>
      <c r="J277" s="187">
        <f>ROUND(I277*H277,2)</f>
        <v>0</v>
      </c>
      <c r="K277" s="183" t="s">
        <v>221</v>
      </c>
      <c r="L277" s="41"/>
      <c r="M277" s="188" t="s">
        <v>19</v>
      </c>
      <c r="N277" s="189" t="s">
        <v>43</v>
      </c>
      <c r="O277" s="66"/>
      <c r="P277" s="190">
        <f>O277*H277</f>
        <v>0</v>
      </c>
      <c r="Q277" s="190">
        <v>0</v>
      </c>
      <c r="R277" s="190">
        <f>Q277*H277</f>
        <v>0</v>
      </c>
      <c r="S277" s="190">
        <v>0</v>
      </c>
      <c r="T277" s="191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92" t="s">
        <v>543</v>
      </c>
      <c r="AT277" s="192" t="s">
        <v>218</v>
      </c>
      <c r="AU277" s="192" t="s">
        <v>81</v>
      </c>
      <c r="AY277" s="19" t="s">
        <v>216</v>
      </c>
      <c r="BE277" s="193">
        <f>IF(N277="základní",J277,0)</f>
        <v>0</v>
      </c>
      <c r="BF277" s="193">
        <f>IF(N277="snížená",J277,0)</f>
        <v>0</v>
      </c>
      <c r="BG277" s="193">
        <f>IF(N277="zákl. přenesená",J277,0)</f>
        <v>0</v>
      </c>
      <c r="BH277" s="193">
        <f>IF(N277="sníž. přenesená",J277,0)</f>
        <v>0</v>
      </c>
      <c r="BI277" s="193">
        <f>IF(N277="nulová",J277,0)</f>
        <v>0</v>
      </c>
      <c r="BJ277" s="19" t="s">
        <v>79</v>
      </c>
      <c r="BK277" s="193">
        <f>ROUND(I277*H277,2)</f>
        <v>0</v>
      </c>
      <c r="BL277" s="19" t="s">
        <v>543</v>
      </c>
      <c r="BM277" s="192" t="s">
        <v>2464</v>
      </c>
    </row>
    <row r="278" spans="1:65" s="2" customFormat="1" ht="11.25">
      <c r="A278" s="36"/>
      <c r="B278" s="37"/>
      <c r="C278" s="38"/>
      <c r="D278" s="194" t="s">
        <v>223</v>
      </c>
      <c r="E278" s="38"/>
      <c r="F278" s="195" t="s">
        <v>2465</v>
      </c>
      <c r="G278" s="38"/>
      <c r="H278" s="38"/>
      <c r="I278" s="196"/>
      <c r="J278" s="38"/>
      <c r="K278" s="38"/>
      <c r="L278" s="41"/>
      <c r="M278" s="197"/>
      <c r="N278" s="198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223</v>
      </c>
      <c r="AU278" s="19" t="s">
        <v>81</v>
      </c>
    </row>
    <row r="279" spans="1:65" s="2" customFormat="1" ht="33" customHeight="1">
      <c r="A279" s="36"/>
      <c r="B279" s="37"/>
      <c r="C279" s="181" t="s">
        <v>2466</v>
      </c>
      <c r="D279" s="181" t="s">
        <v>218</v>
      </c>
      <c r="E279" s="182" t="s">
        <v>2467</v>
      </c>
      <c r="F279" s="183" t="s">
        <v>2468</v>
      </c>
      <c r="G279" s="184" t="s">
        <v>176</v>
      </c>
      <c r="H279" s="185">
        <v>6</v>
      </c>
      <c r="I279" s="186"/>
      <c r="J279" s="187">
        <f>ROUND(I279*H279,2)</f>
        <v>0</v>
      </c>
      <c r="K279" s="183" t="s">
        <v>221</v>
      </c>
      <c r="L279" s="41"/>
      <c r="M279" s="188" t="s">
        <v>19</v>
      </c>
      <c r="N279" s="189" t="s">
        <v>43</v>
      </c>
      <c r="O279" s="66"/>
      <c r="P279" s="190">
        <f>O279*H279</f>
        <v>0</v>
      </c>
      <c r="Q279" s="190">
        <v>0</v>
      </c>
      <c r="R279" s="190">
        <f>Q279*H279</f>
        <v>0</v>
      </c>
      <c r="S279" s="190">
        <v>0</v>
      </c>
      <c r="T279" s="191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92" t="s">
        <v>543</v>
      </c>
      <c r="AT279" s="192" t="s">
        <v>218</v>
      </c>
      <c r="AU279" s="192" t="s">
        <v>81</v>
      </c>
      <c r="AY279" s="19" t="s">
        <v>216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19" t="s">
        <v>79</v>
      </c>
      <c r="BK279" s="193">
        <f>ROUND(I279*H279,2)</f>
        <v>0</v>
      </c>
      <c r="BL279" s="19" t="s">
        <v>543</v>
      </c>
      <c r="BM279" s="192" t="s">
        <v>2469</v>
      </c>
    </row>
    <row r="280" spans="1:65" s="2" customFormat="1" ht="11.25">
      <c r="A280" s="36"/>
      <c r="B280" s="37"/>
      <c r="C280" s="38"/>
      <c r="D280" s="194" t="s">
        <v>223</v>
      </c>
      <c r="E280" s="38"/>
      <c r="F280" s="195" t="s">
        <v>2470</v>
      </c>
      <c r="G280" s="38"/>
      <c r="H280" s="38"/>
      <c r="I280" s="196"/>
      <c r="J280" s="38"/>
      <c r="K280" s="38"/>
      <c r="L280" s="41"/>
      <c r="M280" s="197"/>
      <c r="N280" s="198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223</v>
      </c>
      <c r="AU280" s="19" t="s">
        <v>81</v>
      </c>
    </row>
    <row r="281" spans="1:65" s="2" customFormat="1" ht="33" customHeight="1">
      <c r="A281" s="36"/>
      <c r="B281" s="37"/>
      <c r="C281" s="181" t="s">
        <v>2471</v>
      </c>
      <c r="D281" s="181" t="s">
        <v>218</v>
      </c>
      <c r="E281" s="182" t="s">
        <v>2472</v>
      </c>
      <c r="F281" s="183" t="s">
        <v>2473</v>
      </c>
      <c r="G281" s="184" t="s">
        <v>176</v>
      </c>
      <c r="H281" s="185">
        <v>5</v>
      </c>
      <c r="I281" s="186"/>
      <c r="J281" s="187">
        <f>ROUND(I281*H281,2)</f>
        <v>0</v>
      </c>
      <c r="K281" s="183" t="s">
        <v>221</v>
      </c>
      <c r="L281" s="41"/>
      <c r="M281" s="188" t="s">
        <v>19</v>
      </c>
      <c r="N281" s="189" t="s">
        <v>43</v>
      </c>
      <c r="O281" s="66"/>
      <c r="P281" s="190">
        <f>O281*H281</f>
        <v>0</v>
      </c>
      <c r="Q281" s="190">
        <v>0</v>
      </c>
      <c r="R281" s="190">
        <f>Q281*H281</f>
        <v>0</v>
      </c>
      <c r="S281" s="190">
        <v>0</v>
      </c>
      <c r="T281" s="19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92" t="s">
        <v>543</v>
      </c>
      <c r="AT281" s="192" t="s">
        <v>218</v>
      </c>
      <c r="AU281" s="192" t="s">
        <v>81</v>
      </c>
      <c r="AY281" s="19" t="s">
        <v>216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19" t="s">
        <v>79</v>
      </c>
      <c r="BK281" s="193">
        <f>ROUND(I281*H281,2)</f>
        <v>0</v>
      </c>
      <c r="BL281" s="19" t="s">
        <v>543</v>
      </c>
      <c r="BM281" s="192" t="s">
        <v>2474</v>
      </c>
    </row>
    <row r="282" spans="1:65" s="2" customFormat="1" ht="11.25">
      <c r="A282" s="36"/>
      <c r="B282" s="37"/>
      <c r="C282" s="38"/>
      <c r="D282" s="194" t="s">
        <v>223</v>
      </c>
      <c r="E282" s="38"/>
      <c r="F282" s="195" t="s">
        <v>2475</v>
      </c>
      <c r="G282" s="38"/>
      <c r="H282" s="38"/>
      <c r="I282" s="196"/>
      <c r="J282" s="38"/>
      <c r="K282" s="38"/>
      <c r="L282" s="41"/>
      <c r="M282" s="197"/>
      <c r="N282" s="198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223</v>
      </c>
      <c r="AU282" s="19" t="s">
        <v>81</v>
      </c>
    </row>
    <row r="283" spans="1:65" s="2" customFormat="1" ht="37.9" customHeight="1">
      <c r="A283" s="36"/>
      <c r="B283" s="37"/>
      <c r="C283" s="181" t="s">
        <v>548</v>
      </c>
      <c r="D283" s="181" t="s">
        <v>218</v>
      </c>
      <c r="E283" s="182" t="s">
        <v>2476</v>
      </c>
      <c r="F283" s="183" t="s">
        <v>2477</v>
      </c>
      <c r="G283" s="184" t="s">
        <v>176</v>
      </c>
      <c r="H283" s="185">
        <v>5</v>
      </c>
      <c r="I283" s="186"/>
      <c r="J283" s="187">
        <f>ROUND(I283*H283,2)</f>
        <v>0</v>
      </c>
      <c r="K283" s="183" t="s">
        <v>221</v>
      </c>
      <c r="L283" s="41"/>
      <c r="M283" s="188" t="s">
        <v>19</v>
      </c>
      <c r="N283" s="189" t="s">
        <v>43</v>
      </c>
      <c r="O283" s="66"/>
      <c r="P283" s="190">
        <f>O283*H283</f>
        <v>0</v>
      </c>
      <c r="Q283" s="190">
        <v>0</v>
      </c>
      <c r="R283" s="190">
        <f>Q283*H283</f>
        <v>0</v>
      </c>
      <c r="S283" s="190">
        <v>0</v>
      </c>
      <c r="T283" s="191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92" t="s">
        <v>543</v>
      </c>
      <c r="AT283" s="192" t="s">
        <v>218</v>
      </c>
      <c r="AU283" s="192" t="s">
        <v>81</v>
      </c>
      <c r="AY283" s="19" t="s">
        <v>216</v>
      </c>
      <c r="BE283" s="193">
        <f>IF(N283="základní",J283,0)</f>
        <v>0</v>
      </c>
      <c r="BF283" s="193">
        <f>IF(N283="snížená",J283,0)</f>
        <v>0</v>
      </c>
      <c r="BG283" s="193">
        <f>IF(N283="zákl. přenesená",J283,0)</f>
        <v>0</v>
      </c>
      <c r="BH283" s="193">
        <f>IF(N283="sníž. přenesená",J283,0)</f>
        <v>0</v>
      </c>
      <c r="BI283" s="193">
        <f>IF(N283="nulová",J283,0)</f>
        <v>0</v>
      </c>
      <c r="BJ283" s="19" t="s">
        <v>79</v>
      </c>
      <c r="BK283" s="193">
        <f>ROUND(I283*H283,2)</f>
        <v>0</v>
      </c>
      <c r="BL283" s="19" t="s">
        <v>543</v>
      </c>
      <c r="BM283" s="192" t="s">
        <v>2478</v>
      </c>
    </row>
    <row r="284" spans="1:65" s="2" customFormat="1" ht="11.25">
      <c r="A284" s="36"/>
      <c r="B284" s="37"/>
      <c r="C284" s="38"/>
      <c r="D284" s="194" t="s">
        <v>223</v>
      </c>
      <c r="E284" s="38"/>
      <c r="F284" s="195" t="s">
        <v>2479</v>
      </c>
      <c r="G284" s="38"/>
      <c r="H284" s="38"/>
      <c r="I284" s="196"/>
      <c r="J284" s="38"/>
      <c r="K284" s="38"/>
      <c r="L284" s="41"/>
      <c r="M284" s="197"/>
      <c r="N284" s="198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223</v>
      </c>
      <c r="AU284" s="19" t="s">
        <v>81</v>
      </c>
    </row>
    <row r="285" spans="1:65" s="2" customFormat="1" ht="16.5" customHeight="1">
      <c r="A285" s="36"/>
      <c r="B285" s="37"/>
      <c r="C285" s="181" t="s">
        <v>2480</v>
      </c>
      <c r="D285" s="181" t="s">
        <v>218</v>
      </c>
      <c r="E285" s="182" t="s">
        <v>2481</v>
      </c>
      <c r="F285" s="183" t="s">
        <v>2482</v>
      </c>
      <c r="G285" s="184" t="s">
        <v>176</v>
      </c>
      <c r="H285" s="185">
        <v>6</v>
      </c>
      <c r="I285" s="186"/>
      <c r="J285" s="187">
        <f>ROUND(I285*H285,2)</f>
        <v>0</v>
      </c>
      <c r="K285" s="183" t="s">
        <v>221</v>
      </c>
      <c r="L285" s="41"/>
      <c r="M285" s="188" t="s">
        <v>19</v>
      </c>
      <c r="N285" s="189" t="s">
        <v>43</v>
      </c>
      <c r="O285" s="66"/>
      <c r="P285" s="190">
        <f>O285*H285</f>
        <v>0</v>
      </c>
      <c r="Q285" s="190">
        <v>0</v>
      </c>
      <c r="R285" s="190">
        <f>Q285*H285</f>
        <v>0</v>
      </c>
      <c r="S285" s="190">
        <v>0</v>
      </c>
      <c r="T285" s="191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92" t="s">
        <v>543</v>
      </c>
      <c r="AT285" s="192" t="s">
        <v>218</v>
      </c>
      <c r="AU285" s="192" t="s">
        <v>81</v>
      </c>
      <c r="AY285" s="19" t="s">
        <v>216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19" t="s">
        <v>79</v>
      </c>
      <c r="BK285" s="193">
        <f>ROUND(I285*H285,2)</f>
        <v>0</v>
      </c>
      <c r="BL285" s="19" t="s">
        <v>543</v>
      </c>
      <c r="BM285" s="192" t="s">
        <v>2483</v>
      </c>
    </row>
    <row r="286" spans="1:65" s="2" customFormat="1" ht="11.25">
      <c r="A286" s="36"/>
      <c r="B286" s="37"/>
      <c r="C286" s="38"/>
      <c r="D286" s="194" t="s">
        <v>223</v>
      </c>
      <c r="E286" s="38"/>
      <c r="F286" s="195" t="s">
        <v>2484</v>
      </c>
      <c r="G286" s="38"/>
      <c r="H286" s="38"/>
      <c r="I286" s="196"/>
      <c r="J286" s="38"/>
      <c r="K286" s="38"/>
      <c r="L286" s="41"/>
      <c r="M286" s="197"/>
      <c r="N286" s="198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223</v>
      </c>
      <c r="AU286" s="19" t="s">
        <v>81</v>
      </c>
    </row>
    <row r="287" spans="1:65" s="2" customFormat="1" ht="24.2" customHeight="1">
      <c r="A287" s="36"/>
      <c r="B287" s="37"/>
      <c r="C287" s="181" t="s">
        <v>2485</v>
      </c>
      <c r="D287" s="181" t="s">
        <v>218</v>
      </c>
      <c r="E287" s="182" t="s">
        <v>2486</v>
      </c>
      <c r="F287" s="183" t="s">
        <v>2487</v>
      </c>
      <c r="G287" s="184" t="s">
        <v>176</v>
      </c>
      <c r="H287" s="185">
        <v>12</v>
      </c>
      <c r="I287" s="186"/>
      <c r="J287" s="187">
        <f>ROUND(I287*H287,2)</f>
        <v>0</v>
      </c>
      <c r="K287" s="183" t="s">
        <v>221</v>
      </c>
      <c r="L287" s="41"/>
      <c r="M287" s="188" t="s">
        <v>19</v>
      </c>
      <c r="N287" s="189" t="s">
        <v>43</v>
      </c>
      <c r="O287" s="66"/>
      <c r="P287" s="190">
        <f>O287*H287</f>
        <v>0</v>
      </c>
      <c r="Q287" s="190">
        <v>0</v>
      </c>
      <c r="R287" s="190">
        <f>Q287*H287</f>
        <v>0</v>
      </c>
      <c r="S287" s="190">
        <v>0</v>
      </c>
      <c r="T287" s="191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92" t="s">
        <v>543</v>
      </c>
      <c r="AT287" s="192" t="s">
        <v>218</v>
      </c>
      <c r="AU287" s="192" t="s">
        <v>81</v>
      </c>
      <c r="AY287" s="19" t="s">
        <v>216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19" t="s">
        <v>79</v>
      </c>
      <c r="BK287" s="193">
        <f>ROUND(I287*H287,2)</f>
        <v>0</v>
      </c>
      <c r="BL287" s="19" t="s">
        <v>543</v>
      </c>
      <c r="BM287" s="192" t="s">
        <v>2488</v>
      </c>
    </row>
    <row r="288" spans="1:65" s="2" customFormat="1" ht="11.25">
      <c r="A288" s="36"/>
      <c r="B288" s="37"/>
      <c r="C288" s="38"/>
      <c r="D288" s="194" t="s">
        <v>223</v>
      </c>
      <c r="E288" s="38"/>
      <c r="F288" s="195" t="s">
        <v>2489</v>
      </c>
      <c r="G288" s="38"/>
      <c r="H288" s="38"/>
      <c r="I288" s="196"/>
      <c r="J288" s="38"/>
      <c r="K288" s="38"/>
      <c r="L288" s="41"/>
      <c r="M288" s="197"/>
      <c r="N288" s="198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223</v>
      </c>
      <c r="AU288" s="19" t="s">
        <v>81</v>
      </c>
    </row>
    <row r="289" spans="1:65" s="2" customFormat="1" ht="24.2" customHeight="1">
      <c r="A289" s="36"/>
      <c r="B289" s="37"/>
      <c r="C289" s="181" t="s">
        <v>2490</v>
      </c>
      <c r="D289" s="181" t="s">
        <v>218</v>
      </c>
      <c r="E289" s="182" t="s">
        <v>2491</v>
      </c>
      <c r="F289" s="183" t="s">
        <v>2492</v>
      </c>
      <c r="G289" s="184" t="s">
        <v>176</v>
      </c>
      <c r="H289" s="185">
        <v>4</v>
      </c>
      <c r="I289" s="186"/>
      <c r="J289" s="187">
        <f>ROUND(I289*H289,2)</f>
        <v>0</v>
      </c>
      <c r="K289" s="183" t="s">
        <v>221</v>
      </c>
      <c r="L289" s="41"/>
      <c r="M289" s="188" t="s">
        <v>19</v>
      </c>
      <c r="N289" s="189" t="s">
        <v>43</v>
      </c>
      <c r="O289" s="66"/>
      <c r="P289" s="190">
        <f>O289*H289</f>
        <v>0</v>
      </c>
      <c r="Q289" s="190">
        <v>0</v>
      </c>
      <c r="R289" s="190">
        <f>Q289*H289</f>
        <v>0</v>
      </c>
      <c r="S289" s="190">
        <v>0</v>
      </c>
      <c r="T289" s="191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92" t="s">
        <v>543</v>
      </c>
      <c r="AT289" s="192" t="s">
        <v>218</v>
      </c>
      <c r="AU289" s="192" t="s">
        <v>81</v>
      </c>
      <c r="AY289" s="19" t="s">
        <v>216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19" t="s">
        <v>79</v>
      </c>
      <c r="BK289" s="193">
        <f>ROUND(I289*H289,2)</f>
        <v>0</v>
      </c>
      <c r="BL289" s="19" t="s">
        <v>543</v>
      </c>
      <c r="BM289" s="192" t="s">
        <v>2493</v>
      </c>
    </row>
    <row r="290" spans="1:65" s="2" customFormat="1" ht="11.25">
      <c r="A290" s="36"/>
      <c r="B290" s="37"/>
      <c r="C290" s="38"/>
      <c r="D290" s="194" t="s">
        <v>223</v>
      </c>
      <c r="E290" s="38"/>
      <c r="F290" s="195" t="s">
        <v>2494</v>
      </c>
      <c r="G290" s="38"/>
      <c r="H290" s="38"/>
      <c r="I290" s="196"/>
      <c r="J290" s="38"/>
      <c r="K290" s="38"/>
      <c r="L290" s="41"/>
      <c r="M290" s="197"/>
      <c r="N290" s="198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223</v>
      </c>
      <c r="AU290" s="19" t="s">
        <v>81</v>
      </c>
    </row>
    <row r="291" spans="1:65" s="2" customFormat="1" ht="16.5" customHeight="1">
      <c r="A291" s="36"/>
      <c r="B291" s="37"/>
      <c r="C291" s="181" t="s">
        <v>2495</v>
      </c>
      <c r="D291" s="181" t="s">
        <v>218</v>
      </c>
      <c r="E291" s="182" t="s">
        <v>2496</v>
      </c>
      <c r="F291" s="183" t="s">
        <v>2497</v>
      </c>
      <c r="G291" s="184" t="s">
        <v>176</v>
      </c>
      <c r="H291" s="185">
        <v>9</v>
      </c>
      <c r="I291" s="186"/>
      <c r="J291" s="187">
        <f>ROUND(I291*H291,2)</f>
        <v>0</v>
      </c>
      <c r="K291" s="183" t="s">
        <v>221</v>
      </c>
      <c r="L291" s="41"/>
      <c r="M291" s="188" t="s">
        <v>19</v>
      </c>
      <c r="N291" s="189" t="s">
        <v>43</v>
      </c>
      <c r="O291" s="66"/>
      <c r="P291" s="190">
        <f>O291*H291</f>
        <v>0</v>
      </c>
      <c r="Q291" s="190">
        <v>0</v>
      </c>
      <c r="R291" s="190">
        <f>Q291*H291</f>
        <v>0</v>
      </c>
      <c r="S291" s="190">
        <v>0</v>
      </c>
      <c r="T291" s="191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92" t="s">
        <v>543</v>
      </c>
      <c r="AT291" s="192" t="s">
        <v>218</v>
      </c>
      <c r="AU291" s="192" t="s">
        <v>81</v>
      </c>
      <c r="AY291" s="19" t="s">
        <v>216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19" t="s">
        <v>79</v>
      </c>
      <c r="BK291" s="193">
        <f>ROUND(I291*H291,2)</f>
        <v>0</v>
      </c>
      <c r="BL291" s="19" t="s">
        <v>543</v>
      </c>
      <c r="BM291" s="192" t="s">
        <v>2498</v>
      </c>
    </row>
    <row r="292" spans="1:65" s="2" customFormat="1" ht="11.25">
      <c r="A292" s="36"/>
      <c r="B292" s="37"/>
      <c r="C292" s="38"/>
      <c r="D292" s="194" t="s">
        <v>223</v>
      </c>
      <c r="E292" s="38"/>
      <c r="F292" s="195" t="s">
        <v>2499</v>
      </c>
      <c r="G292" s="38"/>
      <c r="H292" s="38"/>
      <c r="I292" s="196"/>
      <c r="J292" s="38"/>
      <c r="K292" s="38"/>
      <c r="L292" s="41"/>
      <c r="M292" s="197"/>
      <c r="N292" s="198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223</v>
      </c>
      <c r="AU292" s="19" t="s">
        <v>81</v>
      </c>
    </row>
    <row r="293" spans="1:65" s="2" customFormat="1" ht="16.5" customHeight="1">
      <c r="A293" s="36"/>
      <c r="B293" s="37"/>
      <c r="C293" s="181" t="s">
        <v>2500</v>
      </c>
      <c r="D293" s="181" t="s">
        <v>218</v>
      </c>
      <c r="E293" s="182" t="s">
        <v>2501</v>
      </c>
      <c r="F293" s="183" t="s">
        <v>2502</v>
      </c>
      <c r="G293" s="184" t="s">
        <v>176</v>
      </c>
      <c r="H293" s="185">
        <v>1</v>
      </c>
      <c r="I293" s="186"/>
      <c r="J293" s="187">
        <f>ROUND(I293*H293,2)</f>
        <v>0</v>
      </c>
      <c r="K293" s="183" t="s">
        <v>221</v>
      </c>
      <c r="L293" s="41"/>
      <c r="M293" s="188" t="s">
        <v>19</v>
      </c>
      <c r="N293" s="189" t="s">
        <v>43</v>
      </c>
      <c r="O293" s="66"/>
      <c r="P293" s="190">
        <f>O293*H293</f>
        <v>0</v>
      </c>
      <c r="Q293" s="190">
        <v>0</v>
      </c>
      <c r="R293" s="190">
        <f>Q293*H293</f>
        <v>0</v>
      </c>
      <c r="S293" s="190">
        <v>0</v>
      </c>
      <c r="T293" s="191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92" t="s">
        <v>543</v>
      </c>
      <c r="AT293" s="192" t="s">
        <v>218</v>
      </c>
      <c r="AU293" s="192" t="s">
        <v>81</v>
      </c>
      <c r="AY293" s="19" t="s">
        <v>216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19" t="s">
        <v>79</v>
      </c>
      <c r="BK293" s="193">
        <f>ROUND(I293*H293,2)</f>
        <v>0</v>
      </c>
      <c r="BL293" s="19" t="s">
        <v>543</v>
      </c>
      <c r="BM293" s="192" t="s">
        <v>2503</v>
      </c>
    </row>
    <row r="294" spans="1:65" s="2" customFormat="1" ht="11.25">
      <c r="A294" s="36"/>
      <c r="B294" s="37"/>
      <c r="C294" s="38"/>
      <c r="D294" s="194" t="s">
        <v>223</v>
      </c>
      <c r="E294" s="38"/>
      <c r="F294" s="195" t="s">
        <v>2504</v>
      </c>
      <c r="G294" s="38"/>
      <c r="H294" s="38"/>
      <c r="I294" s="196"/>
      <c r="J294" s="38"/>
      <c r="K294" s="38"/>
      <c r="L294" s="41"/>
      <c r="M294" s="197"/>
      <c r="N294" s="198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223</v>
      </c>
      <c r="AU294" s="19" t="s">
        <v>81</v>
      </c>
    </row>
    <row r="295" spans="1:65" s="2" customFormat="1" ht="21.75" customHeight="1">
      <c r="A295" s="36"/>
      <c r="B295" s="37"/>
      <c r="C295" s="181" t="s">
        <v>2505</v>
      </c>
      <c r="D295" s="181" t="s">
        <v>218</v>
      </c>
      <c r="E295" s="182" t="s">
        <v>2506</v>
      </c>
      <c r="F295" s="183" t="s">
        <v>2507</v>
      </c>
      <c r="G295" s="184" t="s">
        <v>176</v>
      </c>
      <c r="H295" s="185">
        <v>1</v>
      </c>
      <c r="I295" s="186"/>
      <c r="J295" s="187">
        <f>ROUND(I295*H295,2)</f>
        <v>0</v>
      </c>
      <c r="K295" s="183" t="s">
        <v>221</v>
      </c>
      <c r="L295" s="41"/>
      <c r="M295" s="188" t="s">
        <v>19</v>
      </c>
      <c r="N295" s="189" t="s">
        <v>43</v>
      </c>
      <c r="O295" s="66"/>
      <c r="P295" s="190">
        <f>O295*H295</f>
        <v>0</v>
      </c>
      <c r="Q295" s="190">
        <v>0</v>
      </c>
      <c r="R295" s="190">
        <f>Q295*H295</f>
        <v>0</v>
      </c>
      <c r="S295" s="190">
        <v>0</v>
      </c>
      <c r="T295" s="191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92" t="s">
        <v>543</v>
      </c>
      <c r="AT295" s="192" t="s">
        <v>218</v>
      </c>
      <c r="AU295" s="192" t="s">
        <v>81</v>
      </c>
      <c r="AY295" s="19" t="s">
        <v>216</v>
      </c>
      <c r="BE295" s="193">
        <f>IF(N295="základní",J295,0)</f>
        <v>0</v>
      </c>
      <c r="BF295" s="193">
        <f>IF(N295="snížená",J295,0)</f>
        <v>0</v>
      </c>
      <c r="BG295" s="193">
        <f>IF(N295="zákl. přenesená",J295,0)</f>
        <v>0</v>
      </c>
      <c r="BH295" s="193">
        <f>IF(N295="sníž. přenesená",J295,0)</f>
        <v>0</v>
      </c>
      <c r="BI295" s="193">
        <f>IF(N295="nulová",J295,0)</f>
        <v>0</v>
      </c>
      <c r="BJ295" s="19" t="s">
        <v>79</v>
      </c>
      <c r="BK295" s="193">
        <f>ROUND(I295*H295,2)</f>
        <v>0</v>
      </c>
      <c r="BL295" s="19" t="s">
        <v>543</v>
      </c>
      <c r="BM295" s="192" t="s">
        <v>2508</v>
      </c>
    </row>
    <row r="296" spans="1:65" s="2" customFormat="1" ht="11.25">
      <c r="A296" s="36"/>
      <c r="B296" s="37"/>
      <c r="C296" s="38"/>
      <c r="D296" s="194" t="s">
        <v>223</v>
      </c>
      <c r="E296" s="38"/>
      <c r="F296" s="195" t="s">
        <v>2509</v>
      </c>
      <c r="G296" s="38"/>
      <c r="H296" s="38"/>
      <c r="I296" s="196"/>
      <c r="J296" s="38"/>
      <c r="K296" s="38"/>
      <c r="L296" s="41"/>
      <c r="M296" s="197"/>
      <c r="N296" s="198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223</v>
      </c>
      <c r="AU296" s="19" t="s">
        <v>81</v>
      </c>
    </row>
    <row r="297" spans="1:65" s="2" customFormat="1" ht="16.5" customHeight="1">
      <c r="A297" s="36"/>
      <c r="B297" s="37"/>
      <c r="C297" s="233" t="s">
        <v>2510</v>
      </c>
      <c r="D297" s="233" t="s">
        <v>312</v>
      </c>
      <c r="E297" s="234" t="s">
        <v>2274</v>
      </c>
      <c r="F297" s="235" t="s">
        <v>2511</v>
      </c>
      <c r="G297" s="236" t="s">
        <v>134</v>
      </c>
      <c r="H297" s="237">
        <v>401</v>
      </c>
      <c r="I297" s="238"/>
      <c r="J297" s="239">
        <f t="shared" ref="J297:J319" si="30">ROUND(I297*H297,2)</f>
        <v>0</v>
      </c>
      <c r="K297" s="235" t="s">
        <v>1083</v>
      </c>
      <c r="L297" s="240"/>
      <c r="M297" s="241" t="s">
        <v>19</v>
      </c>
      <c r="N297" s="242" t="s">
        <v>43</v>
      </c>
      <c r="O297" s="66"/>
      <c r="P297" s="190">
        <f t="shared" ref="P297:P319" si="31">O297*H297</f>
        <v>0</v>
      </c>
      <c r="Q297" s="190">
        <v>0</v>
      </c>
      <c r="R297" s="190">
        <f t="shared" ref="R297:R319" si="32">Q297*H297</f>
        <v>0</v>
      </c>
      <c r="S297" s="190">
        <v>0</v>
      </c>
      <c r="T297" s="191">
        <f t="shared" ref="T297:T319" si="33"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92" t="s">
        <v>1066</v>
      </c>
      <c r="AT297" s="192" t="s">
        <v>312</v>
      </c>
      <c r="AU297" s="192" t="s">
        <v>81</v>
      </c>
      <c r="AY297" s="19" t="s">
        <v>216</v>
      </c>
      <c r="BE297" s="193">
        <f t="shared" ref="BE297:BE319" si="34">IF(N297="základní",J297,0)</f>
        <v>0</v>
      </c>
      <c r="BF297" s="193">
        <f t="shared" ref="BF297:BF319" si="35">IF(N297="snížená",J297,0)</f>
        <v>0</v>
      </c>
      <c r="BG297" s="193">
        <f t="shared" ref="BG297:BG319" si="36">IF(N297="zákl. přenesená",J297,0)</f>
        <v>0</v>
      </c>
      <c r="BH297" s="193">
        <f t="shared" ref="BH297:BH319" si="37">IF(N297="sníž. přenesená",J297,0)</f>
        <v>0</v>
      </c>
      <c r="BI297" s="193">
        <f t="shared" ref="BI297:BI319" si="38">IF(N297="nulová",J297,0)</f>
        <v>0</v>
      </c>
      <c r="BJ297" s="19" t="s">
        <v>79</v>
      </c>
      <c r="BK297" s="193">
        <f t="shared" ref="BK297:BK319" si="39">ROUND(I297*H297,2)</f>
        <v>0</v>
      </c>
      <c r="BL297" s="19" t="s">
        <v>543</v>
      </c>
      <c r="BM297" s="192" t="s">
        <v>2512</v>
      </c>
    </row>
    <row r="298" spans="1:65" s="2" customFormat="1" ht="16.5" customHeight="1">
      <c r="A298" s="36"/>
      <c r="B298" s="37"/>
      <c r="C298" s="181" t="s">
        <v>2513</v>
      </c>
      <c r="D298" s="181" t="s">
        <v>218</v>
      </c>
      <c r="E298" s="182" t="s">
        <v>2514</v>
      </c>
      <c r="F298" s="183" t="s">
        <v>2515</v>
      </c>
      <c r="G298" s="184" t="s">
        <v>176</v>
      </c>
      <c r="H298" s="185">
        <v>2</v>
      </c>
      <c r="I298" s="186"/>
      <c r="J298" s="187">
        <f t="shared" si="30"/>
        <v>0</v>
      </c>
      <c r="K298" s="183" t="s">
        <v>1083</v>
      </c>
      <c r="L298" s="41"/>
      <c r="M298" s="188" t="s">
        <v>19</v>
      </c>
      <c r="N298" s="189" t="s">
        <v>43</v>
      </c>
      <c r="O298" s="66"/>
      <c r="P298" s="190">
        <f t="shared" si="31"/>
        <v>0</v>
      </c>
      <c r="Q298" s="190">
        <v>0</v>
      </c>
      <c r="R298" s="190">
        <f t="shared" si="32"/>
        <v>0</v>
      </c>
      <c r="S298" s="190">
        <v>0</v>
      </c>
      <c r="T298" s="191">
        <f t="shared" si="33"/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92" t="s">
        <v>543</v>
      </c>
      <c r="AT298" s="192" t="s">
        <v>218</v>
      </c>
      <c r="AU298" s="192" t="s">
        <v>81</v>
      </c>
      <c r="AY298" s="19" t="s">
        <v>216</v>
      </c>
      <c r="BE298" s="193">
        <f t="shared" si="34"/>
        <v>0</v>
      </c>
      <c r="BF298" s="193">
        <f t="shared" si="35"/>
        <v>0</v>
      </c>
      <c r="BG298" s="193">
        <f t="shared" si="36"/>
        <v>0</v>
      </c>
      <c r="BH298" s="193">
        <f t="shared" si="37"/>
        <v>0</v>
      </c>
      <c r="BI298" s="193">
        <f t="shared" si="38"/>
        <v>0</v>
      </c>
      <c r="BJ298" s="19" t="s">
        <v>79</v>
      </c>
      <c r="BK298" s="193">
        <f t="shared" si="39"/>
        <v>0</v>
      </c>
      <c r="BL298" s="19" t="s">
        <v>543</v>
      </c>
      <c r="BM298" s="192" t="s">
        <v>2516</v>
      </c>
    </row>
    <row r="299" spans="1:65" s="2" customFormat="1" ht="16.5" customHeight="1">
      <c r="A299" s="36"/>
      <c r="B299" s="37"/>
      <c r="C299" s="181" t="s">
        <v>2517</v>
      </c>
      <c r="D299" s="181" t="s">
        <v>218</v>
      </c>
      <c r="E299" s="182" t="s">
        <v>2518</v>
      </c>
      <c r="F299" s="183" t="s">
        <v>2519</v>
      </c>
      <c r="G299" s="184" t="s">
        <v>176</v>
      </c>
      <c r="H299" s="185">
        <v>5</v>
      </c>
      <c r="I299" s="186"/>
      <c r="J299" s="187">
        <f t="shared" si="30"/>
        <v>0</v>
      </c>
      <c r="K299" s="183" t="s">
        <v>1083</v>
      </c>
      <c r="L299" s="41"/>
      <c r="M299" s="188" t="s">
        <v>19</v>
      </c>
      <c r="N299" s="189" t="s">
        <v>43</v>
      </c>
      <c r="O299" s="66"/>
      <c r="P299" s="190">
        <f t="shared" si="31"/>
        <v>0</v>
      </c>
      <c r="Q299" s="190">
        <v>0</v>
      </c>
      <c r="R299" s="190">
        <f t="shared" si="32"/>
        <v>0</v>
      </c>
      <c r="S299" s="190">
        <v>0</v>
      </c>
      <c r="T299" s="191">
        <f t="shared" si="33"/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92" t="s">
        <v>543</v>
      </c>
      <c r="AT299" s="192" t="s">
        <v>218</v>
      </c>
      <c r="AU299" s="192" t="s">
        <v>81</v>
      </c>
      <c r="AY299" s="19" t="s">
        <v>216</v>
      </c>
      <c r="BE299" s="193">
        <f t="shared" si="34"/>
        <v>0</v>
      </c>
      <c r="BF299" s="193">
        <f t="shared" si="35"/>
        <v>0</v>
      </c>
      <c r="BG299" s="193">
        <f t="shared" si="36"/>
        <v>0</v>
      </c>
      <c r="BH299" s="193">
        <f t="shared" si="37"/>
        <v>0</v>
      </c>
      <c r="BI299" s="193">
        <f t="shared" si="38"/>
        <v>0</v>
      </c>
      <c r="BJ299" s="19" t="s">
        <v>79</v>
      </c>
      <c r="BK299" s="193">
        <f t="shared" si="39"/>
        <v>0</v>
      </c>
      <c r="BL299" s="19" t="s">
        <v>543</v>
      </c>
      <c r="BM299" s="192" t="s">
        <v>2520</v>
      </c>
    </row>
    <row r="300" spans="1:65" s="2" customFormat="1" ht="16.5" customHeight="1">
      <c r="A300" s="36"/>
      <c r="B300" s="37"/>
      <c r="C300" s="181" t="s">
        <v>2521</v>
      </c>
      <c r="D300" s="181" t="s">
        <v>218</v>
      </c>
      <c r="E300" s="182" t="s">
        <v>2522</v>
      </c>
      <c r="F300" s="183" t="s">
        <v>2523</v>
      </c>
      <c r="G300" s="184" t="s">
        <v>176</v>
      </c>
      <c r="H300" s="185">
        <v>4</v>
      </c>
      <c r="I300" s="186"/>
      <c r="J300" s="187">
        <f t="shared" si="30"/>
        <v>0</v>
      </c>
      <c r="K300" s="183" t="s">
        <v>1083</v>
      </c>
      <c r="L300" s="41"/>
      <c r="M300" s="188" t="s">
        <v>19</v>
      </c>
      <c r="N300" s="189" t="s">
        <v>43</v>
      </c>
      <c r="O300" s="66"/>
      <c r="P300" s="190">
        <f t="shared" si="31"/>
        <v>0</v>
      </c>
      <c r="Q300" s="190">
        <v>0</v>
      </c>
      <c r="R300" s="190">
        <f t="shared" si="32"/>
        <v>0</v>
      </c>
      <c r="S300" s="190">
        <v>0</v>
      </c>
      <c r="T300" s="191">
        <f t="shared" si="33"/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92" t="s">
        <v>543</v>
      </c>
      <c r="AT300" s="192" t="s">
        <v>218</v>
      </c>
      <c r="AU300" s="192" t="s">
        <v>81</v>
      </c>
      <c r="AY300" s="19" t="s">
        <v>216</v>
      </c>
      <c r="BE300" s="193">
        <f t="shared" si="34"/>
        <v>0</v>
      </c>
      <c r="BF300" s="193">
        <f t="shared" si="35"/>
        <v>0</v>
      </c>
      <c r="BG300" s="193">
        <f t="shared" si="36"/>
        <v>0</v>
      </c>
      <c r="BH300" s="193">
        <f t="shared" si="37"/>
        <v>0</v>
      </c>
      <c r="BI300" s="193">
        <f t="shared" si="38"/>
        <v>0</v>
      </c>
      <c r="BJ300" s="19" t="s">
        <v>79</v>
      </c>
      <c r="BK300" s="193">
        <f t="shared" si="39"/>
        <v>0</v>
      </c>
      <c r="BL300" s="19" t="s">
        <v>543</v>
      </c>
      <c r="BM300" s="192" t="s">
        <v>2524</v>
      </c>
    </row>
    <row r="301" spans="1:65" s="2" customFormat="1" ht="16.5" customHeight="1">
      <c r="A301" s="36"/>
      <c r="B301" s="37"/>
      <c r="C301" s="181" t="s">
        <v>2525</v>
      </c>
      <c r="D301" s="181" t="s">
        <v>218</v>
      </c>
      <c r="E301" s="182" t="s">
        <v>2526</v>
      </c>
      <c r="F301" s="183" t="s">
        <v>2527</v>
      </c>
      <c r="G301" s="184" t="s">
        <v>176</v>
      </c>
      <c r="H301" s="185">
        <v>3</v>
      </c>
      <c r="I301" s="186"/>
      <c r="J301" s="187">
        <f t="shared" si="30"/>
        <v>0</v>
      </c>
      <c r="K301" s="183" t="s">
        <v>1083</v>
      </c>
      <c r="L301" s="41"/>
      <c r="M301" s="188" t="s">
        <v>19</v>
      </c>
      <c r="N301" s="189" t="s">
        <v>43</v>
      </c>
      <c r="O301" s="66"/>
      <c r="P301" s="190">
        <f t="shared" si="31"/>
        <v>0</v>
      </c>
      <c r="Q301" s="190">
        <v>0</v>
      </c>
      <c r="R301" s="190">
        <f t="shared" si="32"/>
        <v>0</v>
      </c>
      <c r="S301" s="190">
        <v>0</v>
      </c>
      <c r="T301" s="191">
        <f t="shared" si="33"/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92" t="s">
        <v>543</v>
      </c>
      <c r="AT301" s="192" t="s">
        <v>218</v>
      </c>
      <c r="AU301" s="192" t="s">
        <v>81</v>
      </c>
      <c r="AY301" s="19" t="s">
        <v>216</v>
      </c>
      <c r="BE301" s="193">
        <f t="shared" si="34"/>
        <v>0</v>
      </c>
      <c r="BF301" s="193">
        <f t="shared" si="35"/>
        <v>0</v>
      </c>
      <c r="BG301" s="193">
        <f t="shared" si="36"/>
        <v>0</v>
      </c>
      <c r="BH301" s="193">
        <f t="shared" si="37"/>
        <v>0</v>
      </c>
      <c r="BI301" s="193">
        <f t="shared" si="38"/>
        <v>0</v>
      </c>
      <c r="BJ301" s="19" t="s">
        <v>79</v>
      </c>
      <c r="BK301" s="193">
        <f t="shared" si="39"/>
        <v>0</v>
      </c>
      <c r="BL301" s="19" t="s">
        <v>543</v>
      </c>
      <c r="BM301" s="192" t="s">
        <v>2528</v>
      </c>
    </row>
    <row r="302" spans="1:65" s="2" customFormat="1" ht="16.5" customHeight="1">
      <c r="A302" s="36"/>
      <c r="B302" s="37"/>
      <c r="C302" s="181" t="s">
        <v>2529</v>
      </c>
      <c r="D302" s="181" t="s">
        <v>218</v>
      </c>
      <c r="E302" s="182" t="s">
        <v>2530</v>
      </c>
      <c r="F302" s="183" t="s">
        <v>2531</v>
      </c>
      <c r="G302" s="184" t="s">
        <v>176</v>
      </c>
      <c r="H302" s="185">
        <v>5</v>
      </c>
      <c r="I302" s="186"/>
      <c r="J302" s="187">
        <f t="shared" si="30"/>
        <v>0</v>
      </c>
      <c r="K302" s="183" t="s">
        <v>1083</v>
      </c>
      <c r="L302" s="41"/>
      <c r="M302" s="188" t="s">
        <v>19</v>
      </c>
      <c r="N302" s="189" t="s">
        <v>43</v>
      </c>
      <c r="O302" s="66"/>
      <c r="P302" s="190">
        <f t="shared" si="31"/>
        <v>0</v>
      </c>
      <c r="Q302" s="190">
        <v>0</v>
      </c>
      <c r="R302" s="190">
        <f t="shared" si="32"/>
        <v>0</v>
      </c>
      <c r="S302" s="190">
        <v>0</v>
      </c>
      <c r="T302" s="191">
        <f t="shared" si="33"/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92" t="s">
        <v>543</v>
      </c>
      <c r="AT302" s="192" t="s">
        <v>218</v>
      </c>
      <c r="AU302" s="192" t="s">
        <v>81</v>
      </c>
      <c r="AY302" s="19" t="s">
        <v>216</v>
      </c>
      <c r="BE302" s="193">
        <f t="shared" si="34"/>
        <v>0</v>
      </c>
      <c r="BF302" s="193">
        <f t="shared" si="35"/>
        <v>0</v>
      </c>
      <c r="BG302" s="193">
        <f t="shared" si="36"/>
        <v>0</v>
      </c>
      <c r="BH302" s="193">
        <f t="shared" si="37"/>
        <v>0</v>
      </c>
      <c r="BI302" s="193">
        <f t="shared" si="38"/>
        <v>0</v>
      </c>
      <c r="BJ302" s="19" t="s">
        <v>79</v>
      </c>
      <c r="BK302" s="193">
        <f t="shared" si="39"/>
        <v>0</v>
      </c>
      <c r="BL302" s="19" t="s">
        <v>543</v>
      </c>
      <c r="BM302" s="192" t="s">
        <v>2532</v>
      </c>
    </row>
    <row r="303" spans="1:65" s="2" customFormat="1" ht="16.5" customHeight="1">
      <c r="A303" s="36"/>
      <c r="B303" s="37"/>
      <c r="C303" s="181" t="s">
        <v>2533</v>
      </c>
      <c r="D303" s="181" t="s">
        <v>218</v>
      </c>
      <c r="E303" s="182" t="s">
        <v>2534</v>
      </c>
      <c r="F303" s="183" t="s">
        <v>2535</v>
      </c>
      <c r="G303" s="184" t="s">
        <v>176</v>
      </c>
      <c r="H303" s="185">
        <v>4</v>
      </c>
      <c r="I303" s="186"/>
      <c r="J303" s="187">
        <f t="shared" si="30"/>
        <v>0</v>
      </c>
      <c r="K303" s="183" t="s">
        <v>1083</v>
      </c>
      <c r="L303" s="41"/>
      <c r="M303" s="188" t="s">
        <v>19</v>
      </c>
      <c r="N303" s="189" t="s">
        <v>43</v>
      </c>
      <c r="O303" s="66"/>
      <c r="P303" s="190">
        <f t="shared" si="31"/>
        <v>0</v>
      </c>
      <c r="Q303" s="190">
        <v>0</v>
      </c>
      <c r="R303" s="190">
        <f t="shared" si="32"/>
        <v>0</v>
      </c>
      <c r="S303" s="190">
        <v>0</v>
      </c>
      <c r="T303" s="191">
        <f t="shared" si="33"/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92" t="s">
        <v>543</v>
      </c>
      <c r="AT303" s="192" t="s">
        <v>218</v>
      </c>
      <c r="AU303" s="192" t="s">
        <v>81</v>
      </c>
      <c r="AY303" s="19" t="s">
        <v>216</v>
      </c>
      <c r="BE303" s="193">
        <f t="shared" si="34"/>
        <v>0</v>
      </c>
      <c r="BF303" s="193">
        <f t="shared" si="35"/>
        <v>0</v>
      </c>
      <c r="BG303" s="193">
        <f t="shared" si="36"/>
        <v>0</v>
      </c>
      <c r="BH303" s="193">
        <f t="shared" si="37"/>
        <v>0</v>
      </c>
      <c r="BI303" s="193">
        <f t="shared" si="38"/>
        <v>0</v>
      </c>
      <c r="BJ303" s="19" t="s">
        <v>79</v>
      </c>
      <c r="BK303" s="193">
        <f t="shared" si="39"/>
        <v>0</v>
      </c>
      <c r="BL303" s="19" t="s">
        <v>543</v>
      </c>
      <c r="BM303" s="192" t="s">
        <v>2536</v>
      </c>
    </row>
    <row r="304" spans="1:65" s="2" customFormat="1" ht="16.5" customHeight="1">
      <c r="A304" s="36"/>
      <c r="B304" s="37"/>
      <c r="C304" s="181" t="s">
        <v>2537</v>
      </c>
      <c r="D304" s="181" t="s">
        <v>218</v>
      </c>
      <c r="E304" s="182" t="s">
        <v>2538</v>
      </c>
      <c r="F304" s="183" t="s">
        <v>2539</v>
      </c>
      <c r="G304" s="184" t="s">
        <v>176</v>
      </c>
      <c r="H304" s="185">
        <v>1</v>
      </c>
      <c r="I304" s="186"/>
      <c r="J304" s="187">
        <f t="shared" si="30"/>
        <v>0</v>
      </c>
      <c r="K304" s="183" t="s">
        <v>1083</v>
      </c>
      <c r="L304" s="41"/>
      <c r="M304" s="188" t="s">
        <v>19</v>
      </c>
      <c r="N304" s="189" t="s">
        <v>43</v>
      </c>
      <c r="O304" s="66"/>
      <c r="P304" s="190">
        <f t="shared" si="31"/>
        <v>0</v>
      </c>
      <c r="Q304" s="190">
        <v>0</v>
      </c>
      <c r="R304" s="190">
        <f t="shared" si="32"/>
        <v>0</v>
      </c>
      <c r="S304" s="190">
        <v>0</v>
      </c>
      <c r="T304" s="191">
        <f t="shared" si="33"/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92" t="s">
        <v>543</v>
      </c>
      <c r="AT304" s="192" t="s">
        <v>218</v>
      </c>
      <c r="AU304" s="192" t="s">
        <v>81</v>
      </c>
      <c r="AY304" s="19" t="s">
        <v>216</v>
      </c>
      <c r="BE304" s="193">
        <f t="shared" si="34"/>
        <v>0</v>
      </c>
      <c r="BF304" s="193">
        <f t="shared" si="35"/>
        <v>0</v>
      </c>
      <c r="BG304" s="193">
        <f t="shared" si="36"/>
        <v>0</v>
      </c>
      <c r="BH304" s="193">
        <f t="shared" si="37"/>
        <v>0</v>
      </c>
      <c r="BI304" s="193">
        <f t="shared" si="38"/>
        <v>0</v>
      </c>
      <c r="BJ304" s="19" t="s">
        <v>79</v>
      </c>
      <c r="BK304" s="193">
        <f t="shared" si="39"/>
        <v>0</v>
      </c>
      <c r="BL304" s="19" t="s">
        <v>543</v>
      </c>
      <c r="BM304" s="192" t="s">
        <v>2540</v>
      </c>
    </row>
    <row r="305" spans="1:65" s="2" customFormat="1" ht="16.5" customHeight="1">
      <c r="A305" s="36"/>
      <c r="B305" s="37"/>
      <c r="C305" s="181" t="s">
        <v>2541</v>
      </c>
      <c r="D305" s="181" t="s">
        <v>218</v>
      </c>
      <c r="E305" s="182" t="s">
        <v>2542</v>
      </c>
      <c r="F305" s="183" t="s">
        <v>2543</v>
      </c>
      <c r="G305" s="184" t="s">
        <v>176</v>
      </c>
      <c r="H305" s="185">
        <v>4</v>
      </c>
      <c r="I305" s="186"/>
      <c r="J305" s="187">
        <f t="shared" si="30"/>
        <v>0</v>
      </c>
      <c r="K305" s="183" t="s">
        <v>1083</v>
      </c>
      <c r="L305" s="41"/>
      <c r="M305" s="188" t="s">
        <v>19</v>
      </c>
      <c r="N305" s="189" t="s">
        <v>43</v>
      </c>
      <c r="O305" s="66"/>
      <c r="P305" s="190">
        <f t="shared" si="31"/>
        <v>0</v>
      </c>
      <c r="Q305" s="190">
        <v>0</v>
      </c>
      <c r="R305" s="190">
        <f t="shared" si="32"/>
        <v>0</v>
      </c>
      <c r="S305" s="190">
        <v>0</v>
      </c>
      <c r="T305" s="191">
        <f t="shared" si="33"/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92" t="s">
        <v>543</v>
      </c>
      <c r="AT305" s="192" t="s">
        <v>218</v>
      </c>
      <c r="AU305" s="192" t="s">
        <v>81</v>
      </c>
      <c r="AY305" s="19" t="s">
        <v>216</v>
      </c>
      <c r="BE305" s="193">
        <f t="shared" si="34"/>
        <v>0</v>
      </c>
      <c r="BF305" s="193">
        <f t="shared" si="35"/>
        <v>0</v>
      </c>
      <c r="BG305" s="193">
        <f t="shared" si="36"/>
        <v>0</v>
      </c>
      <c r="BH305" s="193">
        <f t="shared" si="37"/>
        <v>0</v>
      </c>
      <c r="BI305" s="193">
        <f t="shared" si="38"/>
        <v>0</v>
      </c>
      <c r="BJ305" s="19" t="s">
        <v>79</v>
      </c>
      <c r="BK305" s="193">
        <f t="shared" si="39"/>
        <v>0</v>
      </c>
      <c r="BL305" s="19" t="s">
        <v>543</v>
      </c>
      <c r="BM305" s="192" t="s">
        <v>2544</v>
      </c>
    </row>
    <row r="306" spans="1:65" s="2" customFormat="1" ht="16.5" customHeight="1">
      <c r="A306" s="36"/>
      <c r="B306" s="37"/>
      <c r="C306" s="181" t="s">
        <v>2545</v>
      </c>
      <c r="D306" s="181" t="s">
        <v>218</v>
      </c>
      <c r="E306" s="182" t="s">
        <v>2546</v>
      </c>
      <c r="F306" s="183" t="s">
        <v>2547</v>
      </c>
      <c r="G306" s="184" t="s">
        <v>176</v>
      </c>
      <c r="H306" s="185">
        <v>1</v>
      </c>
      <c r="I306" s="186"/>
      <c r="J306" s="187">
        <f t="shared" si="30"/>
        <v>0</v>
      </c>
      <c r="K306" s="183" t="s">
        <v>1083</v>
      </c>
      <c r="L306" s="41"/>
      <c r="M306" s="188" t="s">
        <v>19</v>
      </c>
      <c r="N306" s="189" t="s">
        <v>43</v>
      </c>
      <c r="O306" s="66"/>
      <c r="P306" s="190">
        <f t="shared" si="31"/>
        <v>0</v>
      </c>
      <c r="Q306" s="190">
        <v>0</v>
      </c>
      <c r="R306" s="190">
        <f t="shared" si="32"/>
        <v>0</v>
      </c>
      <c r="S306" s="190">
        <v>0</v>
      </c>
      <c r="T306" s="191">
        <f t="shared" si="33"/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92" t="s">
        <v>543</v>
      </c>
      <c r="AT306" s="192" t="s">
        <v>218</v>
      </c>
      <c r="AU306" s="192" t="s">
        <v>81</v>
      </c>
      <c r="AY306" s="19" t="s">
        <v>216</v>
      </c>
      <c r="BE306" s="193">
        <f t="shared" si="34"/>
        <v>0</v>
      </c>
      <c r="BF306" s="193">
        <f t="shared" si="35"/>
        <v>0</v>
      </c>
      <c r="BG306" s="193">
        <f t="shared" si="36"/>
        <v>0</v>
      </c>
      <c r="BH306" s="193">
        <f t="shared" si="37"/>
        <v>0</v>
      </c>
      <c r="BI306" s="193">
        <f t="shared" si="38"/>
        <v>0</v>
      </c>
      <c r="BJ306" s="19" t="s">
        <v>79</v>
      </c>
      <c r="BK306" s="193">
        <f t="shared" si="39"/>
        <v>0</v>
      </c>
      <c r="BL306" s="19" t="s">
        <v>543</v>
      </c>
      <c r="BM306" s="192" t="s">
        <v>2548</v>
      </c>
    </row>
    <row r="307" spans="1:65" s="2" customFormat="1" ht="16.5" customHeight="1">
      <c r="A307" s="36"/>
      <c r="B307" s="37"/>
      <c r="C307" s="181" t="s">
        <v>2549</v>
      </c>
      <c r="D307" s="181" t="s">
        <v>218</v>
      </c>
      <c r="E307" s="182" t="s">
        <v>2550</v>
      </c>
      <c r="F307" s="183" t="s">
        <v>2551</v>
      </c>
      <c r="G307" s="184" t="s">
        <v>176</v>
      </c>
      <c r="H307" s="185">
        <v>1</v>
      </c>
      <c r="I307" s="186"/>
      <c r="J307" s="187">
        <f t="shared" si="30"/>
        <v>0</v>
      </c>
      <c r="K307" s="183" t="s">
        <v>1083</v>
      </c>
      <c r="L307" s="41"/>
      <c r="M307" s="188" t="s">
        <v>19</v>
      </c>
      <c r="N307" s="189" t="s">
        <v>43</v>
      </c>
      <c r="O307" s="66"/>
      <c r="P307" s="190">
        <f t="shared" si="31"/>
        <v>0</v>
      </c>
      <c r="Q307" s="190">
        <v>0</v>
      </c>
      <c r="R307" s="190">
        <f t="shared" si="32"/>
        <v>0</v>
      </c>
      <c r="S307" s="190">
        <v>0</v>
      </c>
      <c r="T307" s="191">
        <f t="shared" si="33"/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92" t="s">
        <v>543</v>
      </c>
      <c r="AT307" s="192" t="s">
        <v>218</v>
      </c>
      <c r="AU307" s="192" t="s">
        <v>81</v>
      </c>
      <c r="AY307" s="19" t="s">
        <v>216</v>
      </c>
      <c r="BE307" s="193">
        <f t="shared" si="34"/>
        <v>0</v>
      </c>
      <c r="BF307" s="193">
        <f t="shared" si="35"/>
        <v>0</v>
      </c>
      <c r="BG307" s="193">
        <f t="shared" si="36"/>
        <v>0</v>
      </c>
      <c r="BH307" s="193">
        <f t="shared" si="37"/>
        <v>0</v>
      </c>
      <c r="BI307" s="193">
        <f t="shared" si="38"/>
        <v>0</v>
      </c>
      <c r="BJ307" s="19" t="s">
        <v>79</v>
      </c>
      <c r="BK307" s="193">
        <f t="shared" si="39"/>
        <v>0</v>
      </c>
      <c r="BL307" s="19" t="s">
        <v>543</v>
      </c>
      <c r="BM307" s="192" t="s">
        <v>2552</v>
      </c>
    </row>
    <row r="308" spans="1:65" s="2" customFormat="1" ht="16.5" customHeight="1">
      <c r="A308" s="36"/>
      <c r="B308" s="37"/>
      <c r="C308" s="181" t="s">
        <v>2553</v>
      </c>
      <c r="D308" s="181" t="s">
        <v>218</v>
      </c>
      <c r="E308" s="182" t="s">
        <v>2554</v>
      </c>
      <c r="F308" s="183" t="s">
        <v>2555</v>
      </c>
      <c r="G308" s="184" t="s">
        <v>176</v>
      </c>
      <c r="H308" s="185">
        <v>4</v>
      </c>
      <c r="I308" s="186"/>
      <c r="J308" s="187">
        <f t="shared" si="30"/>
        <v>0</v>
      </c>
      <c r="K308" s="183" t="s">
        <v>1083</v>
      </c>
      <c r="L308" s="41"/>
      <c r="M308" s="188" t="s">
        <v>19</v>
      </c>
      <c r="N308" s="189" t="s">
        <v>43</v>
      </c>
      <c r="O308" s="66"/>
      <c r="P308" s="190">
        <f t="shared" si="31"/>
        <v>0</v>
      </c>
      <c r="Q308" s="190">
        <v>0</v>
      </c>
      <c r="R308" s="190">
        <f t="shared" si="32"/>
        <v>0</v>
      </c>
      <c r="S308" s="190">
        <v>0</v>
      </c>
      <c r="T308" s="191">
        <f t="shared" si="33"/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92" t="s">
        <v>543</v>
      </c>
      <c r="AT308" s="192" t="s">
        <v>218</v>
      </c>
      <c r="AU308" s="192" t="s">
        <v>81</v>
      </c>
      <c r="AY308" s="19" t="s">
        <v>216</v>
      </c>
      <c r="BE308" s="193">
        <f t="shared" si="34"/>
        <v>0</v>
      </c>
      <c r="BF308" s="193">
        <f t="shared" si="35"/>
        <v>0</v>
      </c>
      <c r="BG308" s="193">
        <f t="shared" si="36"/>
        <v>0</v>
      </c>
      <c r="BH308" s="193">
        <f t="shared" si="37"/>
        <v>0</v>
      </c>
      <c r="BI308" s="193">
        <f t="shared" si="38"/>
        <v>0</v>
      </c>
      <c r="BJ308" s="19" t="s">
        <v>79</v>
      </c>
      <c r="BK308" s="193">
        <f t="shared" si="39"/>
        <v>0</v>
      </c>
      <c r="BL308" s="19" t="s">
        <v>543</v>
      </c>
      <c r="BM308" s="192" t="s">
        <v>2556</v>
      </c>
    </row>
    <row r="309" spans="1:65" s="2" customFormat="1" ht="16.5" customHeight="1">
      <c r="A309" s="36"/>
      <c r="B309" s="37"/>
      <c r="C309" s="181" t="s">
        <v>2557</v>
      </c>
      <c r="D309" s="181" t="s">
        <v>218</v>
      </c>
      <c r="E309" s="182" t="s">
        <v>2558</v>
      </c>
      <c r="F309" s="183" t="s">
        <v>2559</v>
      </c>
      <c r="G309" s="184" t="s">
        <v>176</v>
      </c>
      <c r="H309" s="185">
        <v>1</v>
      </c>
      <c r="I309" s="186"/>
      <c r="J309" s="187">
        <f t="shared" si="30"/>
        <v>0</v>
      </c>
      <c r="K309" s="183" t="s">
        <v>1083</v>
      </c>
      <c r="L309" s="41"/>
      <c r="M309" s="188" t="s">
        <v>19</v>
      </c>
      <c r="N309" s="189" t="s">
        <v>43</v>
      </c>
      <c r="O309" s="66"/>
      <c r="P309" s="190">
        <f t="shared" si="31"/>
        <v>0</v>
      </c>
      <c r="Q309" s="190">
        <v>0</v>
      </c>
      <c r="R309" s="190">
        <f t="shared" si="32"/>
        <v>0</v>
      </c>
      <c r="S309" s="190">
        <v>0</v>
      </c>
      <c r="T309" s="191">
        <f t="shared" si="33"/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92" t="s">
        <v>543</v>
      </c>
      <c r="AT309" s="192" t="s">
        <v>218</v>
      </c>
      <c r="AU309" s="192" t="s">
        <v>81</v>
      </c>
      <c r="AY309" s="19" t="s">
        <v>216</v>
      </c>
      <c r="BE309" s="193">
        <f t="shared" si="34"/>
        <v>0</v>
      </c>
      <c r="BF309" s="193">
        <f t="shared" si="35"/>
        <v>0</v>
      </c>
      <c r="BG309" s="193">
        <f t="shared" si="36"/>
        <v>0</v>
      </c>
      <c r="BH309" s="193">
        <f t="shared" si="37"/>
        <v>0</v>
      </c>
      <c r="BI309" s="193">
        <f t="shared" si="38"/>
        <v>0</v>
      </c>
      <c r="BJ309" s="19" t="s">
        <v>79</v>
      </c>
      <c r="BK309" s="193">
        <f t="shared" si="39"/>
        <v>0</v>
      </c>
      <c r="BL309" s="19" t="s">
        <v>543</v>
      </c>
      <c r="BM309" s="192" t="s">
        <v>2560</v>
      </c>
    </row>
    <row r="310" spans="1:65" s="2" customFormat="1" ht="16.5" customHeight="1">
      <c r="A310" s="36"/>
      <c r="B310" s="37"/>
      <c r="C310" s="181" t="s">
        <v>928</v>
      </c>
      <c r="D310" s="181" t="s">
        <v>218</v>
      </c>
      <c r="E310" s="182" t="s">
        <v>2561</v>
      </c>
      <c r="F310" s="183" t="s">
        <v>2562</v>
      </c>
      <c r="G310" s="184" t="s">
        <v>176</v>
      </c>
      <c r="H310" s="185">
        <v>1</v>
      </c>
      <c r="I310" s="186"/>
      <c r="J310" s="187">
        <f t="shared" si="30"/>
        <v>0</v>
      </c>
      <c r="K310" s="183" t="s">
        <v>1083</v>
      </c>
      <c r="L310" s="41"/>
      <c r="M310" s="188" t="s">
        <v>19</v>
      </c>
      <c r="N310" s="189" t="s">
        <v>43</v>
      </c>
      <c r="O310" s="66"/>
      <c r="P310" s="190">
        <f t="shared" si="31"/>
        <v>0</v>
      </c>
      <c r="Q310" s="190">
        <v>0</v>
      </c>
      <c r="R310" s="190">
        <f t="shared" si="32"/>
        <v>0</v>
      </c>
      <c r="S310" s="190">
        <v>0</v>
      </c>
      <c r="T310" s="191">
        <f t="shared" si="33"/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92" t="s">
        <v>543</v>
      </c>
      <c r="AT310" s="192" t="s">
        <v>218</v>
      </c>
      <c r="AU310" s="192" t="s">
        <v>81</v>
      </c>
      <c r="AY310" s="19" t="s">
        <v>216</v>
      </c>
      <c r="BE310" s="193">
        <f t="shared" si="34"/>
        <v>0</v>
      </c>
      <c r="BF310" s="193">
        <f t="shared" si="35"/>
        <v>0</v>
      </c>
      <c r="BG310" s="193">
        <f t="shared" si="36"/>
        <v>0</v>
      </c>
      <c r="BH310" s="193">
        <f t="shared" si="37"/>
        <v>0</v>
      </c>
      <c r="BI310" s="193">
        <f t="shared" si="38"/>
        <v>0</v>
      </c>
      <c r="BJ310" s="19" t="s">
        <v>79</v>
      </c>
      <c r="BK310" s="193">
        <f t="shared" si="39"/>
        <v>0</v>
      </c>
      <c r="BL310" s="19" t="s">
        <v>543</v>
      </c>
      <c r="BM310" s="192" t="s">
        <v>2563</v>
      </c>
    </row>
    <row r="311" spans="1:65" s="2" customFormat="1" ht="16.5" customHeight="1">
      <c r="A311" s="36"/>
      <c r="B311" s="37"/>
      <c r="C311" s="181" t="s">
        <v>2564</v>
      </c>
      <c r="D311" s="181" t="s">
        <v>218</v>
      </c>
      <c r="E311" s="182" t="s">
        <v>2565</v>
      </c>
      <c r="F311" s="183" t="s">
        <v>2566</v>
      </c>
      <c r="G311" s="184" t="s">
        <v>176</v>
      </c>
      <c r="H311" s="185">
        <v>1</v>
      </c>
      <c r="I311" s="186"/>
      <c r="J311" s="187">
        <f t="shared" si="30"/>
        <v>0</v>
      </c>
      <c r="K311" s="183" t="s">
        <v>1083</v>
      </c>
      <c r="L311" s="41"/>
      <c r="M311" s="188" t="s">
        <v>19</v>
      </c>
      <c r="N311" s="189" t="s">
        <v>43</v>
      </c>
      <c r="O311" s="66"/>
      <c r="P311" s="190">
        <f t="shared" si="31"/>
        <v>0</v>
      </c>
      <c r="Q311" s="190">
        <v>0</v>
      </c>
      <c r="R311" s="190">
        <f t="shared" si="32"/>
        <v>0</v>
      </c>
      <c r="S311" s="190">
        <v>0</v>
      </c>
      <c r="T311" s="191">
        <f t="shared" si="33"/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92" t="s">
        <v>543</v>
      </c>
      <c r="AT311" s="192" t="s">
        <v>218</v>
      </c>
      <c r="AU311" s="192" t="s">
        <v>81</v>
      </c>
      <c r="AY311" s="19" t="s">
        <v>216</v>
      </c>
      <c r="BE311" s="193">
        <f t="shared" si="34"/>
        <v>0</v>
      </c>
      <c r="BF311" s="193">
        <f t="shared" si="35"/>
        <v>0</v>
      </c>
      <c r="BG311" s="193">
        <f t="shared" si="36"/>
        <v>0</v>
      </c>
      <c r="BH311" s="193">
        <f t="shared" si="37"/>
        <v>0</v>
      </c>
      <c r="BI311" s="193">
        <f t="shared" si="38"/>
        <v>0</v>
      </c>
      <c r="BJ311" s="19" t="s">
        <v>79</v>
      </c>
      <c r="BK311" s="193">
        <f t="shared" si="39"/>
        <v>0</v>
      </c>
      <c r="BL311" s="19" t="s">
        <v>543</v>
      </c>
      <c r="BM311" s="192" t="s">
        <v>2567</v>
      </c>
    </row>
    <row r="312" spans="1:65" s="2" customFormat="1" ht="16.5" customHeight="1">
      <c r="A312" s="36"/>
      <c r="B312" s="37"/>
      <c r="C312" s="181" t="s">
        <v>2568</v>
      </c>
      <c r="D312" s="181" t="s">
        <v>218</v>
      </c>
      <c r="E312" s="182" t="s">
        <v>2569</v>
      </c>
      <c r="F312" s="183" t="s">
        <v>2570</v>
      </c>
      <c r="G312" s="184" t="s">
        <v>176</v>
      </c>
      <c r="H312" s="185">
        <v>1</v>
      </c>
      <c r="I312" s="186"/>
      <c r="J312" s="187">
        <f t="shared" si="30"/>
        <v>0</v>
      </c>
      <c r="K312" s="183" t="s">
        <v>1083</v>
      </c>
      <c r="L312" s="41"/>
      <c r="M312" s="188" t="s">
        <v>19</v>
      </c>
      <c r="N312" s="189" t="s">
        <v>43</v>
      </c>
      <c r="O312" s="66"/>
      <c r="P312" s="190">
        <f t="shared" si="31"/>
        <v>0</v>
      </c>
      <c r="Q312" s="190">
        <v>0</v>
      </c>
      <c r="R312" s="190">
        <f t="shared" si="32"/>
        <v>0</v>
      </c>
      <c r="S312" s="190">
        <v>0</v>
      </c>
      <c r="T312" s="191">
        <f t="shared" si="33"/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92" t="s">
        <v>543</v>
      </c>
      <c r="AT312" s="192" t="s">
        <v>218</v>
      </c>
      <c r="AU312" s="192" t="s">
        <v>81</v>
      </c>
      <c r="AY312" s="19" t="s">
        <v>216</v>
      </c>
      <c r="BE312" s="193">
        <f t="shared" si="34"/>
        <v>0</v>
      </c>
      <c r="BF312" s="193">
        <f t="shared" si="35"/>
        <v>0</v>
      </c>
      <c r="BG312" s="193">
        <f t="shared" si="36"/>
        <v>0</v>
      </c>
      <c r="BH312" s="193">
        <f t="shared" si="37"/>
        <v>0</v>
      </c>
      <c r="BI312" s="193">
        <f t="shared" si="38"/>
        <v>0</v>
      </c>
      <c r="BJ312" s="19" t="s">
        <v>79</v>
      </c>
      <c r="BK312" s="193">
        <f t="shared" si="39"/>
        <v>0</v>
      </c>
      <c r="BL312" s="19" t="s">
        <v>543</v>
      </c>
      <c r="BM312" s="192" t="s">
        <v>2571</v>
      </c>
    </row>
    <row r="313" spans="1:65" s="2" customFormat="1" ht="16.5" customHeight="1">
      <c r="A313" s="36"/>
      <c r="B313" s="37"/>
      <c r="C313" s="181" t="s">
        <v>2572</v>
      </c>
      <c r="D313" s="181" t="s">
        <v>218</v>
      </c>
      <c r="E313" s="182" t="s">
        <v>2573</v>
      </c>
      <c r="F313" s="183" t="s">
        <v>2574</v>
      </c>
      <c r="G313" s="184" t="s">
        <v>176</v>
      </c>
      <c r="H313" s="185">
        <v>1</v>
      </c>
      <c r="I313" s="186"/>
      <c r="J313" s="187">
        <f t="shared" si="30"/>
        <v>0</v>
      </c>
      <c r="K313" s="183" t="s">
        <v>1083</v>
      </c>
      <c r="L313" s="41"/>
      <c r="M313" s="188" t="s">
        <v>19</v>
      </c>
      <c r="N313" s="189" t="s">
        <v>43</v>
      </c>
      <c r="O313" s="66"/>
      <c r="P313" s="190">
        <f t="shared" si="31"/>
        <v>0</v>
      </c>
      <c r="Q313" s="190">
        <v>0</v>
      </c>
      <c r="R313" s="190">
        <f t="shared" si="32"/>
        <v>0</v>
      </c>
      <c r="S313" s="190">
        <v>0</v>
      </c>
      <c r="T313" s="191">
        <f t="shared" si="33"/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92" t="s">
        <v>543</v>
      </c>
      <c r="AT313" s="192" t="s">
        <v>218</v>
      </c>
      <c r="AU313" s="192" t="s">
        <v>81</v>
      </c>
      <c r="AY313" s="19" t="s">
        <v>216</v>
      </c>
      <c r="BE313" s="193">
        <f t="shared" si="34"/>
        <v>0</v>
      </c>
      <c r="BF313" s="193">
        <f t="shared" si="35"/>
        <v>0</v>
      </c>
      <c r="BG313" s="193">
        <f t="shared" si="36"/>
        <v>0</v>
      </c>
      <c r="BH313" s="193">
        <f t="shared" si="37"/>
        <v>0</v>
      </c>
      <c r="BI313" s="193">
        <f t="shared" si="38"/>
        <v>0</v>
      </c>
      <c r="BJ313" s="19" t="s">
        <v>79</v>
      </c>
      <c r="BK313" s="193">
        <f t="shared" si="39"/>
        <v>0</v>
      </c>
      <c r="BL313" s="19" t="s">
        <v>543</v>
      </c>
      <c r="BM313" s="192" t="s">
        <v>2575</v>
      </c>
    </row>
    <row r="314" spans="1:65" s="2" customFormat="1" ht="16.5" customHeight="1">
      <c r="A314" s="36"/>
      <c r="B314" s="37"/>
      <c r="C314" s="181" t="s">
        <v>2576</v>
      </c>
      <c r="D314" s="181" t="s">
        <v>218</v>
      </c>
      <c r="E314" s="182" t="s">
        <v>2577</v>
      </c>
      <c r="F314" s="183" t="s">
        <v>2578</v>
      </c>
      <c r="G314" s="184" t="s">
        <v>176</v>
      </c>
      <c r="H314" s="185">
        <v>1</v>
      </c>
      <c r="I314" s="186"/>
      <c r="J314" s="187">
        <f t="shared" si="30"/>
        <v>0</v>
      </c>
      <c r="K314" s="183" t="s">
        <v>1083</v>
      </c>
      <c r="L314" s="41"/>
      <c r="M314" s="188" t="s">
        <v>19</v>
      </c>
      <c r="N314" s="189" t="s">
        <v>43</v>
      </c>
      <c r="O314" s="66"/>
      <c r="P314" s="190">
        <f t="shared" si="31"/>
        <v>0</v>
      </c>
      <c r="Q314" s="190">
        <v>0</v>
      </c>
      <c r="R314" s="190">
        <f t="shared" si="32"/>
        <v>0</v>
      </c>
      <c r="S314" s="190">
        <v>0</v>
      </c>
      <c r="T314" s="191">
        <f t="shared" si="33"/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92" t="s">
        <v>543</v>
      </c>
      <c r="AT314" s="192" t="s">
        <v>218</v>
      </c>
      <c r="AU314" s="192" t="s">
        <v>81</v>
      </c>
      <c r="AY314" s="19" t="s">
        <v>216</v>
      </c>
      <c r="BE314" s="193">
        <f t="shared" si="34"/>
        <v>0</v>
      </c>
      <c r="BF314" s="193">
        <f t="shared" si="35"/>
        <v>0</v>
      </c>
      <c r="BG314" s="193">
        <f t="shared" si="36"/>
        <v>0</v>
      </c>
      <c r="BH314" s="193">
        <f t="shared" si="37"/>
        <v>0</v>
      </c>
      <c r="BI314" s="193">
        <f t="shared" si="38"/>
        <v>0</v>
      </c>
      <c r="BJ314" s="19" t="s">
        <v>79</v>
      </c>
      <c r="BK314" s="193">
        <f t="shared" si="39"/>
        <v>0</v>
      </c>
      <c r="BL314" s="19" t="s">
        <v>543</v>
      </c>
      <c r="BM314" s="192" t="s">
        <v>2579</v>
      </c>
    </row>
    <row r="315" spans="1:65" s="2" customFormat="1" ht="16.5" customHeight="1">
      <c r="A315" s="36"/>
      <c r="B315" s="37"/>
      <c r="C315" s="181" t="s">
        <v>2580</v>
      </c>
      <c r="D315" s="181" t="s">
        <v>218</v>
      </c>
      <c r="E315" s="182" t="s">
        <v>2581</v>
      </c>
      <c r="F315" s="183" t="s">
        <v>2582</v>
      </c>
      <c r="G315" s="184" t="s">
        <v>176</v>
      </c>
      <c r="H315" s="185">
        <v>2</v>
      </c>
      <c r="I315" s="186"/>
      <c r="J315" s="187">
        <f t="shared" si="30"/>
        <v>0</v>
      </c>
      <c r="K315" s="183" t="s">
        <v>1083</v>
      </c>
      <c r="L315" s="41"/>
      <c r="M315" s="188" t="s">
        <v>19</v>
      </c>
      <c r="N315" s="189" t="s">
        <v>43</v>
      </c>
      <c r="O315" s="66"/>
      <c r="P315" s="190">
        <f t="shared" si="31"/>
        <v>0</v>
      </c>
      <c r="Q315" s="190">
        <v>0</v>
      </c>
      <c r="R315" s="190">
        <f t="shared" si="32"/>
        <v>0</v>
      </c>
      <c r="S315" s="190">
        <v>0</v>
      </c>
      <c r="T315" s="191">
        <f t="shared" si="33"/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92" t="s">
        <v>543</v>
      </c>
      <c r="AT315" s="192" t="s">
        <v>218</v>
      </c>
      <c r="AU315" s="192" t="s">
        <v>81</v>
      </c>
      <c r="AY315" s="19" t="s">
        <v>216</v>
      </c>
      <c r="BE315" s="193">
        <f t="shared" si="34"/>
        <v>0</v>
      </c>
      <c r="BF315" s="193">
        <f t="shared" si="35"/>
        <v>0</v>
      </c>
      <c r="BG315" s="193">
        <f t="shared" si="36"/>
        <v>0</v>
      </c>
      <c r="BH315" s="193">
        <f t="shared" si="37"/>
        <v>0</v>
      </c>
      <c r="BI315" s="193">
        <f t="shared" si="38"/>
        <v>0</v>
      </c>
      <c r="BJ315" s="19" t="s">
        <v>79</v>
      </c>
      <c r="BK315" s="193">
        <f t="shared" si="39"/>
        <v>0</v>
      </c>
      <c r="BL315" s="19" t="s">
        <v>543</v>
      </c>
      <c r="BM315" s="192" t="s">
        <v>2583</v>
      </c>
    </row>
    <row r="316" spans="1:65" s="2" customFormat="1" ht="16.5" customHeight="1">
      <c r="A316" s="36"/>
      <c r="B316" s="37"/>
      <c r="C316" s="181" t="s">
        <v>2584</v>
      </c>
      <c r="D316" s="181" t="s">
        <v>218</v>
      </c>
      <c r="E316" s="182" t="s">
        <v>2585</v>
      </c>
      <c r="F316" s="183" t="s">
        <v>2586</v>
      </c>
      <c r="G316" s="184" t="s">
        <v>176</v>
      </c>
      <c r="H316" s="185">
        <v>2</v>
      </c>
      <c r="I316" s="186"/>
      <c r="J316" s="187">
        <f t="shared" si="30"/>
        <v>0</v>
      </c>
      <c r="K316" s="183" t="s">
        <v>1083</v>
      </c>
      <c r="L316" s="41"/>
      <c r="M316" s="188" t="s">
        <v>19</v>
      </c>
      <c r="N316" s="189" t="s">
        <v>43</v>
      </c>
      <c r="O316" s="66"/>
      <c r="P316" s="190">
        <f t="shared" si="31"/>
        <v>0</v>
      </c>
      <c r="Q316" s="190">
        <v>0</v>
      </c>
      <c r="R316" s="190">
        <f t="shared" si="32"/>
        <v>0</v>
      </c>
      <c r="S316" s="190">
        <v>0</v>
      </c>
      <c r="T316" s="191">
        <f t="shared" si="33"/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92" t="s">
        <v>543</v>
      </c>
      <c r="AT316" s="192" t="s">
        <v>218</v>
      </c>
      <c r="AU316" s="192" t="s">
        <v>81</v>
      </c>
      <c r="AY316" s="19" t="s">
        <v>216</v>
      </c>
      <c r="BE316" s="193">
        <f t="shared" si="34"/>
        <v>0</v>
      </c>
      <c r="BF316" s="193">
        <f t="shared" si="35"/>
        <v>0</v>
      </c>
      <c r="BG316" s="193">
        <f t="shared" si="36"/>
        <v>0</v>
      </c>
      <c r="BH316" s="193">
        <f t="shared" si="37"/>
        <v>0</v>
      </c>
      <c r="BI316" s="193">
        <f t="shared" si="38"/>
        <v>0</v>
      </c>
      <c r="BJ316" s="19" t="s">
        <v>79</v>
      </c>
      <c r="BK316" s="193">
        <f t="shared" si="39"/>
        <v>0</v>
      </c>
      <c r="BL316" s="19" t="s">
        <v>543</v>
      </c>
      <c r="BM316" s="192" t="s">
        <v>2587</v>
      </c>
    </row>
    <row r="317" spans="1:65" s="2" customFormat="1" ht="16.5" customHeight="1">
      <c r="A317" s="36"/>
      <c r="B317" s="37"/>
      <c r="C317" s="181" t="s">
        <v>2588</v>
      </c>
      <c r="D317" s="181" t="s">
        <v>218</v>
      </c>
      <c r="E317" s="182" t="s">
        <v>2589</v>
      </c>
      <c r="F317" s="183" t="s">
        <v>2590</v>
      </c>
      <c r="G317" s="184" t="s">
        <v>176</v>
      </c>
      <c r="H317" s="185">
        <v>1</v>
      </c>
      <c r="I317" s="186"/>
      <c r="J317" s="187">
        <f t="shared" si="30"/>
        <v>0</v>
      </c>
      <c r="K317" s="183" t="s">
        <v>1083</v>
      </c>
      <c r="L317" s="41"/>
      <c r="M317" s="188" t="s">
        <v>19</v>
      </c>
      <c r="N317" s="189" t="s">
        <v>43</v>
      </c>
      <c r="O317" s="66"/>
      <c r="P317" s="190">
        <f t="shared" si="31"/>
        <v>0</v>
      </c>
      <c r="Q317" s="190">
        <v>0</v>
      </c>
      <c r="R317" s="190">
        <f t="shared" si="32"/>
        <v>0</v>
      </c>
      <c r="S317" s="190">
        <v>0</v>
      </c>
      <c r="T317" s="191">
        <f t="shared" si="33"/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92" t="s">
        <v>543</v>
      </c>
      <c r="AT317" s="192" t="s">
        <v>218</v>
      </c>
      <c r="AU317" s="192" t="s">
        <v>81</v>
      </c>
      <c r="AY317" s="19" t="s">
        <v>216</v>
      </c>
      <c r="BE317" s="193">
        <f t="shared" si="34"/>
        <v>0</v>
      </c>
      <c r="BF317" s="193">
        <f t="shared" si="35"/>
        <v>0</v>
      </c>
      <c r="BG317" s="193">
        <f t="shared" si="36"/>
        <v>0</v>
      </c>
      <c r="BH317" s="193">
        <f t="shared" si="37"/>
        <v>0</v>
      </c>
      <c r="BI317" s="193">
        <f t="shared" si="38"/>
        <v>0</v>
      </c>
      <c r="BJ317" s="19" t="s">
        <v>79</v>
      </c>
      <c r="BK317" s="193">
        <f t="shared" si="39"/>
        <v>0</v>
      </c>
      <c r="BL317" s="19" t="s">
        <v>543</v>
      </c>
      <c r="BM317" s="192" t="s">
        <v>2591</v>
      </c>
    </row>
    <row r="318" spans="1:65" s="2" customFormat="1" ht="16.5" customHeight="1">
      <c r="A318" s="36"/>
      <c r="B318" s="37"/>
      <c r="C318" s="181" t="s">
        <v>2592</v>
      </c>
      <c r="D318" s="181" t="s">
        <v>218</v>
      </c>
      <c r="E318" s="182" t="s">
        <v>2593</v>
      </c>
      <c r="F318" s="183" t="s">
        <v>2594</v>
      </c>
      <c r="G318" s="184" t="s">
        <v>176</v>
      </c>
      <c r="H318" s="185">
        <v>1</v>
      </c>
      <c r="I318" s="186"/>
      <c r="J318" s="187">
        <f t="shared" si="30"/>
        <v>0</v>
      </c>
      <c r="K318" s="183" t="s">
        <v>1083</v>
      </c>
      <c r="L318" s="41"/>
      <c r="M318" s="188" t="s">
        <v>19</v>
      </c>
      <c r="N318" s="189" t="s">
        <v>43</v>
      </c>
      <c r="O318" s="66"/>
      <c r="P318" s="190">
        <f t="shared" si="31"/>
        <v>0</v>
      </c>
      <c r="Q318" s="190">
        <v>0</v>
      </c>
      <c r="R318" s="190">
        <f t="shared" si="32"/>
        <v>0</v>
      </c>
      <c r="S318" s="190">
        <v>0</v>
      </c>
      <c r="T318" s="191">
        <f t="shared" si="33"/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92" t="s">
        <v>543</v>
      </c>
      <c r="AT318" s="192" t="s">
        <v>218</v>
      </c>
      <c r="AU318" s="192" t="s">
        <v>81</v>
      </c>
      <c r="AY318" s="19" t="s">
        <v>216</v>
      </c>
      <c r="BE318" s="193">
        <f t="shared" si="34"/>
        <v>0</v>
      </c>
      <c r="BF318" s="193">
        <f t="shared" si="35"/>
        <v>0</v>
      </c>
      <c r="BG318" s="193">
        <f t="shared" si="36"/>
        <v>0</v>
      </c>
      <c r="BH318" s="193">
        <f t="shared" si="37"/>
        <v>0</v>
      </c>
      <c r="BI318" s="193">
        <f t="shared" si="38"/>
        <v>0</v>
      </c>
      <c r="BJ318" s="19" t="s">
        <v>79</v>
      </c>
      <c r="BK318" s="193">
        <f t="shared" si="39"/>
        <v>0</v>
      </c>
      <c r="BL318" s="19" t="s">
        <v>543</v>
      </c>
      <c r="BM318" s="192" t="s">
        <v>2595</v>
      </c>
    </row>
    <row r="319" spans="1:65" s="2" customFormat="1" ht="16.5" customHeight="1">
      <c r="A319" s="36"/>
      <c r="B319" s="37"/>
      <c r="C319" s="181" t="s">
        <v>2596</v>
      </c>
      <c r="D319" s="181" t="s">
        <v>218</v>
      </c>
      <c r="E319" s="182" t="s">
        <v>1352</v>
      </c>
      <c r="F319" s="183" t="s">
        <v>2597</v>
      </c>
      <c r="G319" s="184" t="s">
        <v>160</v>
      </c>
      <c r="H319" s="185">
        <v>4.3099999999999996</v>
      </c>
      <c r="I319" s="186"/>
      <c r="J319" s="187">
        <f t="shared" si="30"/>
        <v>0</v>
      </c>
      <c r="K319" s="183" t="s">
        <v>221</v>
      </c>
      <c r="L319" s="41"/>
      <c r="M319" s="188" t="s">
        <v>19</v>
      </c>
      <c r="N319" s="189" t="s">
        <v>43</v>
      </c>
      <c r="O319" s="66"/>
      <c r="P319" s="190">
        <f t="shared" si="31"/>
        <v>0</v>
      </c>
      <c r="Q319" s="190">
        <v>0</v>
      </c>
      <c r="R319" s="190">
        <f t="shared" si="32"/>
        <v>0</v>
      </c>
      <c r="S319" s="190">
        <v>2.2000000000000002</v>
      </c>
      <c r="T319" s="191">
        <f t="shared" si="33"/>
        <v>9.4819999999999993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92" t="s">
        <v>543</v>
      </c>
      <c r="AT319" s="192" t="s">
        <v>218</v>
      </c>
      <c r="AU319" s="192" t="s">
        <v>81</v>
      </c>
      <c r="AY319" s="19" t="s">
        <v>216</v>
      </c>
      <c r="BE319" s="193">
        <f t="shared" si="34"/>
        <v>0</v>
      </c>
      <c r="BF319" s="193">
        <f t="shared" si="35"/>
        <v>0</v>
      </c>
      <c r="BG319" s="193">
        <f t="shared" si="36"/>
        <v>0</v>
      </c>
      <c r="BH319" s="193">
        <f t="shared" si="37"/>
        <v>0</v>
      </c>
      <c r="BI319" s="193">
        <f t="shared" si="38"/>
        <v>0</v>
      </c>
      <c r="BJ319" s="19" t="s">
        <v>79</v>
      </c>
      <c r="BK319" s="193">
        <f t="shared" si="39"/>
        <v>0</v>
      </c>
      <c r="BL319" s="19" t="s">
        <v>543</v>
      </c>
      <c r="BM319" s="192" t="s">
        <v>2598</v>
      </c>
    </row>
    <row r="320" spans="1:65" s="2" customFormat="1" ht="11.25">
      <c r="A320" s="36"/>
      <c r="B320" s="37"/>
      <c r="C320" s="38"/>
      <c r="D320" s="194" t="s">
        <v>223</v>
      </c>
      <c r="E320" s="38"/>
      <c r="F320" s="195" t="s">
        <v>1355</v>
      </c>
      <c r="G320" s="38"/>
      <c r="H320" s="38"/>
      <c r="I320" s="196"/>
      <c r="J320" s="38"/>
      <c r="K320" s="38"/>
      <c r="L320" s="41"/>
      <c r="M320" s="197"/>
      <c r="N320" s="198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223</v>
      </c>
      <c r="AU320" s="19" t="s">
        <v>81</v>
      </c>
    </row>
    <row r="321" spans="1:65" s="2" customFormat="1" ht="16.5" customHeight="1">
      <c r="A321" s="36"/>
      <c r="B321" s="37"/>
      <c r="C321" s="181" t="s">
        <v>2599</v>
      </c>
      <c r="D321" s="181" t="s">
        <v>218</v>
      </c>
      <c r="E321" s="182" t="s">
        <v>1407</v>
      </c>
      <c r="F321" s="183" t="s">
        <v>2600</v>
      </c>
      <c r="G321" s="184" t="s">
        <v>293</v>
      </c>
      <c r="H321" s="185">
        <v>3.448</v>
      </c>
      <c r="I321" s="186"/>
      <c r="J321" s="187">
        <f>ROUND(I321*H321,2)</f>
        <v>0</v>
      </c>
      <c r="K321" s="183" t="s">
        <v>1083</v>
      </c>
      <c r="L321" s="41"/>
      <c r="M321" s="188" t="s">
        <v>19</v>
      </c>
      <c r="N321" s="189" t="s">
        <v>43</v>
      </c>
      <c r="O321" s="66"/>
      <c r="P321" s="190">
        <f>O321*H321</f>
        <v>0</v>
      </c>
      <c r="Q321" s="190">
        <v>0</v>
      </c>
      <c r="R321" s="190">
        <f>Q321*H321</f>
        <v>0</v>
      </c>
      <c r="S321" s="190">
        <v>0</v>
      </c>
      <c r="T321" s="191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92" t="s">
        <v>543</v>
      </c>
      <c r="AT321" s="192" t="s">
        <v>218</v>
      </c>
      <c r="AU321" s="192" t="s">
        <v>81</v>
      </c>
      <c r="AY321" s="19" t="s">
        <v>216</v>
      </c>
      <c r="BE321" s="193">
        <f>IF(N321="základní",J321,0)</f>
        <v>0</v>
      </c>
      <c r="BF321" s="193">
        <f>IF(N321="snížená",J321,0)</f>
        <v>0</v>
      </c>
      <c r="BG321" s="193">
        <f>IF(N321="zákl. přenesená",J321,0)</f>
        <v>0</v>
      </c>
      <c r="BH321" s="193">
        <f>IF(N321="sníž. přenesená",J321,0)</f>
        <v>0</v>
      </c>
      <c r="BI321" s="193">
        <f>IF(N321="nulová",J321,0)</f>
        <v>0</v>
      </c>
      <c r="BJ321" s="19" t="s">
        <v>79</v>
      </c>
      <c r="BK321" s="193">
        <f>ROUND(I321*H321,2)</f>
        <v>0</v>
      </c>
      <c r="BL321" s="19" t="s">
        <v>543</v>
      </c>
      <c r="BM321" s="192" t="s">
        <v>2601</v>
      </c>
    </row>
    <row r="322" spans="1:65" s="2" customFormat="1" ht="21.75" customHeight="1">
      <c r="A322" s="36"/>
      <c r="B322" s="37"/>
      <c r="C322" s="181" t="s">
        <v>2602</v>
      </c>
      <c r="D322" s="181" t="s">
        <v>218</v>
      </c>
      <c r="E322" s="182" t="s">
        <v>1410</v>
      </c>
      <c r="F322" s="183" t="s">
        <v>2603</v>
      </c>
      <c r="G322" s="184" t="s">
        <v>293</v>
      </c>
      <c r="H322" s="185">
        <v>34.479999999999997</v>
      </c>
      <c r="I322" s="186"/>
      <c r="J322" s="187">
        <f>ROUND(I322*H322,2)</f>
        <v>0</v>
      </c>
      <c r="K322" s="183" t="s">
        <v>1083</v>
      </c>
      <c r="L322" s="41"/>
      <c r="M322" s="188" t="s">
        <v>19</v>
      </c>
      <c r="N322" s="189" t="s">
        <v>43</v>
      </c>
      <c r="O322" s="66"/>
      <c r="P322" s="190">
        <f>O322*H322</f>
        <v>0</v>
      </c>
      <c r="Q322" s="190">
        <v>0</v>
      </c>
      <c r="R322" s="190">
        <f>Q322*H322</f>
        <v>0</v>
      </c>
      <c r="S322" s="190">
        <v>0</v>
      </c>
      <c r="T322" s="191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92" t="s">
        <v>543</v>
      </c>
      <c r="AT322" s="192" t="s">
        <v>218</v>
      </c>
      <c r="AU322" s="192" t="s">
        <v>81</v>
      </c>
      <c r="AY322" s="19" t="s">
        <v>216</v>
      </c>
      <c r="BE322" s="193">
        <f>IF(N322="základní",J322,0)</f>
        <v>0</v>
      </c>
      <c r="BF322" s="193">
        <f>IF(N322="snížená",J322,0)</f>
        <v>0</v>
      </c>
      <c r="BG322" s="193">
        <f>IF(N322="zákl. přenesená",J322,0)</f>
        <v>0</v>
      </c>
      <c r="BH322" s="193">
        <f>IF(N322="sníž. přenesená",J322,0)</f>
        <v>0</v>
      </c>
      <c r="BI322" s="193">
        <f>IF(N322="nulová",J322,0)</f>
        <v>0</v>
      </c>
      <c r="BJ322" s="19" t="s">
        <v>79</v>
      </c>
      <c r="BK322" s="193">
        <f>ROUND(I322*H322,2)</f>
        <v>0</v>
      </c>
      <c r="BL322" s="19" t="s">
        <v>543</v>
      </c>
      <c r="BM322" s="192" t="s">
        <v>2604</v>
      </c>
    </row>
    <row r="323" spans="1:65" s="2" customFormat="1" ht="24.2" customHeight="1">
      <c r="A323" s="36"/>
      <c r="B323" s="37"/>
      <c r="C323" s="181" t="s">
        <v>818</v>
      </c>
      <c r="D323" s="181" t="s">
        <v>218</v>
      </c>
      <c r="E323" s="182" t="s">
        <v>2605</v>
      </c>
      <c r="F323" s="183" t="s">
        <v>2606</v>
      </c>
      <c r="G323" s="184" t="s">
        <v>293</v>
      </c>
      <c r="H323" s="185">
        <v>3.448</v>
      </c>
      <c r="I323" s="186"/>
      <c r="J323" s="187">
        <f>ROUND(I323*H323,2)</f>
        <v>0</v>
      </c>
      <c r="K323" s="183" t="s">
        <v>221</v>
      </c>
      <c r="L323" s="41"/>
      <c r="M323" s="188" t="s">
        <v>19</v>
      </c>
      <c r="N323" s="189" t="s">
        <v>43</v>
      </c>
      <c r="O323" s="66"/>
      <c r="P323" s="190">
        <f>O323*H323</f>
        <v>0</v>
      </c>
      <c r="Q323" s="190">
        <v>0</v>
      </c>
      <c r="R323" s="190">
        <f>Q323*H323</f>
        <v>0</v>
      </c>
      <c r="S323" s="190">
        <v>0</v>
      </c>
      <c r="T323" s="191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92" t="s">
        <v>543</v>
      </c>
      <c r="AT323" s="192" t="s">
        <v>218</v>
      </c>
      <c r="AU323" s="192" t="s">
        <v>81</v>
      </c>
      <c r="AY323" s="19" t="s">
        <v>216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19" t="s">
        <v>79</v>
      </c>
      <c r="BK323" s="193">
        <f>ROUND(I323*H323,2)</f>
        <v>0</v>
      </c>
      <c r="BL323" s="19" t="s">
        <v>543</v>
      </c>
      <c r="BM323" s="192" t="s">
        <v>2607</v>
      </c>
    </row>
    <row r="324" spans="1:65" s="2" customFormat="1" ht="11.25">
      <c r="A324" s="36"/>
      <c r="B324" s="37"/>
      <c r="C324" s="38"/>
      <c r="D324" s="194" t="s">
        <v>223</v>
      </c>
      <c r="E324" s="38"/>
      <c r="F324" s="195" t="s">
        <v>2608</v>
      </c>
      <c r="G324" s="38"/>
      <c r="H324" s="38"/>
      <c r="I324" s="196"/>
      <c r="J324" s="38"/>
      <c r="K324" s="38"/>
      <c r="L324" s="41"/>
      <c r="M324" s="197"/>
      <c r="N324" s="198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9" t="s">
        <v>223</v>
      </c>
      <c r="AU324" s="19" t="s">
        <v>81</v>
      </c>
    </row>
    <row r="325" spans="1:65" s="2" customFormat="1" ht="16.5" customHeight="1">
      <c r="A325" s="36"/>
      <c r="B325" s="37"/>
      <c r="C325" s="181" t="s">
        <v>2609</v>
      </c>
      <c r="D325" s="181" t="s">
        <v>218</v>
      </c>
      <c r="E325" s="182" t="s">
        <v>2610</v>
      </c>
      <c r="F325" s="183" t="s">
        <v>2611</v>
      </c>
      <c r="G325" s="184" t="s">
        <v>134</v>
      </c>
      <c r="H325" s="185">
        <v>477</v>
      </c>
      <c r="I325" s="186"/>
      <c r="J325" s="187">
        <f t="shared" ref="J325:J338" si="40">ROUND(I325*H325,2)</f>
        <v>0</v>
      </c>
      <c r="K325" s="183" t="s">
        <v>1083</v>
      </c>
      <c r="L325" s="41"/>
      <c r="M325" s="188" t="s">
        <v>19</v>
      </c>
      <c r="N325" s="189" t="s">
        <v>43</v>
      </c>
      <c r="O325" s="66"/>
      <c r="P325" s="190">
        <f t="shared" ref="P325:P338" si="41">O325*H325</f>
        <v>0</v>
      </c>
      <c r="Q325" s="190">
        <v>0</v>
      </c>
      <c r="R325" s="190">
        <f t="shared" ref="R325:R338" si="42">Q325*H325</f>
        <v>0</v>
      </c>
      <c r="S325" s="190">
        <v>0</v>
      </c>
      <c r="T325" s="191">
        <f t="shared" ref="T325:T338" si="43"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92" t="s">
        <v>543</v>
      </c>
      <c r="AT325" s="192" t="s">
        <v>218</v>
      </c>
      <c r="AU325" s="192" t="s">
        <v>81</v>
      </c>
      <c r="AY325" s="19" t="s">
        <v>216</v>
      </c>
      <c r="BE325" s="193">
        <f t="shared" ref="BE325:BE338" si="44">IF(N325="základní",J325,0)</f>
        <v>0</v>
      </c>
      <c r="BF325" s="193">
        <f t="shared" ref="BF325:BF338" si="45">IF(N325="snížená",J325,0)</f>
        <v>0</v>
      </c>
      <c r="BG325" s="193">
        <f t="shared" ref="BG325:BG338" si="46">IF(N325="zákl. přenesená",J325,0)</f>
        <v>0</v>
      </c>
      <c r="BH325" s="193">
        <f t="shared" ref="BH325:BH338" si="47">IF(N325="sníž. přenesená",J325,0)</f>
        <v>0</v>
      </c>
      <c r="BI325" s="193">
        <f t="shared" ref="BI325:BI338" si="48">IF(N325="nulová",J325,0)</f>
        <v>0</v>
      </c>
      <c r="BJ325" s="19" t="s">
        <v>79</v>
      </c>
      <c r="BK325" s="193">
        <f t="shared" ref="BK325:BK338" si="49">ROUND(I325*H325,2)</f>
        <v>0</v>
      </c>
      <c r="BL325" s="19" t="s">
        <v>543</v>
      </c>
      <c r="BM325" s="192" t="s">
        <v>2612</v>
      </c>
    </row>
    <row r="326" spans="1:65" s="2" customFormat="1" ht="16.5" customHeight="1">
      <c r="A326" s="36"/>
      <c r="B326" s="37"/>
      <c r="C326" s="181" t="s">
        <v>2613</v>
      </c>
      <c r="D326" s="181" t="s">
        <v>218</v>
      </c>
      <c r="E326" s="182" t="s">
        <v>2614</v>
      </c>
      <c r="F326" s="183" t="s">
        <v>2615</v>
      </c>
      <c r="G326" s="184" t="s">
        <v>176</v>
      </c>
      <c r="H326" s="185">
        <v>8</v>
      </c>
      <c r="I326" s="186"/>
      <c r="J326" s="187">
        <f t="shared" si="40"/>
        <v>0</v>
      </c>
      <c r="K326" s="183" t="s">
        <v>1083</v>
      </c>
      <c r="L326" s="41"/>
      <c r="M326" s="188" t="s">
        <v>19</v>
      </c>
      <c r="N326" s="189" t="s">
        <v>43</v>
      </c>
      <c r="O326" s="66"/>
      <c r="P326" s="190">
        <f t="shared" si="41"/>
        <v>0</v>
      </c>
      <c r="Q326" s="190">
        <v>0</v>
      </c>
      <c r="R326" s="190">
        <f t="shared" si="42"/>
        <v>0</v>
      </c>
      <c r="S326" s="190">
        <v>0</v>
      </c>
      <c r="T326" s="191">
        <f t="shared" si="43"/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92" t="s">
        <v>543</v>
      </c>
      <c r="AT326" s="192" t="s">
        <v>218</v>
      </c>
      <c r="AU326" s="192" t="s">
        <v>81</v>
      </c>
      <c r="AY326" s="19" t="s">
        <v>216</v>
      </c>
      <c r="BE326" s="193">
        <f t="shared" si="44"/>
        <v>0</v>
      </c>
      <c r="BF326" s="193">
        <f t="shared" si="45"/>
        <v>0</v>
      </c>
      <c r="BG326" s="193">
        <f t="shared" si="46"/>
        <v>0</v>
      </c>
      <c r="BH326" s="193">
        <f t="shared" si="47"/>
        <v>0</v>
      </c>
      <c r="BI326" s="193">
        <f t="shared" si="48"/>
        <v>0</v>
      </c>
      <c r="BJ326" s="19" t="s">
        <v>79</v>
      </c>
      <c r="BK326" s="193">
        <f t="shared" si="49"/>
        <v>0</v>
      </c>
      <c r="BL326" s="19" t="s">
        <v>543</v>
      </c>
      <c r="BM326" s="192" t="s">
        <v>2616</v>
      </c>
    </row>
    <row r="327" spans="1:65" s="2" customFormat="1" ht="16.5" customHeight="1">
      <c r="A327" s="36"/>
      <c r="B327" s="37"/>
      <c r="C327" s="233" t="s">
        <v>2617</v>
      </c>
      <c r="D327" s="233" t="s">
        <v>312</v>
      </c>
      <c r="E327" s="234" t="s">
        <v>2618</v>
      </c>
      <c r="F327" s="235" t="s">
        <v>2619</v>
      </c>
      <c r="G327" s="236" t="s">
        <v>176</v>
      </c>
      <c r="H327" s="237">
        <v>4</v>
      </c>
      <c r="I327" s="238"/>
      <c r="J327" s="239">
        <f t="shared" si="40"/>
        <v>0</v>
      </c>
      <c r="K327" s="235" t="s">
        <v>1083</v>
      </c>
      <c r="L327" s="240"/>
      <c r="M327" s="241" t="s">
        <v>19</v>
      </c>
      <c r="N327" s="242" t="s">
        <v>43</v>
      </c>
      <c r="O327" s="66"/>
      <c r="P327" s="190">
        <f t="shared" si="41"/>
        <v>0</v>
      </c>
      <c r="Q327" s="190">
        <v>0</v>
      </c>
      <c r="R327" s="190">
        <f t="shared" si="42"/>
        <v>0</v>
      </c>
      <c r="S327" s="190">
        <v>0</v>
      </c>
      <c r="T327" s="191">
        <f t="shared" si="43"/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92" t="s">
        <v>1066</v>
      </c>
      <c r="AT327" s="192" t="s">
        <v>312</v>
      </c>
      <c r="AU327" s="192" t="s">
        <v>81</v>
      </c>
      <c r="AY327" s="19" t="s">
        <v>216</v>
      </c>
      <c r="BE327" s="193">
        <f t="shared" si="44"/>
        <v>0</v>
      </c>
      <c r="BF327" s="193">
        <f t="shared" si="45"/>
        <v>0</v>
      </c>
      <c r="BG327" s="193">
        <f t="shared" si="46"/>
        <v>0</v>
      </c>
      <c r="BH327" s="193">
        <f t="shared" si="47"/>
        <v>0</v>
      </c>
      <c r="BI327" s="193">
        <f t="shared" si="48"/>
        <v>0</v>
      </c>
      <c r="BJ327" s="19" t="s">
        <v>79</v>
      </c>
      <c r="BK327" s="193">
        <f t="shared" si="49"/>
        <v>0</v>
      </c>
      <c r="BL327" s="19" t="s">
        <v>543</v>
      </c>
      <c r="BM327" s="192" t="s">
        <v>2620</v>
      </c>
    </row>
    <row r="328" spans="1:65" s="2" customFormat="1" ht="16.5" customHeight="1">
      <c r="A328" s="36"/>
      <c r="B328" s="37"/>
      <c r="C328" s="181" t="s">
        <v>2621</v>
      </c>
      <c r="D328" s="181" t="s">
        <v>218</v>
      </c>
      <c r="E328" s="182" t="s">
        <v>2622</v>
      </c>
      <c r="F328" s="183" t="s">
        <v>2623</v>
      </c>
      <c r="G328" s="184" t="s">
        <v>176</v>
      </c>
      <c r="H328" s="185">
        <v>3</v>
      </c>
      <c r="I328" s="186"/>
      <c r="J328" s="187">
        <f t="shared" si="40"/>
        <v>0</v>
      </c>
      <c r="K328" s="183" t="s">
        <v>1083</v>
      </c>
      <c r="L328" s="41"/>
      <c r="M328" s="188" t="s">
        <v>19</v>
      </c>
      <c r="N328" s="189" t="s">
        <v>43</v>
      </c>
      <c r="O328" s="66"/>
      <c r="P328" s="190">
        <f t="shared" si="41"/>
        <v>0</v>
      </c>
      <c r="Q328" s="190">
        <v>0</v>
      </c>
      <c r="R328" s="190">
        <f t="shared" si="42"/>
        <v>0</v>
      </c>
      <c r="S328" s="190">
        <v>0</v>
      </c>
      <c r="T328" s="191">
        <f t="shared" si="43"/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92" t="s">
        <v>543</v>
      </c>
      <c r="AT328" s="192" t="s">
        <v>218</v>
      </c>
      <c r="AU328" s="192" t="s">
        <v>81</v>
      </c>
      <c r="AY328" s="19" t="s">
        <v>216</v>
      </c>
      <c r="BE328" s="193">
        <f t="shared" si="44"/>
        <v>0</v>
      </c>
      <c r="BF328" s="193">
        <f t="shared" si="45"/>
        <v>0</v>
      </c>
      <c r="BG328" s="193">
        <f t="shared" si="46"/>
        <v>0</v>
      </c>
      <c r="BH328" s="193">
        <f t="shared" si="47"/>
        <v>0</v>
      </c>
      <c r="BI328" s="193">
        <f t="shared" si="48"/>
        <v>0</v>
      </c>
      <c r="BJ328" s="19" t="s">
        <v>79</v>
      </c>
      <c r="BK328" s="193">
        <f t="shared" si="49"/>
        <v>0</v>
      </c>
      <c r="BL328" s="19" t="s">
        <v>543</v>
      </c>
      <c r="BM328" s="192" t="s">
        <v>2624</v>
      </c>
    </row>
    <row r="329" spans="1:65" s="2" customFormat="1" ht="16.5" customHeight="1">
      <c r="A329" s="36"/>
      <c r="B329" s="37"/>
      <c r="C329" s="233" t="s">
        <v>934</v>
      </c>
      <c r="D329" s="233" t="s">
        <v>312</v>
      </c>
      <c r="E329" s="234" t="s">
        <v>2625</v>
      </c>
      <c r="F329" s="235" t="s">
        <v>2626</v>
      </c>
      <c r="G329" s="236" t="s">
        <v>176</v>
      </c>
      <c r="H329" s="237">
        <v>8</v>
      </c>
      <c r="I329" s="238"/>
      <c r="J329" s="239">
        <f t="shared" si="40"/>
        <v>0</v>
      </c>
      <c r="K329" s="235" t="s">
        <v>1083</v>
      </c>
      <c r="L329" s="240"/>
      <c r="M329" s="241" t="s">
        <v>19</v>
      </c>
      <c r="N329" s="242" t="s">
        <v>43</v>
      </c>
      <c r="O329" s="66"/>
      <c r="P329" s="190">
        <f t="shared" si="41"/>
        <v>0</v>
      </c>
      <c r="Q329" s="190">
        <v>0</v>
      </c>
      <c r="R329" s="190">
        <f t="shared" si="42"/>
        <v>0</v>
      </c>
      <c r="S329" s="190">
        <v>0</v>
      </c>
      <c r="T329" s="191">
        <f t="shared" si="43"/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92" t="s">
        <v>1066</v>
      </c>
      <c r="AT329" s="192" t="s">
        <v>312</v>
      </c>
      <c r="AU329" s="192" t="s">
        <v>81</v>
      </c>
      <c r="AY329" s="19" t="s">
        <v>216</v>
      </c>
      <c r="BE329" s="193">
        <f t="shared" si="44"/>
        <v>0</v>
      </c>
      <c r="BF329" s="193">
        <f t="shared" si="45"/>
        <v>0</v>
      </c>
      <c r="BG329" s="193">
        <f t="shared" si="46"/>
        <v>0</v>
      </c>
      <c r="BH329" s="193">
        <f t="shared" si="47"/>
        <v>0</v>
      </c>
      <c r="BI329" s="193">
        <f t="shared" si="48"/>
        <v>0</v>
      </c>
      <c r="BJ329" s="19" t="s">
        <v>79</v>
      </c>
      <c r="BK329" s="193">
        <f t="shared" si="49"/>
        <v>0</v>
      </c>
      <c r="BL329" s="19" t="s">
        <v>543</v>
      </c>
      <c r="BM329" s="192" t="s">
        <v>2627</v>
      </c>
    </row>
    <row r="330" spans="1:65" s="2" customFormat="1" ht="16.5" customHeight="1">
      <c r="A330" s="36"/>
      <c r="B330" s="37"/>
      <c r="C330" s="181" t="s">
        <v>2628</v>
      </c>
      <c r="D330" s="181" t="s">
        <v>218</v>
      </c>
      <c r="E330" s="182" t="s">
        <v>2629</v>
      </c>
      <c r="F330" s="183" t="s">
        <v>2630</v>
      </c>
      <c r="G330" s="184" t="s">
        <v>176</v>
      </c>
      <c r="H330" s="185">
        <v>4</v>
      </c>
      <c r="I330" s="186"/>
      <c r="J330" s="187">
        <f t="shared" si="40"/>
        <v>0</v>
      </c>
      <c r="K330" s="183" t="s">
        <v>1083</v>
      </c>
      <c r="L330" s="41"/>
      <c r="M330" s="188" t="s">
        <v>19</v>
      </c>
      <c r="N330" s="189" t="s">
        <v>43</v>
      </c>
      <c r="O330" s="66"/>
      <c r="P330" s="190">
        <f t="shared" si="41"/>
        <v>0</v>
      </c>
      <c r="Q330" s="190">
        <v>0</v>
      </c>
      <c r="R330" s="190">
        <f t="shared" si="42"/>
        <v>0</v>
      </c>
      <c r="S330" s="190">
        <v>0</v>
      </c>
      <c r="T330" s="191">
        <f t="shared" si="43"/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92" t="s">
        <v>543</v>
      </c>
      <c r="AT330" s="192" t="s">
        <v>218</v>
      </c>
      <c r="AU330" s="192" t="s">
        <v>81</v>
      </c>
      <c r="AY330" s="19" t="s">
        <v>216</v>
      </c>
      <c r="BE330" s="193">
        <f t="shared" si="44"/>
        <v>0</v>
      </c>
      <c r="BF330" s="193">
        <f t="shared" si="45"/>
        <v>0</v>
      </c>
      <c r="BG330" s="193">
        <f t="shared" si="46"/>
        <v>0</v>
      </c>
      <c r="BH330" s="193">
        <f t="shared" si="47"/>
        <v>0</v>
      </c>
      <c r="BI330" s="193">
        <f t="shared" si="48"/>
        <v>0</v>
      </c>
      <c r="BJ330" s="19" t="s">
        <v>79</v>
      </c>
      <c r="BK330" s="193">
        <f t="shared" si="49"/>
        <v>0</v>
      </c>
      <c r="BL330" s="19" t="s">
        <v>543</v>
      </c>
      <c r="BM330" s="192" t="s">
        <v>2631</v>
      </c>
    </row>
    <row r="331" spans="1:65" s="2" customFormat="1" ht="16.5" customHeight="1">
      <c r="A331" s="36"/>
      <c r="B331" s="37"/>
      <c r="C331" s="233" t="s">
        <v>2632</v>
      </c>
      <c r="D331" s="233" t="s">
        <v>312</v>
      </c>
      <c r="E331" s="234" t="s">
        <v>2633</v>
      </c>
      <c r="F331" s="235" t="s">
        <v>2634</v>
      </c>
      <c r="G331" s="236" t="s">
        <v>176</v>
      </c>
      <c r="H331" s="237">
        <v>4</v>
      </c>
      <c r="I331" s="238"/>
      <c r="J331" s="239">
        <f t="shared" si="40"/>
        <v>0</v>
      </c>
      <c r="K331" s="235" t="s">
        <v>1083</v>
      </c>
      <c r="L331" s="240"/>
      <c r="M331" s="241" t="s">
        <v>19</v>
      </c>
      <c r="N331" s="242" t="s">
        <v>43</v>
      </c>
      <c r="O331" s="66"/>
      <c r="P331" s="190">
        <f t="shared" si="41"/>
        <v>0</v>
      </c>
      <c r="Q331" s="190">
        <v>0</v>
      </c>
      <c r="R331" s="190">
        <f t="shared" si="42"/>
        <v>0</v>
      </c>
      <c r="S331" s="190">
        <v>0</v>
      </c>
      <c r="T331" s="191">
        <f t="shared" si="43"/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92" t="s">
        <v>1066</v>
      </c>
      <c r="AT331" s="192" t="s">
        <v>312</v>
      </c>
      <c r="AU331" s="192" t="s">
        <v>81</v>
      </c>
      <c r="AY331" s="19" t="s">
        <v>216</v>
      </c>
      <c r="BE331" s="193">
        <f t="shared" si="44"/>
        <v>0</v>
      </c>
      <c r="BF331" s="193">
        <f t="shared" si="45"/>
        <v>0</v>
      </c>
      <c r="BG331" s="193">
        <f t="shared" si="46"/>
        <v>0</v>
      </c>
      <c r="BH331" s="193">
        <f t="shared" si="47"/>
        <v>0</v>
      </c>
      <c r="BI331" s="193">
        <f t="shared" si="48"/>
        <v>0</v>
      </c>
      <c r="BJ331" s="19" t="s">
        <v>79</v>
      </c>
      <c r="BK331" s="193">
        <f t="shared" si="49"/>
        <v>0</v>
      </c>
      <c r="BL331" s="19" t="s">
        <v>543</v>
      </c>
      <c r="BM331" s="192" t="s">
        <v>2635</v>
      </c>
    </row>
    <row r="332" spans="1:65" s="2" customFormat="1" ht="16.5" customHeight="1">
      <c r="A332" s="36"/>
      <c r="B332" s="37"/>
      <c r="C332" s="181" t="s">
        <v>2636</v>
      </c>
      <c r="D332" s="181" t="s">
        <v>218</v>
      </c>
      <c r="E332" s="182" t="s">
        <v>2637</v>
      </c>
      <c r="F332" s="183" t="s">
        <v>2638</v>
      </c>
      <c r="G332" s="184" t="s">
        <v>176</v>
      </c>
      <c r="H332" s="185">
        <v>4</v>
      </c>
      <c r="I332" s="186"/>
      <c r="J332" s="187">
        <f t="shared" si="40"/>
        <v>0</v>
      </c>
      <c r="K332" s="183" t="s">
        <v>1083</v>
      </c>
      <c r="L332" s="41"/>
      <c r="M332" s="188" t="s">
        <v>19</v>
      </c>
      <c r="N332" s="189" t="s">
        <v>43</v>
      </c>
      <c r="O332" s="66"/>
      <c r="P332" s="190">
        <f t="shared" si="41"/>
        <v>0</v>
      </c>
      <c r="Q332" s="190">
        <v>0</v>
      </c>
      <c r="R332" s="190">
        <f t="shared" si="42"/>
        <v>0</v>
      </c>
      <c r="S332" s="190">
        <v>0</v>
      </c>
      <c r="T332" s="191">
        <f t="shared" si="43"/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92" t="s">
        <v>543</v>
      </c>
      <c r="AT332" s="192" t="s">
        <v>218</v>
      </c>
      <c r="AU332" s="192" t="s">
        <v>81</v>
      </c>
      <c r="AY332" s="19" t="s">
        <v>216</v>
      </c>
      <c r="BE332" s="193">
        <f t="shared" si="44"/>
        <v>0</v>
      </c>
      <c r="BF332" s="193">
        <f t="shared" si="45"/>
        <v>0</v>
      </c>
      <c r="BG332" s="193">
        <f t="shared" si="46"/>
        <v>0</v>
      </c>
      <c r="BH332" s="193">
        <f t="shared" si="47"/>
        <v>0</v>
      </c>
      <c r="BI332" s="193">
        <f t="shared" si="48"/>
        <v>0</v>
      </c>
      <c r="BJ332" s="19" t="s">
        <v>79</v>
      </c>
      <c r="BK332" s="193">
        <f t="shared" si="49"/>
        <v>0</v>
      </c>
      <c r="BL332" s="19" t="s">
        <v>543</v>
      </c>
      <c r="BM332" s="192" t="s">
        <v>2639</v>
      </c>
    </row>
    <row r="333" spans="1:65" s="2" customFormat="1" ht="16.5" customHeight="1">
      <c r="A333" s="36"/>
      <c r="B333" s="37"/>
      <c r="C333" s="181" t="s">
        <v>2640</v>
      </c>
      <c r="D333" s="181" t="s">
        <v>218</v>
      </c>
      <c r="E333" s="182" t="s">
        <v>2641</v>
      </c>
      <c r="F333" s="183" t="s">
        <v>2642</v>
      </c>
      <c r="G333" s="184" t="s">
        <v>176</v>
      </c>
      <c r="H333" s="185">
        <v>2</v>
      </c>
      <c r="I333" s="186"/>
      <c r="J333" s="187">
        <f t="shared" si="40"/>
        <v>0</v>
      </c>
      <c r="K333" s="183" t="s">
        <v>1083</v>
      </c>
      <c r="L333" s="41"/>
      <c r="M333" s="188" t="s">
        <v>19</v>
      </c>
      <c r="N333" s="189" t="s">
        <v>43</v>
      </c>
      <c r="O333" s="66"/>
      <c r="P333" s="190">
        <f t="shared" si="41"/>
        <v>0</v>
      </c>
      <c r="Q333" s="190">
        <v>0</v>
      </c>
      <c r="R333" s="190">
        <f t="shared" si="42"/>
        <v>0</v>
      </c>
      <c r="S333" s="190">
        <v>0</v>
      </c>
      <c r="T333" s="191">
        <f t="shared" si="43"/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92" t="s">
        <v>543</v>
      </c>
      <c r="AT333" s="192" t="s">
        <v>218</v>
      </c>
      <c r="AU333" s="192" t="s">
        <v>81</v>
      </c>
      <c r="AY333" s="19" t="s">
        <v>216</v>
      </c>
      <c r="BE333" s="193">
        <f t="shared" si="44"/>
        <v>0</v>
      </c>
      <c r="BF333" s="193">
        <f t="shared" si="45"/>
        <v>0</v>
      </c>
      <c r="BG333" s="193">
        <f t="shared" si="46"/>
        <v>0</v>
      </c>
      <c r="BH333" s="193">
        <f t="shared" si="47"/>
        <v>0</v>
      </c>
      <c r="BI333" s="193">
        <f t="shared" si="48"/>
        <v>0</v>
      </c>
      <c r="BJ333" s="19" t="s">
        <v>79</v>
      </c>
      <c r="BK333" s="193">
        <f t="shared" si="49"/>
        <v>0</v>
      </c>
      <c r="BL333" s="19" t="s">
        <v>543</v>
      </c>
      <c r="BM333" s="192" t="s">
        <v>2643</v>
      </c>
    </row>
    <row r="334" spans="1:65" s="2" customFormat="1" ht="16.5" customHeight="1">
      <c r="A334" s="36"/>
      <c r="B334" s="37"/>
      <c r="C334" s="181" t="s">
        <v>2644</v>
      </c>
      <c r="D334" s="181" t="s">
        <v>218</v>
      </c>
      <c r="E334" s="182" t="s">
        <v>2645</v>
      </c>
      <c r="F334" s="183" t="s">
        <v>2646</v>
      </c>
      <c r="G334" s="184" t="s">
        <v>176</v>
      </c>
      <c r="H334" s="185">
        <v>6</v>
      </c>
      <c r="I334" s="186"/>
      <c r="J334" s="187">
        <f t="shared" si="40"/>
        <v>0</v>
      </c>
      <c r="K334" s="183" t="s">
        <v>1083</v>
      </c>
      <c r="L334" s="41"/>
      <c r="M334" s="188" t="s">
        <v>19</v>
      </c>
      <c r="N334" s="189" t="s">
        <v>43</v>
      </c>
      <c r="O334" s="66"/>
      <c r="P334" s="190">
        <f t="shared" si="41"/>
        <v>0</v>
      </c>
      <c r="Q334" s="190">
        <v>0</v>
      </c>
      <c r="R334" s="190">
        <f t="shared" si="42"/>
        <v>0</v>
      </c>
      <c r="S334" s="190">
        <v>0</v>
      </c>
      <c r="T334" s="191">
        <f t="shared" si="43"/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92" t="s">
        <v>543</v>
      </c>
      <c r="AT334" s="192" t="s">
        <v>218</v>
      </c>
      <c r="AU334" s="192" t="s">
        <v>81</v>
      </c>
      <c r="AY334" s="19" t="s">
        <v>216</v>
      </c>
      <c r="BE334" s="193">
        <f t="shared" si="44"/>
        <v>0</v>
      </c>
      <c r="BF334" s="193">
        <f t="shared" si="45"/>
        <v>0</v>
      </c>
      <c r="BG334" s="193">
        <f t="shared" si="46"/>
        <v>0</v>
      </c>
      <c r="BH334" s="193">
        <f t="shared" si="47"/>
        <v>0</v>
      </c>
      <c r="BI334" s="193">
        <f t="shared" si="48"/>
        <v>0</v>
      </c>
      <c r="BJ334" s="19" t="s">
        <v>79</v>
      </c>
      <c r="BK334" s="193">
        <f t="shared" si="49"/>
        <v>0</v>
      </c>
      <c r="BL334" s="19" t="s">
        <v>543</v>
      </c>
      <c r="BM334" s="192" t="s">
        <v>2647</v>
      </c>
    </row>
    <row r="335" spans="1:65" s="2" customFormat="1" ht="16.5" customHeight="1">
      <c r="A335" s="36"/>
      <c r="B335" s="37"/>
      <c r="C335" s="233" t="s">
        <v>2648</v>
      </c>
      <c r="D335" s="233" t="s">
        <v>312</v>
      </c>
      <c r="E335" s="234" t="s">
        <v>2649</v>
      </c>
      <c r="F335" s="235" t="s">
        <v>2650</v>
      </c>
      <c r="G335" s="236" t="s">
        <v>134</v>
      </c>
      <c r="H335" s="237">
        <v>477</v>
      </c>
      <c r="I335" s="238"/>
      <c r="J335" s="239">
        <f t="shared" si="40"/>
        <v>0</v>
      </c>
      <c r="K335" s="235" t="s">
        <v>1083</v>
      </c>
      <c r="L335" s="240"/>
      <c r="M335" s="241" t="s">
        <v>19</v>
      </c>
      <c r="N335" s="242" t="s">
        <v>43</v>
      </c>
      <c r="O335" s="66"/>
      <c r="P335" s="190">
        <f t="shared" si="41"/>
        <v>0</v>
      </c>
      <c r="Q335" s="190">
        <v>0</v>
      </c>
      <c r="R335" s="190">
        <f t="shared" si="42"/>
        <v>0</v>
      </c>
      <c r="S335" s="190">
        <v>0</v>
      </c>
      <c r="T335" s="191">
        <f t="shared" si="43"/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92" t="s">
        <v>1066</v>
      </c>
      <c r="AT335" s="192" t="s">
        <v>312</v>
      </c>
      <c r="AU335" s="192" t="s">
        <v>81</v>
      </c>
      <c r="AY335" s="19" t="s">
        <v>216</v>
      </c>
      <c r="BE335" s="193">
        <f t="shared" si="44"/>
        <v>0</v>
      </c>
      <c r="BF335" s="193">
        <f t="shared" si="45"/>
        <v>0</v>
      </c>
      <c r="BG335" s="193">
        <f t="shared" si="46"/>
        <v>0</v>
      </c>
      <c r="BH335" s="193">
        <f t="shared" si="47"/>
        <v>0</v>
      </c>
      <c r="BI335" s="193">
        <f t="shared" si="48"/>
        <v>0</v>
      </c>
      <c r="BJ335" s="19" t="s">
        <v>79</v>
      </c>
      <c r="BK335" s="193">
        <f t="shared" si="49"/>
        <v>0</v>
      </c>
      <c r="BL335" s="19" t="s">
        <v>543</v>
      </c>
      <c r="BM335" s="192" t="s">
        <v>2651</v>
      </c>
    </row>
    <row r="336" spans="1:65" s="2" customFormat="1" ht="16.5" customHeight="1">
      <c r="A336" s="36"/>
      <c r="B336" s="37"/>
      <c r="C336" s="181" t="s">
        <v>2652</v>
      </c>
      <c r="D336" s="181" t="s">
        <v>218</v>
      </c>
      <c r="E336" s="182" t="s">
        <v>2653</v>
      </c>
      <c r="F336" s="183" t="s">
        <v>2654</v>
      </c>
      <c r="G336" s="184" t="s">
        <v>134</v>
      </c>
      <c r="H336" s="185">
        <v>477</v>
      </c>
      <c r="I336" s="186"/>
      <c r="J336" s="187">
        <f t="shared" si="40"/>
        <v>0</v>
      </c>
      <c r="K336" s="183" t="s">
        <v>1083</v>
      </c>
      <c r="L336" s="41"/>
      <c r="M336" s="188" t="s">
        <v>19</v>
      </c>
      <c r="N336" s="189" t="s">
        <v>43</v>
      </c>
      <c r="O336" s="66"/>
      <c r="P336" s="190">
        <f t="shared" si="41"/>
        <v>0</v>
      </c>
      <c r="Q336" s="190">
        <v>0</v>
      </c>
      <c r="R336" s="190">
        <f t="shared" si="42"/>
        <v>0</v>
      </c>
      <c r="S336" s="190">
        <v>0</v>
      </c>
      <c r="T336" s="191">
        <f t="shared" si="43"/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92" t="s">
        <v>543</v>
      </c>
      <c r="AT336" s="192" t="s">
        <v>218</v>
      </c>
      <c r="AU336" s="192" t="s">
        <v>81</v>
      </c>
      <c r="AY336" s="19" t="s">
        <v>216</v>
      </c>
      <c r="BE336" s="193">
        <f t="shared" si="44"/>
        <v>0</v>
      </c>
      <c r="BF336" s="193">
        <f t="shared" si="45"/>
        <v>0</v>
      </c>
      <c r="BG336" s="193">
        <f t="shared" si="46"/>
        <v>0</v>
      </c>
      <c r="BH336" s="193">
        <f t="shared" si="47"/>
        <v>0</v>
      </c>
      <c r="BI336" s="193">
        <f t="shared" si="48"/>
        <v>0</v>
      </c>
      <c r="BJ336" s="19" t="s">
        <v>79</v>
      </c>
      <c r="BK336" s="193">
        <f t="shared" si="49"/>
        <v>0</v>
      </c>
      <c r="BL336" s="19" t="s">
        <v>543</v>
      </c>
      <c r="BM336" s="192" t="s">
        <v>2655</v>
      </c>
    </row>
    <row r="337" spans="1:65" s="2" customFormat="1" ht="16.5" customHeight="1">
      <c r="A337" s="36"/>
      <c r="B337" s="37"/>
      <c r="C337" s="181" t="s">
        <v>2656</v>
      </c>
      <c r="D337" s="181" t="s">
        <v>218</v>
      </c>
      <c r="E337" s="182" t="s">
        <v>2657</v>
      </c>
      <c r="F337" s="183" t="s">
        <v>2658</v>
      </c>
      <c r="G337" s="184" t="s">
        <v>176</v>
      </c>
      <c r="H337" s="185">
        <v>30</v>
      </c>
      <c r="I337" s="186"/>
      <c r="J337" s="187">
        <f t="shared" si="40"/>
        <v>0</v>
      </c>
      <c r="K337" s="183" t="s">
        <v>1083</v>
      </c>
      <c r="L337" s="41"/>
      <c r="M337" s="188" t="s">
        <v>19</v>
      </c>
      <c r="N337" s="189" t="s">
        <v>43</v>
      </c>
      <c r="O337" s="66"/>
      <c r="P337" s="190">
        <f t="shared" si="41"/>
        <v>0</v>
      </c>
      <c r="Q337" s="190">
        <v>0</v>
      </c>
      <c r="R337" s="190">
        <f t="shared" si="42"/>
        <v>0</v>
      </c>
      <c r="S337" s="190">
        <v>0</v>
      </c>
      <c r="T337" s="191">
        <f t="shared" si="43"/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92" t="s">
        <v>543</v>
      </c>
      <c r="AT337" s="192" t="s">
        <v>218</v>
      </c>
      <c r="AU337" s="192" t="s">
        <v>81</v>
      </c>
      <c r="AY337" s="19" t="s">
        <v>216</v>
      </c>
      <c r="BE337" s="193">
        <f t="shared" si="44"/>
        <v>0</v>
      </c>
      <c r="BF337" s="193">
        <f t="shared" si="45"/>
        <v>0</v>
      </c>
      <c r="BG337" s="193">
        <f t="shared" si="46"/>
        <v>0</v>
      </c>
      <c r="BH337" s="193">
        <f t="shared" si="47"/>
        <v>0</v>
      </c>
      <c r="BI337" s="193">
        <f t="shared" si="48"/>
        <v>0</v>
      </c>
      <c r="BJ337" s="19" t="s">
        <v>79</v>
      </c>
      <c r="BK337" s="193">
        <f t="shared" si="49"/>
        <v>0</v>
      </c>
      <c r="BL337" s="19" t="s">
        <v>543</v>
      </c>
      <c r="BM337" s="192" t="s">
        <v>2659</v>
      </c>
    </row>
    <row r="338" spans="1:65" s="2" customFormat="1" ht="16.5" customHeight="1">
      <c r="A338" s="36"/>
      <c r="B338" s="37"/>
      <c r="C338" s="233" t="s">
        <v>2660</v>
      </c>
      <c r="D338" s="233" t="s">
        <v>312</v>
      </c>
      <c r="E338" s="234" t="s">
        <v>2661</v>
      </c>
      <c r="F338" s="235" t="s">
        <v>2662</v>
      </c>
      <c r="G338" s="236" t="s">
        <v>176</v>
      </c>
      <c r="H338" s="237">
        <v>6</v>
      </c>
      <c r="I338" s="238"/>
      <c r="J338" s="239">
        <f t="shared" si="40"/>
        <v>0</v>
      </c>
      <c r="K338" s="235" t="s">
        <v>1083</v>
      </c>
      <c r="L338" s="240"/>
      <c r="M338" s="241" t="s">
        <v>19</v>
      </c>
      <c r="N338" s="242" t="s">
        <v>43</v>
      </c>
      <c r="O338" s="66"/>
      <c r="P338" s="190">
        <f t="shared" si="41"/>
        <v>0</v>
      </c>
      <c r="Q338" s="190">
        <v>0</v>
      </c>
      <c r="R338" s="190">
        <f t="shared" si="42"/>
        <v>0</v>
      </c>
      <c r="S338" s="190">
        <v>0</v>
      </c>
      <c r="T338" s="191">
        <f t="shared" si="43"/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92" t="s">
        <v>1066</v>
      </c>
      <c r="AT338" s="192" t="s">
        <v>312</v>
      </c>
      <c r="AU338" s="192" t="s">
        <v>81</v>
      </c>
      <c r="AY338" s="19" t="s">
        <v>216</v>
      </c>
      <c r="BE338" s="193">
        <f t="shared" si="44"/>
        <v>0</v>
      </c>
      <c r="BF338" s="193">
        <f t="shared" si="45"/>
        <v>0</v>
      </c>
      <c r="BG338" s="193">
        <f t="shared" si="46"/>
        <v>0</v>
      </c>
      <c r="BH338" s="193">
        <f t="shared" si="47"/>
        <v>0</v>
      </c>
      <c r="BI338" s="193">
        <f t="shared" si="48"/>
        <v>0</v>
      </c>
      <c r="BJ338" s="19" t="s">
        <v>79</v>
      </c>
      <c r="BK338" s="193">
        <f t="shared" si="49"/>
        <v>0</v>
      </c>
      <c r="BL338" s="19" t="s">
        <v>543</v>
      </c>
      <c r="BM338" s="192" t="s">
        <v>2663</v>
      </c>
    </row>
    <row r="339" spans="1:65" s="12" customFormat="1" ht="25.9" customHeight="1">
      <c r="B339" s="165"/>
      <c r="C339" s="166"/>
      <c r="D339" s="167" t="s">
        <v>71</v>
      </c>
      <c r="E339" s="168" t="s">
        <v>555</v>
      </c>
      <c r="F339" s="168" t="s">
        <v>556</v>
      </c>
      <c r="G339" s="166"/>
      <c r="H339" s="166"/>
      <c r="I339" s="169"/>
      <c r="J339" s="170">
        <f>BK339</f>
        <v>0</v>
      </c>
      <c r="K339" s="166"/>
      <c r="L339" s="171"/>
      <c r="M339" s="172"/>
      <c r="N339" s="173"/>
      <c r="O339" s="173"/>
      <c r="P339" s="174">
        <f>P340</f>
        <v>0</v>
      </c>
      <c r="Q339" s="173"/>
      <c r="R339" s="174">
        <f>R340</f>
        <v>0</v>
      </c>
      <c r="S339" s="173"/>
      <c r="T339" s="175">
        <f>T340</f>
        <v>0</v>
      </c>
      <c r="AR339" s="176" t="s">
        <v>156</v>
      </c>
      <c r="AT339" s="177" t="s">
        <v>71</v>
      </c>
      <c r="AU339" s="177" t="s">
        <v>72</v>
      </c>
      <c r="AY339" s="176" t="s">
        <v>216</v>
      </c>
      <c r="BK339" s="178">
        <f>BK340</f>
        <v>0</v>
      </c>
    </row>
    <row r="340" spans="1:65" s="2" customFormat="1" ht="16.5" customHeight="1">
      <c r="A340" s="36"/>
      <c r="B340" s="37"/>
      <c r="C340" s="181" t="s">
        <v>2664</v>
      </c>
      <c r="D340" s="181" t="s">
        <v>218</v>
      </c>
      <c r="E340" s="182" t="s">
        <v>2665</v>
      </c>
      <c r="F340" s="183" t="s">
        <v>2666</v>
      </c>
      <c r="G340" s="184" t="s">
        <v>560</v>
      </c>
      <c r="H340" s="185">
        <v>1</v>
      </c>
      <c r="I340" s="186"/>
      <c r="J340" s="187">
        <f>ROUND(I340*H340,2)</f>
        <v>0</v>
      </c>
      <c r="K340" s="183" t="s">
        <v>1083</v>
      </c>
      <c r="L340" s="41"/>
      <c r="M340" s="253" t="s">
        <v>19</v>
      </c>
      <c r="N340" s="254" t="s">
        <v>43</v>
      </c>
      <c r="O340" s="251"/>
      <c r="P340" s="255">
        <f>O340*H340</f>
        <v>0</v>
      </c>
      <c r="Q340" s="255">
        <v>0</v>
      </c>
      <c r="R340" s="255">
        <f>Q340*H340</f>
        <v>0</v>
      </c>
      <c r="S340" s="255">
        <v>0</v>
      </c>
      <c r="T340" s="256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92" t="s">
        <v>2667</v>
      </c>
      <c r="AT340" s="192" t="s">
        <v>218</v>
      </c>
      <c r="AU340" s="192" t="s">
        <v>79</v>
      </c>
      <c r="AY340" s="19" t="s">
        <v>216</v>
      </c>
      <c r="BE340" s="193">
        <f>IF(N340="základní",J340,0)</f>
        <v>0</v>
      </c>
      <c r="BF340" s="193">
        <f>IF(N340="snížená",J340,0)</f>
        <v>0</v>
      </c>
      <c r="BG340" s="193">
        <f>IF(N340="zákl. přenesená",J340,0)</f>
        <v>0</v>
      </c>
      <c r="BH340" s="193">
        <f>IF(N340="sníž. přenesená",J340,0)</f>
        <v>0</v>
      </c>
      <c r="BI340" s="193">
        <f>IF(N340="nulová",J340,0)</f>
        <v>0</v>
      </c>
      <c r="BJ340" s="19" t="s">
        <v>79</v>
      </c>
      <c r="BK340" s="193">
        <f>ROUND(I340*H340,2)</f>
        <v>0</v>
      </c>
      <c r="BL340" s="19" t="s">
        <v>2667</v>
      </c>
      <c r="BM340" s="192" t="s">
        <v>2668</v>
      </c>
    </row>
    <row r="341" spans="1:65" s="2" customFormat="1" ht="6.95" customHeight="1">
      <c r="A341" s="36"/>
      <c r="B341" s="49"/>
      <c r="C341" s="50"/>
      <c r="D341" s="50"/>
      <c r="E341" s="50"/>
      <c r="F341" s="50"/>
      <c r="G341" s="50"/>
      <c r="H341" s="50"/>
      <c r="I341" s="50"/>
      <c r="J341" s="50"/>
      <c r="K341" s="50"/>
      <c r="L341" s="41"/>
      <c r="M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</row>
  </sheetData>
  <sheetProtection algorithmName="SHA-512" hashValue="XtPVBfaCrJppscLLNWwgZu3shwTMgdgYI3A+/5GDIN/52lDHprk+gwrU74QOkiQE1T0ekaNUtM5OJJOXvEJzGg==" saltValue="ooGNw+dyBH3JRQb6rEDHnVLdIaPPZUHhuF4LCBURG527O3UiLStfFvuBZMVTMGwXQR6idEcpqWBvgBEeBtCLRA==" spinCount="100000" sheet="1" objects="1" scenarios="1" formatColumns="0" formatRows="0" autoFilter="0"/>
  <autoFilter ref="C90:K340" xr:uid="{00000000-0009-0000-0000-00000A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hyperlinks>
    <hyperlink ref="F95" r:id="rId1" xr:uid="{00000000-0004-0000-0A00-000000000000}"/>
    <hyperlink ref="F97" r:id="rId2" xr:uid="{00000000-0004-0000-0A00-000001000000}"/>
    <hyperlink ref="F100" r:id="rId3" xr:uid="{00000000-0004-0000-0A00-000002000000}"/>
    <hyperlink ref="F102" r:id="rId4" xr:uid="{00000000-0004-0000-0A00-000003000000}"/>
    <hyperlink ref="F104" r:id="rId5" xr:uid="{00000000-0004-0000-0A00-000004000000}"/>
    <hyperlink ref="F106" r:id="rId6" xr:uid="{00000000-0004-0000-0A00-000005000000}"/>
    <hyperlink ref="F108" r:id="rId7" xr:uid="{00000000-0004-0000-0A00-000006000000}"/>
    <hyperlink ref="F110" r:id="rId8" xr:uid="{00000000-0004-0000-0A00-000007000000}"/>
    <hyperlink ref="F112" r:id="rId9" xr:uid="{00000000-0004-0000-0A00-000008000000}"/>
    <hyperlink ref="F114" r:id="rId10" xr:uid="{00000000-0004-0000-0A00-000009000000}"/>
    <hyperlink ref="F116" r:id="rId11" xr:uid="{00000000-0004-0000-0A00-00000A000000}"/>
    <hyperlink ref="F118" r:id="rId12" xr:uid="{00000000-0004-0000-0A00-00000B000000}"/>
    <hyperlink ref="F120" r:id="rId13" xr:uid="{00000000-0004-0000-0A00-00000C000000}"/>
    <hyperlink ref="F122" r:id="rId14" xr:uid="{00000000-0004-0000-0A00-00000D000000}"/>
    <hyperlink ref="F124" r:id="rId15" xr:uid="{00000000-0004-0000-0A00-00000E000000}"/>
    <hyperlink ref="F128" r:id="rId16" xr:uid="{00000000-0004-0000-0A00-00000F000000}"/>
    <hyperlink ref="F135" r:id="rId17" xr:uid="{00000000-0004-0000-0A00-000010000000}"/>
    <hyperlink ref="F138" r:id="rId18" xr:uid="{00000000-0004-0000-0A00-000011000000}"/>
    <hyperlink ref="F141" r:id="rId19" xr:uid="{00000000-0004-0000-0A00-000012000000}"/>
    <hyperlink ref="F147" r:id="rId20" xr:uid="{00000000-0004-0000-0A00-000013000000}"/>
    <hyperlink ref="F151" r:id="rId21" xr:uid="{00000000-0004-0000-0A00-000014000000}"/>
    <hyperlink ref="F153" r:id="rId22" xr:uid="{00000000-0004-0000-0A00-000015000000}"/>
    <hyperlink ref="F158" r:id="rId23" xr:uid="{00000000-0004-0000-0A00-000016000000}"/>
    <hyperlink ref="F162" r:id="rId24" xr:uid="{00000000-0004-0000-0A00-000017000000}"/>
    <hyperlink ref="F166" r:id="rId25" xr:uid="{00000000-0004-0000-0A00-000018000000}"/>
    <hyperlink ref="F168" r:id="rId26" xr:uid="{00000000-0004-0000-0A00-000019000000}"/>
    <hyperlink ref="F172" r:id="rId27" xr:uid="{00000000-0004-0000-0A00-00001A000000}"/>
    <hyperlink ref="F174" r:id="rId28" xr:uid="{00000000-0004-0000-0A00-00001B000000}"/>
    <hyperlink ref="F176" r:id="rId29" xr:uid="{00000000-0004-0000-0A00-00001C000000}"/>
    <hyperlink ref="F182" r:id="rId30" xr:uid="{00000000-0004-0000-0A00-00001D000000}"/>
    <hyperlink ref="F185" r:id="rId31" xr:uid="{00000000-0004-0000-0A00-00001E000000}"/>
    <hyperlink ref="F191" r:id="rId32" xr:uid="{00000000-0004-0000-0A00-00001F000000}"/>
    <hyperlink ref="F193" r:id="rId33" xr:uid="{00000000-0004-0000-0A00-000020000000}"/>
    <hyperlink ref="F213" r:id="rId34" xr:uid="{00000000-0004-0000-0A00-000021000000}"/>
    <hyperlink ref="F216" r:id="rId35" xr:uid="{00000000-0004-0000-0A00-000022000000}"/>
    <hyperlink ref="F219" r:id="rId36" xr:uid="{00000000-0004-0000-0A00-000023000000}"/>
    <hyperlink ref="F238" r:id="rId37" xr:uid="{00000000-0004-0000-0A00-000024000000}"/>
    <hyperlink ref="F240" r:id="rId38" xr:uid="{00000000-0004-0000-0A00-000025000000}"/>
    <hyperlink ref="F242" r:id="rId39" xr:uid="{00000000-0004-0000-0A00-000026000000}"/>
    <hyperlink ref="F245" r:id="rId40" xr:uid="{00000000-0004-0000-0A00-000027000000}"/>
    <hyperlink ref="F248" r:id="rId41" xr:uid="{00000000-0004-0000-0A00-000028000000}"/>
    <hyperlink ref="F251" r:id="rId42" xr:uid="{00000000-0004-0000-0A00-000029000000}"/>
    <hyperlink ref="F255" r:id="rId43" xr:uid="{00000000-0004-0000-0A00-00002A000000}"/>
    <hyperlink ref="F262" r:id="rId44" xr:uid="{00000000-0004-0000-0A00-00002B000000}"/>
    <hyperlink ref="F266" r:id="rId45" xr:uid="{00000000-0004-0000-0A00-00002C000000}"/>
    <hyperlink ref="F268" r:id="rId46" xr:uid="{00000000-0004-0000-0A00-00002D000000}"/>
    <hyperlink ref="F274" r:id="rId47" xr:uid="{00000000-0004-0000-0A00-00002E000000}"/>
    <hyperlink ref="F276" r:id="rId48" xr:uid="{00000000-0004-0000-0A00-00002F000000}"/>
    <hyperlink ref="F278" r:id="rId49" xr:uid="{00000000-0004-0000-0A00-000030000000}"/>
    <hyperlink ref="F280" r:id="rId50" xr:uid="{00000000-0004-0000-0A00-000031000000}"/>
    <hyperlink ref="F282" r:id="rId51" xr:uid="{00000000-0004-0000-0A00-000032000000}"/>
    <hyperlink ref="F284" r:id="rId52" xr:uid="{00000000-0004-0000-0A00-000033000000}"/>
    <hyperlink ref="F286" r:id="rId53" xr:uid="{00000000-0004-0000-0A00-000034000000}"/>
    <hyperlink ref="F288" r:id="rId54" xr:uid="{00000000-0004-0000-0A00-000035000000}"/>
    <hyperlink ref="F290" r:id="rId55" xr:uid="{00000000-0004-0000-0A00-000036000000}"/>
    <hyperlink ref="F292" r:id="rId56" xr:uid="{00000000-0004-0000-0A00-000037000000}"/>
    <hyperlink ref="F294" r:id="rId57" xr:uid="{00000000-0004-0000-0A00-000038000000}"/>
    <hyperlink ref="F296" r:id="rId58" xr:uid="{00000000-0004-0000-0A00-000039000000}"/>
    <hyperlink ref="F320" r:id="rId59" xr:uid="{00000000-0004-0000-0A00-00003A000000}"/>
    <hyperlink ref="F324" r:id="rId60" xr:uid="{00000000-0004-0000-0A00-00003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9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119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1" customFormat="1" ht="12" customHeight="1">
      <c r="B8" s="22"/>
      <c r="D8" s="115" t="s">
        <v>153</v>
      </c>
      <c r="L8" s="22"/>
    </row>
    <row r="9" spans="1:46" s="2" customFormat="1" ht="16.5" customHeight="1">
      <c r="A9" s="36"/>
      <c r="B9" s="41"/>
      <c r="C9" s="36"/>
      <c r="D9" s="36"/>
      <c r="E9" s="407" t="s">
        <v>2035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0" t="s">
        <v>2669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35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ROUND(J87,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ROUND((SUM(BE87:BE93)),  2)</f>
        <v>0</v>
      </c>
      <c r="G35" s="36"/>
      <c r="H35" s="36"/>
      <c r="I35" s="127">
        <v>0.21</v>
      </c>
      <c r="J35" s="126">
        <f>ROUND(((SUM(BE87:BE93))*I35),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ROUND((SUM(BF87:BF93)),  2)</f>
        <v>0</v>
      </c>
      <c r="G36" s="36"/>
      <c r="H36" s="36"/>
      <c r="I36" s="127">
        <v>0.12</v>
      </c>
      <c r="J36" s="126">
        <f>ROUND(((SUM(BF87:BF93))*I36),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ROUND((SUM(BG87:BG93)),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ROUND((SUM(BH87:BH93)),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ROUND((SUM(BI87:BI93)),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2035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002 - SIGNALIZACE ZRN2 - dopravní značení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SM TEPLICE</v>
      </c>
      <c r="G58" s="38"/>
      <c r="H58" s="38"/>
      <c r="I58" s="31" t="s">
        <v>31</v>
      </c>
      <c r="J58" s="34" t="str">
        <f>E23</f>
        <v>RAPID MOST SPOL.S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J87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2670</v>
      </c>
      <c r="E64" s="146"/>
      <c r="F64" s="146"/>
      <c r="G64" s="146"/>
      <c r="H64" s="146"/>
      <c r="I64" s="146"/>
      <c r="J64" s="147">
        <f>J88</f>
        <v>0</v>
      </c>
      <c r="K64" s="144"/>
      <c r="L64" s="148"/>
    </row>
    <row r="65" spans="1:31" s="10" customFormat="1" ht="19.899999999999999" customHeight="1">
      <c r="B65" s="149"/>
      <c r="C65" s="99"/>
      <c r="D65" s="150" t="s">
        <v>2671</v>
      </c>
      <c r="E65" s="151"/>
      <c r="F65" s="151"/>
      <c r="G65" s="151"/>
      <c r="H65" s="151"/>
      <c r="I65" s="151"/>
      <c r="J65" s="152">
        <f>J89</f>
        <v>0</v>
      </c>
      <c r="K65" s="99"/>
      <c r="L65" s="153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1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1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202</v>
      </c>
      <c r="D72" s="38"/>
      <c r="E72" s="38"/>
      <c r="F72" s="38"/>
      <c r="G72" s="38"/>
      <c r="H72" s="38"/>
      <c r="I72" s="38"/>
      <c r="J72" s="38"/>
      <c r="K72" s="38"/>
      <c r="L72" s="11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414" t="str">
        <f>E7</f>
        <v>KOMUNIKACE V UL.DUCHCOVSKÁ</v>
      </c>
      <c r="F75" s="415"/>
      <c r="G75" s="415"/>
      <c r="H75" s="415"/>
      <c r="I75" s="38"/>
      <c r="J75" s="38"/>
      <c r="K75" s="38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1" customFormat="1" ht="12" customHeight="1">
      <c r="B76" s="23"/>
      <c r="C76" s="31" t="s">
        <v>153</v>
      </c>
      <c r="D76" s="24"/>
      <c r="E76" s="24"/>
      <c r="F76" s="24"/>
      <c r="G76" s="24"/>
      <c r="H76" s="24"/>
      <c r="I76" s="24"/>
      <c r="J76" s="24"/>
      <c r="K76" s="24"/>
      <c r="L76" s="22"/>
    </row>
    <row r="77" spans="1:31" s="2" customFormat="1" ht="16.5" customHeight="1">
      <c r="A77" s="36"/>
      <c r="B77" s="37"/>
      <c r="C77" s="38"/>
      <c r="D77" s="38"/>
      <c r="E77" s="414" t="s">
        <v>2035</v>
      </c>
      <c r="F77" s="416"/>
      <c r="G77" s="416"/>
      <c r="H77" s="416"/>
      <c r="I77" s="38"/>
      <c r="J77" s="38"/>
      <c r="K77" s="38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162</v>
      </c>
      <c r="D78" s="38"/>
      <c r="E78" s="38"/>
      <c r="F78" s="38"/>
      <c r="G78" s="38"/>
      <c r="H78" s="38"/>
      <c r="I78" s="38"/>
      <c r="J78" s="38"/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68" t="str">
        <f>E11</f>
        <v>002 - SIGNALIZACE ZRN2 - dopravní značení</v>
      </c>
      <c r="F79" s="416"/>
      <c r="G79" s="416"/>
      <c r="H79" s="416"/>
      <c r="I79" s="38"/>
      <c r="J79" s="38"/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21</v>
      </c>
      <c r="D81" s="38"/>
      <c r="E81" s="38"/>
      <c r="F81" s="29" t="str">
        <f>F14</f>
        <v>TEPLICE</v>
      </c>
      <c r="G81" s="38"/>
      <c r="H81" s="38"/>
      <c r="I81" s="31" t="s">
        <v>23</v>
      </c>
      <c r="J81" s="61" t="str">
        <f>IF(J14="","",J14)</f>
        <v>10. 2. 2026</v>
      </c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25.7" customHeight="1">
      <c r="A83" s="36"/>
      <c r="B83" s="37"/>
      <c r="C83" s="31" t="s">
        <v>25</v>
      </c>
      <c r="D83" s="38"/>
      <c r="E83" s="38"/>
      <c r="F83" s="29" t="str">
        <f>E17</f>
        <v>SM TEPLICE</v>
      </c>
      <c r="G83" s="38"/>
      <c r="H83" s="38"/>
      <c r="I83" s="31" t="s">
        <v>31</v>
      </c>
      <c r="J83" s="34" t="str">
        <f>E23</f>
        <v>RAPID MOST SPOL.S R.O.</v>
      </c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25.7" customHeight="1">
      <c r="A84" s="36"/>
      <c r="B84" s="37"/>
      <c r="C84" s="31" t="s">
        <v>29</v>
      </c>
      <c r="D84" s="38"/>
      <c r="E84" s="38"/>
      <c r="F84" s="29" t="str">
        <f>IF(E20="","",E20)</f>
        <v>Vyplň údaj</v>
      </c>
      <c r="G84" s="38"/>
      <c r="H84" s="38"/>
      <c r="I84" s="31" t="s">
        <v>34</v>
      </c>
      <c r="J84" s="34" t="str">
        <f>E26</f>
        <v>ING.VLADIMÍR PLHÁK</v>
      </c>
      <c r="K84" s="38"/>
      <c r="L84" s="11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0.3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11" customFormat="1" ht="29.25" customHeight="1">
      <c r="A86" s="154"/>
      <c r="B86" s="155"/>
      <c r="C86" s="156" t="s">
        <v>203</v>
      </c>
      <c r="D86" s="157" t="s">
        <v>57</v>
      </c>
      <c r="E86" s="157" t="s">
        <v>53</v>
      </c>
      <c r="F86" s="157" t="s">
        <v>54</v>
      </c>
      <c r="G86" s="157" t="s">
        <v>204</v>
      </c>
      <c r="H86" s="157" t="s">
        <v>205</v>
      </c>
      <c r="I86" s="157" t="s">
        <v>206</v>
      </c>
      <c r="J86" s="157" t="s">
        <v>190</v>
      </c>
      <c r="K86" s="158" t="s">
        <v>207</v>
      </c>
      <c r="L86" s="159"/>
      <c r="M86" s="70" t="s">
        <v>19</v>
      </c>
      <c r="N86" s="71" t="s">
        <v>42</v>
      </c>
      <c r="O86" s="71" t="s">
        <v>208</v>
      </c>
      <c r="P86" s="71" t="s">
        <v>209</v>
      </c>
      <c r="Q86" s="71" t="s">
        <v>210</v>
      </c>
      <c r="R86" s="71" t="s">
        <v>211</v>
      </c>
      <c r="S86" s="71" t="s">
        <v>212</v>
      </c>
      <c r="T86" s="72" t="s">
        <v>213</v>
      </c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</row>
    <row r="87" spans="1:65" s="2" customFormat="1" ht="22.9" customHeight="1">
      <c r="A87" s="36"/>
      <c r="B87" s="37"/>
      <c r="C87" s="77" t="s">
        <v>214</v>
      </c>
      <c r="D87" s="38"/>
      <c r="E87" s="38"/>
      <c r="F87" s="38"/>
      <c r="G87" s="38"/>
      <c r="H87" s="38"/>
      <c r="I87" s="38"/>
      <c r="J87" s="160">
        <f>BK87</f>
        <v>0</v>
      </c>
      <c r="K87" s="38"/>
      <c r="L87" s="41"/>
      <c r="M87" s="73"/>
      <c r="N87" s="161"/>
      <c r="O87" s="74"/>
      <c r="P87" s="162">
        <f>P88</f>
        <v>0</v>
      </c>
      <c r="Q87" s="74"/>
      <c r="R87" s="162">
        <f>R88</f>
        <v>2.5499999999999998E-2</v>
      </c>
      <c r="S87" s="74"/>
      <c r="T87" s="163">
        <f>T88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71</v>
      </c>
      <c r="AU87" s="19" t="s">
        <v>191</v>
      </c>
      <c r="BK87" s="164">
        <f>BK88</f>
        <v>0</v>
      </c>
    </row>
    <row r="88" spans="1:65" s="12" customFormat="1" ht="25.9" customHeight="1">
      <c r="B88" s="165"/>
      <c r="C88" s="166"/>
      <c r="D88" s="167" t="s">
        <v>71</v>
      </c>
      <c r="E88" s="168" t="s">
        <v>215</v>
      </c>
      <c r="F88" s="168" t="s">
        <v>2672</v>
      </c>
      <c r="G88" s="166"/>
      <c r="H88" s="166"/>
      <c r="I88" s="169"/>
      <c r="J88" s="170">
        <f>BK88</f>
        <v>0</v>
      </c>
      <c r="K88" s="166"/>
      <c r="L88" s="171"/>
      <c r="M88" s="172"/>
      <c r="N88" s="173"/>
      <c r="O88" s="173"/>
      <c r="P88" s="174">
        <f>P89</f>
        <v>0</v>
      </c>
      <c r="Q88" s="173"/>
      <c r="R88" s="174">
        <f>R89</f>
        <v>2.5499999999999998E-2</v>
      </c>
      <c r="S88" s="173"/>
      <c r="T88" s="175">
        <f>T89</f>
        <v>0</v>
      </c>
      <c r="AR88" s="176" t="s">
        <v>79</v>
      </c>
      <c r="AT88" s="177" t="s">
        <v>71</v>
      </c>
      <c r="AU88" s="177" t="s">
        <v>72</v>
      </c>
      <c r="AY88" s="176" t="s">
        <v>216</v>
      </c>
      <c r="BK88" s="178">
        <f>BK89</f>
        <v>0</v>
      </c>
    </row>
    <row r="89" spans="1:65" s="12" customFormat="1" ht="22.9" customHeight="1">
      <c r="B89" s="165"/>
      <c r="C89" s="166"/>
      <c r="D89" s="167" t="s">
        <v>71</v>
      </c>
      <c r="E89" s="179" t="s">
        <v>265</v>
      </c>
      <c r="F89" s="179" t="s">
        <v>2673</v>
      </c>
      <c r="G89" s="166"/>
      <c r="H89" s="166"/>
      <c r="I89" s="169"/>
      <c r="J89" s="180">
        <f>BK89</f>
        <v>0</v>
      </c>
      <c r="K89" s="166"/>
      <c r="L89" s="171"/>
      <c r="M89" s="172"/>
      <c r="N89" s="173"/>
      <c r="O89" s="173"/>
      <c r="P89" s="174">
        <f>SUM(P90:P93)</f>
        <v>0</v>
      </c>
      <c r="Q89" s="173"/>
      <c r="R89" s="174">
        <f>SUM(R90:R93)</f>
        <v>2.5499999999999998E-2</v>
      </c>
      <c r="S89" s="173"/>
      <c r="T89" s="175">
        <f>SUM(T90:T93)</f>
        <v>0</v>
      </c>
      <c r="AR89" s="176" t="s">
        <v>79</v>
      </c>
      <c r="AT89" s="177" t="s">
        <v>71</v>
      </c>
      <c r="AU89" s="177" t="s">
        <v>79</v>
      </c>
      <c r="AY89" s="176" t="s">
        <v>216</v>
      </c>
      <c r="BK89" s="178">
        <f>SUM(BK90:BK93)</f>
        <v>0</v>
      </c>
    </row>
    <row r="90" spans="1:65" s="2" customFormat="1" ht="16.5" customHeight="1">
      <c r="A90" s="36"/>
      <c r="B90" s="37"/>
      <c r="C90" s="181" t="s">
        <v>79</v>
      </c>
      <c r="D90" s="181" t="s">
        <v>218</v>
      </c>
      <c r="E90" s="182" t="s">
        <v>1858</v>
      </c>
      <c r="F90" s="183" t="s">
        <v>2674</v>
      </c>
      <c r="G90" s="184" t="s">
        <v>176</v>
      </c>
      <c r="H90" s="185">
        <v>7</v>
      </c>
      <c r="I90" s="186"/>
      <c r="J90" s="187">
        <f>ROUND(I90*H90,2)</f>
        <v>0</v>
      </c>
      <c r="K90" s="183" t="s">
        <v>221</v>
      </c>
      <c r="L90" s="41"/>
      <c r="M90" s="188" t="s">
        <v>19</v>
      </c>
      <c r="N90" s="189" t="s">
        <v>43</v>
      </c>
      <c r="O90" s="66"/>
      <c r="P90" s="190">
        <f>O90*H90</f>
        <v>0</v>
      </c>
      <c r="Q90" s="190">
        <v>6.9999999999999999E-4</v>
      </c>
      <c r="R90" s="190">
        <f>Q90*H90</f>
        <v>4.8999999999999998E-3</v>
      </c>
      <c r="S90" s="190">
        <v>0</v>
      </c>
      <c r="T90" s="191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2" t="s">
        <v>156</v>
      </c>
      <c r="AT90" s="192" t="s">
        <v>218</v>
      </c>
      <c r="AU90" s="192" t="s">
        <v>81</v>
      </c>
      <c r="AY90" s="19" t="s">
        <v>216</v>
      </c>
      <c r="BE90" s="193">
        <f>IF(N90="základní",J90,0)</f>
        <v>0</v>
      </c>
      <c r="BF90" s="193">
        <f>IF(N90="snížená",J90,0)</f>
        <v>0</v>
      </c>
      <c r="BG90" s="193">
        <f>IF(N90="zákl. přenesená",J90,0)</f>
        <v>0</v>
      </c>
      <c r="BH90" s="193">
        <f>IF(N90="sníž. přenesená",J90,0)</f>
        <v>0</v>
      </c>
      <c r="BI90" s="193">
        <f>IF(N90="nulová",J90,0)</f>
        <v>0</v>
      </c>
      <c r="BJ90" s="19" t="s">
        <v>79</v>
      </c>
      <c r="BK90" s="193">
        <f>ROUND(I90*H90,2)</f>
        <v>0</v>
      </c>
      <c r="BL90" s="19" t="s">
        <v>156</v>
      </c>
      <c r="BM90" s="192" t="s">
        <v>2675</v>
      </c>
    </row>
    <row r="91" spans="1:65" s="2" customFormat="1" ht="11.25">
      <c r="A91" s="36"/>
      <c r="B91" s="37"/>
      <c r="C91" s="38"/>
      <c r="D91" s="194" t="s">
        <v>223</v>
      </c>
      <c r="E91" s="38"/>
      <c r="F91" s="195" t="s">
        <v>1861</v>
      </c>
      <c r="G91" s="38"/>
      <c r="H91" s="38"/>
      <c r="I91" s="196"/>
      <c r="J91" s="38"/>
      <c r="K91" s="38"/>
      <c r="L91" s="41"/>
      <c r="M91" s="197"/>
      <c r="N91" s="198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223</v>
      </c>
      <c r="AU91" s="19" t="s">
        <v>81</v>
      </c>
    </row>
    <row r="92" spans="1:65" s="2" customFormat="1" ht="16.5" customHeight="1">
      <c r="A92" s="36"/>
      <c r="B92" s="37"/>
      <c r="C92" s="233" t="s">
        <v>81</v>
      </c>
      <c r="D92" s="233" t="s">
        <v>312</v>
      </c>
      <c r="E92" s="234" t="s">
        <v>2676</v>
      </c>
      <c r="F92" s="235" t="s">
        <v>2677</v>
      </c>
      <c r="G92" s="236" t="s">
        <v>176</v>
      </c>
      <c r="H92" s="237">
        <v>1</v>
      </c>
      <c r="I92" s="238"/>
      <c r="J92" s="239">
        <f>ROUND(I92*H92,2)</f>
        <v>0</v>
      </c>
      <c r="K92" s="235" t="s">
        <v>221</v>
      </c>
      <c r="L92" s="240"/>
      <c r="M92" s="241" t="s">
        <v>19</v>
      </c>
      <c r="N92" s="242" t="s">
        <v>43</v>
      </c>
      <c r="O92" s="66"/>
      <c r="P92" s="190">
        <f>O92*H92</f>
        <v>0</v>
      </c>
      <c r="Q92" s="190">
        <v>5.0000000000000001E-3</v>
      </c>
      <c r="R92" s="190">
        <f>Q92*H92</f>
        <v>5.0000000000000001E-3</v>
      </c>
      <c r="S92" s="190">
        <v>0</v>
      </c>
      <c r="T92" s="191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2" t="s">
        <v>257</v>
      </c>
      <c r="AT92" s="192" t="s">
        <v>312</v>
      </c>
      <c r="AU92" s="192" t="s">
        <v>81</v>
      </c>
      <c r="AY92" s="19" t="s">
        <v>216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19" t="s">
        <v>79</v>
      </c>
      <c r="BK92" s="193">
        <f>ROUND(I92*H92,2)</f>
        <v>0</v>
      </c>
      <c r="BL92" s="19" t="s">
        <v>156</v>
      </c>
      <c r="BM92" s="192" t="s">
        <v>2678</v>
      </c>
    </row>
    <row r="93" spans="1:65" s="2" customFormat="1" ht="16.5" customHeight="1">
      <c r="A93" s="36"/>
      <c r="B93" s="37"/>
      <c r="C93" s="233" t="s">
        <v>136</v>
      </c>
      <c r="D93" s="233" t="s">
        <v>312</v>
      </c>
      <c r="E93" s="234" t="s">
        <v>1875</v>
      </c>
      <c r="F93" s="235" t="s">
        <v>1876</v>
      </c>
      <c r="G93" s="236" t="s">
        <v>176</v>
      </c>
      <c r="H93" s="237">
        <v>6</v>
      </c>
      <c r="I93" s="238"/>
      <c r="J93" s="239">
        <f>ROUND(I93*H93,2)</f>
        <v>0</v>
      </c>
      <c r="K93" s="235" t="s">
        <v>221</v>
      </c>
      <c r="L93" s="240"/>
      <c r="M93" s="257" t="s">
        <v>19</v>
      </c>
      <c r="N93" s="258" t="s">
        <v>43</v>
      </c>
      <c r="O93" s="251"/>
      <c r="P93" s="255">
        <f>O93*H93</f>
        <v>0</v>
      </c>
      <c r="Q93" s="255">
        <v>2.5999999999999999E-3</v>
      </c>
      <c r="R93" s="255">
        <f>Q93*H93</f>
        <v>1.5599999999999999E-2</v>
      </c>
      <c r="S93" s="255">
        <v>0</v>
      </c>
      <c r="T93" s="256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2" t="s">
        <v>257</v>
      </c>
      <c r="AT93" s="192" t="s">
        <v>312</v>
      </c>
      <c r="AU93" s="192" t="s">
        <v>81</v>
      </c>
      <c r="AY93" s="19" t="s">
        <v>216</v>
      </c>
      <c r="BE93" s="193">
        <f>IF(N93="základní",J93,0)</f>
        <v>0</v>
      </c>
      <c r="BF93" s="193">
        <f>IF(N93="snížená",J93,0)</f>
        <v>0</v>
      </c>
      <c r="BG93" s="193">
        <f>IF(N93="zákl. přenesená",J93,0)</f>
        <v>0</v>
      </c>
      <c r="BH93" s="193">
        <f>IF(N93="sníž. přenesená",J93,0)</f>
        <v>0</v>
      </c>
      <c r="BI93" s="193">
        <f>IF(N93="nulová",J93,0)</f>
        <v>0</v>
      </c>
      <c r="BJ93" s="19" t="s">
        <v>79</v>
      </c>
      <c r="BK93" s="193">
        <f>ROUND(I93*H93,2)</f>
        <v>0</v>
      </c>
      <c r="BL93" s="19" t="s">
        <v>156</v>
      </c>
      <c r="BM93" s="192" t="s">
        <v>2679</v>
      </c>
    </row>
    <row r="94" spans="1:65" s="2" customFormat="1" ht="6.95" customHeight="1">
      <c r="A94" s="36"/>
      <c r="B94" s="49"/>
      <c r="C94" s="50"/>
      <c r="D94" s="50"/>
      <c r="E94" s="50"/>
      <c r="F94" s="50"/>
      <c r="G94" s="50"/>
      <c r="H94" s="50"/>
      <c r="I94" s="50"/>
      <c r="J94" s="50"/>
      <c r="K94" s="50"/>
      <c r="L94" s="41"/>
      <c r="M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</sheetData>
  <sheetProtection algorithmName="SHA-512" hashValue="X6vO2ttfGB7aMA9MiRznRYu8uVoFaJfldtCDHXTuwB0KVwRhdHfsR12TyG8JMmuD69J7Png7YiWdkQ3lNmVftw==" saltValue="53+yJRX9HG4KvptoYi+VLY4nQmUZudaCn8i4FTMfAe/ANDphI3vS6A0+XWQK6hVBX//oSC0if5hk2ObCux3zpQ==" spinCount="100000" sheet="1" objects="1" scenarios="1" formatColumns="0" formatRows="0" autoFilter="0"/>
  <autoFilter ref="C86:K93" xr:uid="{00000000-0009-0000-0000-00000B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hyperlinks>
    <hyperlink ref="F91" r:id="rId1" xr:uid="{00000000-0004-0000-0B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2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121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1" customFormat="1" ht="12" customHeight="1">
      <c r="B8" s="22"/>
      <c r="D8" s="115" t="s">
        <v>153</v>
      </c>
      <c r="L8" s="22"/>
    </row>
    <row r="9" spans="1:46" s="2" customFormat="1" ht="16.5" customHeight="1">
      <c r="A9" s="36"/>
      <c r="B9" s="41"/>
      <c r="C9" s="36"/>
      <c r="D9" s="36"/>
      <c r="E9" s="407" t="s">
        <v>2035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0" t="s">
        <v>2680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35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ROUND(J92,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ROUND((SUM(BE92:BE127)),  2)</f>
        <v>0</v>
      </c>
      <c r="G35" s="36"/>
      <c r="H35" s="36"/>
      <c r="I35" s="127">
        <v>0.21</v>
      </c>
      <c r="J35" s="126">
        <f>ROUND(((SUM(BE92:BE127))*I35),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ROUND((SUM(BF92:BF127)),  2)</f>
        <v>0</v>
      </c>
      <c r="G36" s="36"/>
      <c r="H36" s="36"/>
      <c r="I36" s="127">
        <v>0.12</v>
      </c>
      <c r="J36" s="126">
        <f>ROUND(((SUM(BF92:BF127))*I36),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ROUND((SUM(BG92:BG127)),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ROUND((SUM(BH92:BH127)),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ROUND((SUM(BI92:BI127)),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2035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003 - SIGNALIZACE VON - vedlejší náklady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SM TEPLICE</v>
      </c>
      <c r="G58" s="38"/>
      <c r="H58" s="38"/>
      <c r="I58" s="31" t="s">
        <v>31</v>
      </c>
      <c r="J58" s="34" t="str">
        <f>E23</f>
        <v>RAPID MOST SPOL.S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J92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1048</v>
      </c>
      <c r="E64" s="146"/>
      <c r="F64" s="146"/>
      <c r="G64" s="146"/>
      <c r="H64" s="146"/>
      <c r="I64" s="146"/>
      <c r="J64" s="147">
        <f>J93</f>
        <v>0</v>
      </c>
      <c r="K64" s="144"/>
      <c r="L64" s="148"/>
    </row>
    <row r="65" spans="1:31" s="10" customFormat="1" ht="19.899999999999999" customHeight="1">
      <c r="B65" s="149"/>
      <c r="C65" s="99"/>
      <c r="D65" s="150" t="s">
        <v>2681</v>
      </c>
      <c r="E65" s="151"/>
      <c r="F65" s="151"/>
      <c r="G65" s="151"/>
      <c r="H65" s="151"/>
      <c r="I65" s="151"/>
      <c r="J65" s="152">
        <f>J94</f>
        <v>0</v>
      </c>
      <c r="K65" s="99"/>
      <c r="L65" s="153"/>
    </row>
    <row r="66" spans="1:31" s="10" customFormat="1" ht="19.899999999999999" customHeight="1">
      <c r="B66" s="149"/>
      <c r="C66" s="99"/>
      <c r="D66" s="150" t="s">
        <v>1993</v>
      </c>
      <c r="E66" s="151"/>
      <c r="F66" s="151"/>
      <c r="G66" s="151"/>
      <c r="H66" s="151"/>
      <c r="I66" s="151"/>
      <c r="J66" s="152">
        <f>J101</f>
        <v>0</v>
      </c>
      <c r="K66" s="99"/>
      <c r="L66" s="153"/>
    </row>
    <row r="67" spans="1:31" s="10" customFormat="1" ht="19.899999999999999" customHeight="1">
      <c r="B67" s="149"/>
      <c r="C67" s="99"/>
      <c r="D67" s="150" t="s">
        <v>1994</v>
      </c>
      <c r="E67" s="151"/>
      <c r="F67" s="151"/>
      <c r="G67" s="151"/>
      <c r="H67" s="151"/>
      <c r="I67" s="151"/>
      <c r="J67" s="152">
        <f>J105</f>
        <v>0</v>
      </c>
      <c r="K67" s="99"/>
      <c r="L67" s="153"/>
    </row>
    <row r="68" spans="1:31" s="10" customFormat="1" ht="19.899999999999999" customHeight="1">
      <c r="B68" s="149"/>
      <c r="C68" s="99"/>
      <c r="D68" s="150" t="s">
        <v>2682</v>
      </c>
      <c r="E68" s="151"/>
      <c r="F68" s="151"/>
      <c r="G68" s="151"/>
      <c r="H68" s="151"/>
      <c r="I68" s="151"/>
      <c r="J68" s="152">
        <f>J111</f>
        <v>0</v>
      </c>
      <c r="K68" s="99"/>
      <c r="L68" s="153"/>
    </row>
    <row r="69" spans="1:31" s="10" customFormat="1" ht="19.899999999999999" customHeight="1">
      <c r="B69" s="149"/>
      <c r="C69" s="99"/>
      <c r="D69" s="150" t="s">
        <v>2683</v>
      </c>
      <c r="E69" s="151"/>
      <c r="F69" s="151"/>
      <c r="G69" s="151"/>
      <c r="H69" s="151"/>
      <c r="I69" s="151"/>
      <c r="J69" s="152">
        <f>J118</f>
        <v>0</v>
      </c>
      <c r="K69" s="99"/>
      <c r="L69" s="153"/>
    </row>
    <row r="70" spans="1:31" s="10" customFormat="1" ht="19.899999999999999" customHeight="1">
      <c r="B70" s="149"/>
      <c r="C70" s="99"/>
      <c r="D70" s="150" t="s">
        <v>2684</v>
      </c>
      <c r="E70" s="151"/>
      <c r="F70" s="151"/>
      <c r="G70" s="151"/>
      <c r="H70" s="151"/>
      <c r="I70" s="151"/>
      <c r="J70" s="152">
        <f>J121</f>
        <v>0</v>
      </c>
      <c r="K70" s="99"/>
      <c r="L70" s="153"/>
    </row>
    <row r="71" spans="1:31" s="2" customFormat="1" ht="21.7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1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1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5" customHeight="1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5" customHeight="1">
      <c r="A77" s="36"/>
      <c r="B77" s="37"/>
      <c r="C77" s="25" t="s">
        <v>202</v>
      </c>
      <c r="D77" s="38"/>
      <c r="E77" s="38"/>
      <c r="F77" s="38"/>
      <c r="G77" s="38"/>
      <c r="H77" s="38"/>
      <c r="I77" s="38"/>
      <c r="J77" s="38"/>
      <c r="K77" s="38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414" t="str">
        <f>E7</f>
        <v>KOMUNIKACE V UL.DUCHCOVSKÁ</v>
      </c>
      <c r="F80" s="415"/>
      <c r="G80" s="415"/>
      <c r="H80" s="415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" customFormat="1" ht="12" customHeight="1">
      <c r="B81" s="23"/>
      <c r="C81" s="31" t="s">
        <v>153</v>
      </c>
      <c r="D81" s="24"/>
      <c r="E81" s="24"/>
      <c r="F81" s="24"/>
      <c r="G81" s="24"/>
      <c r="H81" s="24"/>
      <c r="I81" s="24"/>
      <c r="J81" s="24"/>
      <c r="K81" s="24"/>
      <c r="L81" s="22"/>
    </row>
    <row r="82" spans="1:65" s="2" customFormat="1" ht="16.5" customHeight="1">
      <c r="A82" s="36"/>
      <c r="B82" s="37"/>
      <c r="C82" s="38"/>
      <c r="D82" s="38"/>
      <c r="E82" s="414" t="s">
        <v>2035</v>
      </c>
      <c r="F82" s="416"/>
      <c r="G82" s="416"/>
      <c r="H82" s="416"/>
      <c r="I82" s="38"/>
      <c r="J82" s="38"/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162</v>
      </c>
      <c r="D83" s="38"/>
      <c r="E83" s="38"/>
      <c r="F83" s="38"/>
      <c r="G83" s="38"/>
      <c r="H83" s="38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68" t="str">
        <f>E11</f>
        <v>003 - SIGNALIZACE VON - vedlejší náklady</v>
      </c>
      <c r="F84" s="416"/>
      <c r="G84" s="416"/>
      <c r="H84" s="416"/>
      <c r="I84" s="38"/>
      <c r="J84" s="38"/>
      <c r="K84" s="38"/>
      <c r="L84" s="11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21</v>
      </c>
      <c r="D86" s="38"/>
      <c r="E86" s="38"/>
      <c r="F86" s="29" t="str">
        <f>F14</f>
        <v>TEPLICE</v>
      </c>
      <c r="G86" s="38"/>
      <c r="H86" s="38"/>
      <c r="I86" s="31" t="s">
        <v>23</v>
      </c>
      <c r="J86" s="61" t="str">
        <f>IF(J14="","",J14)</f>
        <v>10. 2. 2026</v>
      </c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5.7" customHeight="1">
      <c r="A88" s="36"/>
      <c r="B88" s="37"/>
      <c r="C88" s="31" t="s">
        <v>25</v>
      </c>
      <c r="D88" s="38"/>
      <c r="E88" s="38"/>
      <c r="F88" s="29" t="str">
        <f>E17</f>
        <v>SM TEPLICE</v>
      </c>
      <c r="G88" s="38"/>
      <c r="H88" s="38"/>
      <c r="I88" s="31" t="s">
        <v>31</v>
      </c>
      <c r="J88" s="34" t="str">
        <f>E23</f>
        <v>RAPID MOST SPOL.S R.O.</v>
      </c>
      <c r="K88" s="38"/>
      <c r="L88" s="11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25.7" customHeight="1">
      <c r="A89" s="36"/>
      <c r="B89" s="37"/>
      <c r="C89" s="31" t="s">
        <v>29</v>
      </c>
      <c r="D89" s="38"/>
      <c r="E89" s="38"/>
      <c r="F89" s="29" t="str">
        <f>IF(E20="","",E20)</f>
        <v>Vyplň údaj</v>
      </c>
      <c r="G89" s="38"/>
      <c r="H89" s="38"/>
      <c r="I89" s="31" t="s">
        <v>34</v>
      </c>
      <c r="J89" s="34" t="str">
        <f>E26</f>
        <v>ING.VLADIMÍR PLHÁK</v>
      </c>
      <c r="K89" s="38"/>
      <c r="L89" s="11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1" customFormat="1" ht="29.25" customHeight="1">
      <c r="A91" s="154"/>
      <c r="B91" s="155"/>
      <c r="C91" s="156" t="s">
        <v>203</v>
      </c>
      <c r="D91" s="157" t="s">
        <v>57</v>
      </c>
      <c r="E91" s="157" t="s">
        <v>53</v>
      </c>
      <c r="F91" s="157" t="s">
        <v>54</v>
      </c>
      <c r="G91" s="157" t="s">
        <v>204</v>
      </c>
      <c r="H91" s="157" t="s">
        <v>205</v>
      </c>
      <c r="I91" s="157" t="s">
        <v>206</v>
      </c>
      <c r="J91" s="157" t="s">
        <v>190</v>
      </c>
      <c r="K91" s="158" t="s">
        <v>207</v>
      </c>
      <c r="L91" s="159"/>
      <c r="M91" s="70" t="s">
        <v>19</v>
      </c>
      <c r="N91" s="71" t="s">
        <v>42</v>
      </c>
      <c r="O91" s="71" t="s">
        <v>208</v>
      </c>
      <c r="P91" s="71" t="s">
        <v>209</v>
      </c>
      <c r="Q91" s="71" t="s">
        <v>210</v>
      </c>
      <c r="R91" s="71" t="s">
        <v>211</v>
      </c>
      <c r="S91" s="71" t="s">
        <v>212</v>
      </c>
      <c r="T91" s="72" t="s">
        <v>213</v>
      </c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</row>
    <row r="92" spans="1:65" s="2" customFormat="1" ht="22.9" customHeight="1">
      <c r="A92" s="36"/>
      <c r="B92" s="37"/>
      <c r="C92" s="77" t="s">
        <v>214</v>
      </c>
      <c r="D92" s="38"/>
      <c r="E92" s="38"/>
      <c r="F92" s="38"/>
      <c r="G92" s="38"/>
      <c r="H92" s="38"/>
      <c r="I92" s="38"/>
      <c r="J92" s="160">
        <f>BK92</f>
        <v>0</v>
      </c>
      <c r="K92" s="38"/>
      <c r="L92" s="41"/>
      <c r="M92" s="73"/>
      <c r="N92" s="161"/>
      <c r="O92" s="74"/>
      <c r="P92" s="162">
        <f>P93</f>
        <v>0</v>
      </c>
      <c r="Q92" s="74"/>
      <c r="R92" s="162">
        <f>R93</f>
        <v>0</v>
      </c>
      <c r="S92" s="74"/>
      <c r="T92" s="163">
        <f>T93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71</v>
      </c>
      <c r="AU92" s="19" t="s">
        <v>191</v>
      </c>
      <c r="BK92" s="164">
        <f>BK93</f>
        <v>0</v>
      </c>
    </row>
    <row r="93" spans="1:65" s="12" customFormat="1" ht="25.9" customHeight="1">
      <c r="B93" s="165"/>
      <c r="C93" s="166"/>
      <c r="D93" s="167" t="s">
        <v>71</v>
      </c>
      <c r="E93" s="168" t="s">
        <v>1367</v>
      </c>
      <c r="F93" s="168" t="s">
        <v>1368</v>
      </c>
      <c r="G93" s="166"/>
      <c r="H93" s="166"/>
      <c r="I93" s="169"/>
      <c r="J93" s="170">
        <f>BK93</f>
        <v>0</v>
      </c>
      <c r="K93" s="166"/>
      <c r="L93" s="171"/>
      <c r="M93" s="172"/>
      <c r="N93" s="173"/>
      <c r="O93" s="173"/>
      <c r="P93" s="174">
        <f>P94+P101+P105+P111+P118+P121</f>
        <v>0</v>
      </c>
      <c r="Q93" s="173"/>
      <c r="R93" s="174">
        <f>R94+R101+R105+R111+R118+R121</f>
        <v>0</v>
      </c>
      <c r="S93" s="173"/>
      <c r="T93" s="175">
        <f>T94+T101+T105+T111+T118+T121</f>
        <v>0</v>
      </c>
      <c r="AR93" s="176" t="s">
        <v>241</v>
      </c>
      <c r="AT93" s="177" t="s">
        <v>71</v>
      </c>
      <c r="AU93" s="177" t="s">
        <v>72</v>
      </c>
      <c r="AY93" s="176" t="s">
        <v>216</v>
      </c>
      <c r="BK93" s="178">
        <f>BK94+BK101+BK105+BK111+BK118+BK121</f>
        <v>0</v>
      </c>
    </row>
    <row r="94" spans="1:65" s="12" customFormat="1" ht="22.9" customHeight="1">
      <c r="B94" s="165"/>
      <c r="C94" s="166"/>
      <c r="D94" s="167" t="s">
        <v>71</v>
      </c>
      <c r="E94" s="179" t="s">
        <v>1995</v>
      </c>
      <c r="F94" s="179" t="s">
        <v>2685</v>
      </c>
      <c r="G94" s="166"/>
      <c r="H94" s="166"/>
      <c r="I94" s="169"/>
      <c r="J94" s="180">
        <f>BK94</f>
        <v>0</v>
      </c>
      <c r="K94" s="166"/>
      <c r="L94" s="171"/>
      <c r="M94" s="172"/>
      <c r="N94" s="173"/>
      <c r="O94" s="173"/>
      <c r="P94" s="174">
        <f>SUM(P95:P100)</f>
        <v>0</v>
      </c>
      <c r="Q94" s="173"/>
      <c r="R94" s="174">
        <f>SUM(R95:R100)</f>
        <v>0</v>
      </c>
      <c r="S94" s="173"/>
      <c r="T94" s="175">
        <f>SUM(T95:T100)</f>
        <v>0</v>
      </c>
      <c r="AR94" s="176" t="s">
        <v>241</v>
      </c>
      <c r="AT94" s="177" t="s">
        <v>71</v>
      </c>
      <c r="AU94" s="177" t="s">
        <v>79</v>
      </c>
      <c r="AY94" s="176" t="s">
        <v>216</v>
      </c>
      <c r="BK94" s="178">
        <f>SUM(BK95:BK100)</f>
        <v>0</v>
      </c>
    </row>
    <row r="95" spans="1:65" s="2" customFormat="1" ht="16.5" customHeight="1">
      <c r="A95" s="36"/>
      <c r="B95" s="37"/>
      <c r="C95" s="181" t="s">
        <v>79</v>
      </c>
      <c r="D95" s="181" t="s">
        <v>218</v>
      </c>
      <c r="E95" s="182" t="s">
        <v>2686</v>
      </c>
      <c r="F95" s="183" t="s">
        <v>2687</v>
      </c>
      <c r="G95" s="184" t="s">
        <v>176</v>
      </c>
      <c r="H95" s="185">
        <v>1</v>
      </c>
      <c r="I95" s="186"/>
      <c r="J95" s="187">
        <f>ROUND(I95*H95,2)</f>
        <v>0</v>
      </c>
      <c r="K95" s="183" t="s">
        <v>1083</v>
      </c>
      <c r="L95" s="41"/>
      <c r="M95" s="188" t="s">
        <v>19</v>
      </c>
      <c r="N95" s="189" t="s">
        <v>43</v>
      </c>
      <c r="O95" s="66"/>
      <c r="P95" s="190">
        <f>O95*H95</f>
        <v>0</v>
      </c>
      <c r="Q95" s="190">
        <v>0</v>
      </c>
      <c r="R95" s="190">
        <f>Q95*H95</f>
        <v>0</v>
      </c>
      <c r="S95" s="190">
        <v>0</v>
      </c>
      <c r="T95" s="191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2" t="s">
        <v>156</v>
      </c>
      <c r="AT95" s="192" t="s">
        <v>218</v>
      </c>
      <c r="AU95" s="192" t="s">
        <v>81</v>
      </c>
      <c r="AY95" s="19" t="s">
        <v>216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19" t="s">
        <v>79</v>
      </c>
      <c r="BK95" s="193">
        <f>ROUND(I95*H95,2)</f>
        <v>0</v>
      </c>
      <c r="BL95" s="19" t="s">
        <v>156</v>
      </c>
      <c r="BM95" s="192" t="s">
        <v>2688</v>
      </c>
    </row>
    <row r="96" spans="1:65" s="2" customFormat="1" ht="16.5" customHeight="1">
      <c r="A96" s="36"/>
      <c r="B96" s="37"/>
      <c r="C96" s="181" t="s">
        <v>81</v>
      </c>
      <c r="D96" s="181" t="s">
        <v>218</v>
      </c>
      <c r="E96" s="182" t="s">
        <v>2689</v>
      </c>
      <c r="F96" s="183" t="s">
        <v>2690</v>
      </c>
      <c r="G96" s="184" t="s">
        <v>176</v>
      </c>
      <c r="H96" s="185">
        <v>1</v>
      </c>
      <c r="I96" s="186"/>
      <c r="J96" s="187">
        <f>ROUND(I96*H96,2)</f>
        <v>0</v>
      </c>
      <c r="K96" s="183" t="s">
        <v>1083</v>
      </c>
      <c r="L96" s="41"/>
      <c r="M96" s="188" t="s">
        <v>19</v>
      </c>
      <c r="N96" s="189" t="s">
        <v>43</v>
      </c>
      <c r="O96" s="66"/>
      <c r="P96" s="190">
        <f>O96*H96</f>
        <v>0</v>
      </c>
      <c r="Q96" s="190">
        <v>0</v>
      </c>
      <c r="R96" s="190">
        <f>Q96*H96</f>
        <v>0</v>
      </c>
      <c r="S96" s="190">
        <v>0</v>
      </c>
      <c r="T96" s="191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2" t="s">
        <v>156</v>
      </c>
      <c r="AT96" s="192" t="s">
        <v>218</v>
      </c>
      <c r="AU96" s="192" t="s">
        <v>81</v>
      </c>
      <c r="AY96" s="19" t="s">
        <v>216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19" t="s">
        <v>79</v>
      </c>
      <c r="BK96" s="193">
        <f>ROUND(I96*H96,2)</f>
        <v>0</v>
      </c>
      <c r="BL96" s="19" t="s">
        <v>156</v>
      </c>
      <c r="BM96" s="192" t="s">
        <v>2691</v>
      </c>
    </row>
    <row r="97" spans="1:65" s="2" customFormat="1" ht="16.5" customHeight="1">
      <c r="A97" s="36"/>
      <c r="B97" s="37"/>
      <c r="C97" s="181" t="s">
        <v>136</v>
      </c>
      <c r="D97" s="181" t="s">
        <v>218</v>
      </c>
      <c r="E97" s="182" t="s">
        <v>2692</v>
      </c>
      <c r="F97" s="183" t="s">
        <v>2693</v>
      </c>
      <c r="G97" s="184" t="s">
        <v>176</v>
      </c>
      <c r="H97" s="185">
        <v>1</v>
      </c>
      <c r="I97" s="186"/>
      <c r="J97" s="187">
        <f>ROUND(I97*H97,2)</f>
        <v>0</v>
      </c>
      <c r="K97" s="183" t="s">
        <v>1083</v>
      </c>
      <c r="L97" s="41"/>
      <c r="M97" s="188" t="s">
        <v>19</v>
      </c>
      <c r="N97" s="189" t="s">
        <v>43</v>
      </c>
      <c r="O97" s="66"/>
      <c r="P97" s="190">
        <f>O97*H97</f>
        <v>0</v>
      </c>
      <c r="Q97" s="190">
        <v>0</v>
      </c>
      <c r="R97" s="190">
        <f>Q97*H97</f>
        <v>0</v>
      </c>
      <c r="S97" s="190">
        <v>0</v>
      </c>
      <c r="T97" s="191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2" t="s">
        <v>156</v>
      </c>
      <c r="AT97" s="192" t="s">
        <v>218</v>
      </c>
      <c r="AU97" s="192" t="s">
        <v>81</v>
      </c>
      <c r="AY97" s="19" t="s">
        <v>216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19" t="s">
        <v>79</v>
      </c>
      <c r="BK97" s="193">
        <f>ROUND(I97*H97,2)</f>
        <v>0</v>
      </c>
      <c r="BL97" s="19" t="s">
        <v>156</v>
      </c>
      <c r="BM97" s="192" t="s">
        <v>2694</v>
      </c>
    </row>
    <row r="98" spans="1:65" s="2" customFormat="1" ht="16.5" customHeight="1">
      <c r="A98" s="36"/>
      <c r="B98" s="37"/>
      <c r="C98" s="181" t="s">
        <v>156</v>
      </c>
      <c r="D98" s="181" t="s">
        <v>218</v>
      </c>
      <c r="E98" s="182" t="s">
        <v>2695</v>
      </c>
      <c r="F98" s="183" t="s">
        <v>2696</v>
      </c>
      <c r="G98" s="184" t="s">
        <v>176</v>
      </c>
      <c r="H98" s="185">
        <v>1</v>
      </c>
      <c r="I98" s="186"/>
      <c r="J98" s="187">
        <f>ROUND(I98*H98,2)</f>
        <v>0</v>
      </c>
      <c r="K98" s="183" t="s">
        <v>1083</v>
      </c>
      <c r="L98" s="41"/>
      <c r="M98" s="188" t="s">
        <v>19</v>
      </c>
      <c r="N98" s="189" t="s">
        <v>43</v>
      </c>
      <c r="O98" s="66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2" t="s">
        <v>156</v>
      </c>
      <c r="AT98" s="192" t="s">
        <v>218</v>
      </c>
      <c r="AU98" s="192" t="s">
        <v>81</v>
      </c>
      <c r="AY98" s="19" t="s">
        <v>216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19" t="s">
        <v>79</v>
      </c>
      <c r="BK98" s="193">
        <f>ROUND(I98*H98,2)</f>
        <v>0</v>
      </c>
      <c r="BL98" s="19" t="s">
        <v>156</v>
      </c>
      <c r="BM98" s="192" t="s">
        <v>2697</v>
      </c>
    </row>
    <row r="99" spans="1:65" s="2" customFormat="1" ht="16.5" customHeight="1">
      <c r="A99" s="36"/>
      <c r="B99" s="37"/>
      <c r="C99" s="181" t="s">
        <v>241</v>
      </c>
      <c r="D99" s="181" t="s">
        <v>218</v>
      </c>
      <c r="E99" s="182" t="s">
        <v>1373</v>
      </c>
      <c r="F99" s="183" t="s">
        <v>1374</v>
      </c>
      <c r="G99" s="184" t="s">
        <v>176</v>
      </c>
      <c r="H99" s="185">
        <v>1</v>
      </c>
      <c r="I99" s="186"/>
      <c r="J99" s="187">
        <f>ROUND(I99*H99,2)</f>
        <v>0</v>
      </c>
      <c r="K99" s="183" t="s">
        <v>221</v>
      </c>
      <c r="L99" s="41"/>
      <c r="M99" s="188" t="s">
        <v>19</v>
      </c>
      <c r="N99" s="189" t="s">
        <v>43</v>
      </c>
      <c r="O99" s="66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2" t="s">
        <v>156</v>
      </c>
      <c r="AT99" s="192" t="s">
        <v>218</v>
      </c>
      <c r="AU99" s="192" t="s">
        <v>81</v>
      </c>
      <c r="AY99" s="19" t="s">
        <v>216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19" t="s">
        <v>79</v>
      </c>
      <c r="BK99" s="193">
        <f>ROUND(I99*H99,2)</f>
        <v>0</v>
      </c>
      <c r="BL99" s="19" t="s">
        <v>156</v>
      </c>
      <c r="BM99" s="192" t="s">
        <v>2698</v>
      </c>
    </row>
    <row r="100" spans="1:65" s="2" customFormat="1" ht="11.25">
      <c r="A100" s="36"/>
      <c r="B100" s="37"/>
      <c r="C100" s="38"/>
      <c r="D100" s="194" t="s">
        <v>223</v>
      </c>
      <c r="E100" s="38"/>
      <c r="F100" s="195" t="s">
        <v>1376</v>
      </c>
      <c r="G100" s="38"/>
      <c r="H100" s="38"/>
      <c r="I100" s="196"/>
      <c r="J100" s="38"/>
      <c r="K100" s="38"/>
      <c r="L100" s="41"/>
      <c r="M100" s="197"/>
      <c r="N100" s="198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223</v>
      </c>
      <c r="AU100" s="19" t="s">
        <v>81</v>
      </c>
    </row>
    <row r="101" spans="1:65" s="12" customFormat="1" ht="22.9" customHeight="1">
      <c r="B101" s="165"/>
      <c r="C101" s="166"/>
      <c r="D101" s="167" t="s">
        <v>71</v>
      </c>
      <c r="E101" s="179" t="s">
        <v>2012</v>
      </c>
      <c r="F101" s="179" t="s">
        <v>2013</v>
      </c>
      <c r="G101" s="166"/>
      <c r="H101" s="166"/>
      <c r="I101" s="169"/>
      <c r="J101" s="180">
        <f>BK101</f>
        <v>0</v>
      </c>
      <c r="K101" s="166"/>
      <c r="L101" s="171"/>
      <c r="M101" s="172"/>
      <c r="N101" s="173"/>
      <c r="O101" s="173"/>
      <c r="P101" s="174">
        <f>SUM(P102:P104)</f>
        <v>0</v>
      </c>
      <c r="Q101" s="173"/>
      <c r="R101" s="174">
        <f>SUM(R102:R104)</f>
        <v>0</v>
      </c>
      <c r="S101" s="173"/>
      <c r="T101" s="175">
        <f>SUM(T102:T104)</f>
        <v>0</v>
      </c>
      <c r="AR101" s="176" t="s">
        <v>241</v>
      </c>
      <c r="AT101" s="177" t="s">
        <v>71</v>
      </c>
      <c r="AU101" s="177" t="s">
        <v>79</v>
      </c>
      <c r="AY101" s="176" t="s">
        <v>216</v>
      </c>
      <c r="BK101" s="178">
        <f>SUM(BK102:BK104)</f>
        <v>0</v>
      </c>
    </row>
    <row r="102" spans="1:65" s="2" customFormat="1" ht="16.5" customHeight="1">
      <c r="A102" s="36"/>
      <c r="B102" s="37"/>
      <c r="C102" s="181" t="s">
        <v>179</v>
      </c>
      <c r="D102" s="181" t="s">
        <v>218</v>
      </c>
      <c r="E102" s="182" t="s">
        <v>2699</v>
      </c>
      <c r="F102" s="183" t="s">
        <v>2700</v>
      </c>
      <c r="G102" s="184" t="s">
        <v>176</v>
      </c>
      <c r="H102" s="185">
        <v>1</v>
      </c>
      <c r="I102" s="186"/>
      <c r="J102" s="187">
        <f>ROUND(I102*H102,2)</f>
        <v>0</v>
      </c>
      <c r="K102" s="183" t="s">
        <v>221</v>
      </c>
      <c r="L102" s="41"/>
      <c r="M102" s="188" t="s">
        <v>19</v>
      </c>
      <c r="N102" s="189" t="s">
        <v>43</v>
      </c>
      <c r="O102" s="66"/>
      <c r="P102" s="190">
        <f>O102*H102</f>
        <v>0</v>
      </c>
      <c r="Q102" s="190">
        <v>0</v>
      </c>
      <c r="R102" s="190">
        <f>Q102*H102</f>
        <v>0</v>
      </c>
      <c r="S102" s="190">
        <v>0</v>
      </c>
      <c r="T102" s="191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2" t="s">
        <v>156</v>
      </c>
      <c r="AT102" s="192" t="s">
        <v>218</v>
      </c>
      <c r="AU102" s="192" t="s">
        <v>81</v>
      </c>
      <c r="AY102" s="19" t="s">
        <v>216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19" t="s">
        <v>79</v>
      </c>
      <c r="BK102" s="193">
        <f>ROUND(I102*H102,2)</f>
        <v>0</v>
      </c>
      <c r="BL102" s="19" t="s">
        <v>156</v>
      </c>
      <c r="BM102" s="192" t="s">
        <v>2701</v>
      </c>
    </row>
    <row r="103" spans="1:65" s="2" customFormat="1" ht="11.25">
      <c r="A103" s="36"/>
      <c r="B103" s="37"/>
      <c r="C103" s="38"/>
      <c r="D103" s="194" t="s">
        <v>223</v>
      </c>
      <c r="E103" s="38"/>
      <c r="F103" s="195" t="s">
        <v>2702</v>
      </c>
      <c r="G103" s="38"/>
      <c r="H103" s="38"/>
      <c r="I103" s="196"/>
      <c r="J103" s="38"/>
      <c r="K103" s="38"/>
      <c r="L103" s="41"/>
      <c r="M103" s="197"/>
      <c r="N103" s="198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223</v>
      </c>
      <c r="AU103" s="19" t="s">
        <v>81</v>
      </c>
    </row>
    <row r="104" spans="1:65" s="2" customFormat="1" ht="58.5">
      <c r="A104" s="36"/>
      <c r="B104" s="37"/>
      <c r="C104" s="38"/>
      <c r="D104" s="199" t="s">
        <v>225</v>
      </c>
      <c r="E104" s="38"/>
      <c r="F104" s="200" t="s">
        <v>2703</v>
      </c>
      <c r="G104" s="38"/>
      <c r="H104" s="38"/>
      <c r="I104" s="196"/>
      <c r="J104" s="38"/>
      <c r="K104" s="38"/>
      <c r="L104" s="41"/>
      <c r="M104" s="197"/>
      <c r="N104" s="198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225</v>
      </c>
      <c r="AU104" s="19" t="s">
        <v>81</v>
      </c>
    </row>
    <row r="105" spans="1:65" s="12" customFormat="1" ht="22.9" customHeight="1">
      <c r="B105" s="165"/>
      <c r="C105" s="166"/>
      <c r="D105" s="167" t="s">
        <v>71</v>
      </c>
      <c r="E105" s="179" t="s">
        <v>2021</v>
      </c>
      <c r="F105" s="179" t="s">
        <v>2022</v>
      </c>
      <c r="G105" s="166"/>
      <c r="H105" s="166"/>
      <c r="I105" s="169"/>
      <c r="J105" s="180">
        <f>BK105</f>
        <v>0</v>
      </c>
      <c r="K105" s="166"/>
      <c r="L105" s="171"/>
      <c r="M105" s="172"/>
      <c r="N105" s="173"/>
      <c r="O105" s="173"/>
      <c r="P105" s="174">
        <f>SUM(P106:P110)</f>
        <v>0</v>
      </c>
      <c r="Q105" s="173"/>
      <c r="R105" s="174">
        <f>SUM(R106:R110)</f>
        <v>0</v>
      </c>
      <c r="S105" s="173"/>
      <c r="T105" s="175">
        <f>SUM(T106:T110)</f>
        <v>0</v>
      </c>
      <c r="AR105" s="176" t="s">
        <v>241</v>
      </c>
      <c r="AT105" s="177" t="s">
        <v>71</v>
      </c>
      <c r="AU105" s="177" t="s">
        <v>79</v>
      </c>
      <c r="AY105" s="176" t="s">
        <v>216</v>
      </c>
      <c r="BK105" s="178">
        <f>SUM(BK106:BK110)</f>
        <v>0</v>
      </c>
    </row>
    <row r="106" spans="1:65" s="2" customFormat="1" ht="16.5" customHeight="1">
      <c r="A106" s="36"/>
      <c r="B106" s="37"/>
      <c r="C106" s="181" t="s">
        <v>252</v>
      </c>
      <c r="D106" s="181" t="s">
        <v>218</v>
      </c>
      <c r="E106" s="182" t="s">
        <v>2704</v>
      </c>
      <c r="F106" s="183" t="s">
        <v>2705</v>
      </c>
      <c r="G106" s="184" t="s">
        <v>176</v>
      </c>
      <c r="H106" s="185">
        <v>1</v>
      </c>
      <c r="I106" s="186"/>
      <c r="J106" s="187">
        <f>ROUND(I106*H106,2)</f>
        <v>0</v>
      </c>
      <c r="K106" s="183" t="s">
        <v>221</v>
      </c>
      <c r="L106" s="41"/>
      <c r="M106" s="188" t="s">
        <v>19</v>
      </c>
      <c r="N106" s="189" t="s">
        <v>43</v>
      </c>
      <c r="O106" s="66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2" t="s">
        <v>156</v>
      </c>
      <c r="AT106" s="192" t="s">
        <v>218</v>
      </c>
      <c r="AU106" s="192" t="s">
        <v>81</v>
      </c>
      <c r="AY106" s="19" t="s">
        <v>216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19" t="s">
        <v>79</v>
      </c>
      <c r="BK106" s="193">
        <f>ROUND(I106*H106,2)</f>
        <v>0</v>
      </c>
      <c r="BL106" s="19" t="s">
        <v>156</v>
      </c>
      <c r="BM106" s="192" t="s">
        <v>2706</v>
      </c>
    </row>
    <row r="107" spans="1:65" s="2" customFormat="1" ht="11.25">
      <c r="A107" s="36"/>
      <c r="B107" s="37"/>
      <c r="C107" s="38"/>
      <c r="D107" s="194" t="s">
        <v>223</v>
      </c>
      <c r="E107" s="38"/>
      <c r="F107" s="195" t="s">
        <v>2707</v>
      </c>
      <c r="G107" s="38"/>
      <c r="H107" s="38"/>
      <c r="I107" s="196"/>
      <c r="J107" s="38"/>
      <c r="K107" s="38"/>
      <c r="L107" s="41"/>
      <c r="M107" s="197"/>
      <c r="N107" s="198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223</v>
      </c>
      <c r="AU107" s="19" t="s">
        <v>81</v>
      </c>
    </row>
    <row r="108" spans="1:65" s="2" customFormat="1" ht="16.5" customHeight="1">
      <c r="A108" s="36"/>
      <c r="B108" s="37"/>
      <c r="C108" s="181" t="s">
        <v>257</v>
      </c>
      <c r="D108" s="181" t="s">
        <v>218</v>
      </c>
      <c r="E108" s="182" t="s">
        <v>2031</v>
      </c>
      <c r="F108" s="183" t="s">
        <v>2032</v>
      </c>
      <c r="G108" s="184" t="s">
        <v>176</v>
      </c>
      <c r="H108" s="185">
        <v>1</v>
      </c>
      <c r="I108" s="186"/>
      <c r="J108" s="187">
        <f>ROUND(I108*H108,2)</f>
        <v>0</v>
      </c>
      <c r="K108" s="183" t="s">
        <v>221</v>
      </c>
      <c r="L108" s="41"/>
      <c r="M108" s="188" t="s">
        <v>19</v>
      </c>
      <c r="N108" s="189" t="s">
        <v>43</v>
      </c>
      <c r="O108" s="66"/>
      <c r="P108" s="190">
        <f>O108*H108</f>
        <v>0</v>
      </c>
      <c r="Q108" s="190">
        <v>0</v>
      </c>
      <c r="R108" s="190">
        <f>Q108*H108</f>
        <v>0</v>
      </c>
      <c r="S108" s="190">
        <v>0</v>
      </c>
      <c r="T108" s="19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2" t="s">
        <v>156</v>
      </c>
      <c r="AT108" s="192" t="s">
        <v>218</v>
      </c>
      <c r="AU108" s="192" t="s">
        <v>81</v>
      </c>
      <c r="AY108" s="19" t="s">
        <v>216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19" t="s">
        <v>79</v>
      </c>
      <c r="BK108" s="193">
        <f>ROUND(I108*H108,2)</f>
        <v>0</v>
      </c>
      <c r="BL108" s="19" t="s">
        <v>156</v>
      </c>
      <c r="BM108" s="192" t="s">
        <v>2708</v>
      </c>
    </row>
    <row r="109" spans="1:65" s="2" customFormat="1" ht="11.25">
      <c r="A109" s="36"/>
      <c r="B109" s="37"/>
      <c r="C109" s="38"/>
      <c r="D109" s="194" t="s">
        <v>223</v>
      </c>
      <c r="E109" s="38"/>
      <c r="F109" s="195" t="s">
        <v>2034</v>
      </c>
      <c r="G109" s="38"/>
      <c r="H109" s="38"/>
      <c r="I109" s="196"/>
      <c r="J109" s="38"/>
      <c r="K109" s="38"/>
      <c r="L109" s="41"/>
      <c r="M109" s="197"/>
      <c r="N109" s="198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223</v>
      </c>
      <c r="AU109" s="19" t="s">
        <v>81</v>
      </c>
    </row>
    <row r="110" spans="1:65" s="2" customFormat="1" ht="16.5" customHeight="1">
      <c r="A110" s="36"/>
      <c r="B110" s="37"/>
      <c r="C110" s="181" t="s">
        <v>265</v>
      </c>
      <c r="D110" s="181" t="s">
        <v>218</v>
      </c>
      <c r="E110" s="182" t="s">
        <v>2709</v>
      </c>
      <c r="F110" s="183" t="s">
        <v>2710</v>
      </c>
      <c r="G110" s="184" t="s">
        <v>176</v>
      </c>
      <c r="H110" s="185">
        <v>1</v>
      </c>
      <c r="I110" s="186"/>
      <c r="J110" s="187">
        <f>ROUND(I110*H110,2)</f>
        <v>0</v>
      </c>
      <c r="K110" s="183" t="s">
        <v>1083</v>
      </c>
      <c r="L110" s="41"/>
      <c r="M110" s="188" t="s">
        <v>19</v>
      </c>
      <c r="N110" s="189" t="s">
        <v>43</v>
      </c>
      <c r="O110" s="66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2" t="s">
        <v>156</v>
      </c>
      <c r="AT110" s="192" t="s">
        <v>218</v>
      </c>
      <c r="AU110" s="192" t="s">
        <v>81</v>
      </c>
      <c r="AY110" s="19" t="s">
        <v>216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19" t="s">
        <v>79</v>
      </c>
      <c r="BK110" s="193">
        <f>ROUND(I110*H110,2)</f>
        <v>0</v>
      </c>
      <c r="BL110" s="19" t="s">
        <v>156</v>
      </c>
      <c r="BM110" s="192" t="s">
        <v>2711</v>
      </c>
    </row>
    <row r="111" spans="1:65" s="12" customFormat="1" ht="22.9" customHeight="1">
      <c r="B111" s="165"/>
      <c r="C111" s="166"/>
      <c r="D111" s="167" t="s">
        <v>71</v>
      </c>
      <c r="E111" s="179" t="s">
        <v>2712</v>
      </c>
      <c r="F111" s="179" t="s">
        <v>2713</v>
      </c>
      <c r="G111" s="166"/>
      <c r="H111" s="166"/>
      <c r="I111" s="169"/>
      <c r="J111" s="180">
        <f>BK111</f>
        <v>0</v>
      </c>
      <c r="K111" s="166"/>
      <c r="L111" s="171"/>
      <c r="M111" s="172"/>
      <c r="N111" s="173"/>
      <c r="O111" s="173"/>
      <c r="P111" s="174">
        <f>SUM(P112:P117)</f>
        <v>0</v>
      </c>
      <c r="Q111" s="173"/>
      <c r="R111" s="174">
        <f>SUM(R112:R117)</f>
        <v>0</v>
      </c>
      <c r="S111" s="173"/>
      <c r="T111" s="175">
        <f>SUM(T112:T117)</f>
        <v>0</v>
      </c>
      <c r="AR111" s="176" t="s">
        <v>241</v>
      </c>
      <c r="AT111" s="177" t="s">
        <v>71</v>
      </c>
      <c r="AU111" s="177" t="s">
        <v>79</v>
      </c>
      <c r="AY111" s="176" t="s">
        <v>216</v>
      </c>
      <c r="BK111" s="178">
        <f>SUM(BK112:BK117)</f>
        <v>0</v>
      </c>
    </row>
    <row r="112" spans="1:65" s="2" customFormat="1" ht="16.5" customHeight="1">
      <c r="A112" s="36"/>
      <c r="B112" s="37"/>
      <c r="C112" s="181" t="s">
        <v>182</v>
      </c>
      <c r="D112" s="181" t="s">
        <v>218</v>
      </c>
      <c r="E112" s="182" t="s">
        <v>1381</v>
      </c>
      <c r="F112" s="183" t="s">
        <v>1382</v>
      </c>
      <c r="G112" s="184" t="s">
        <v>176</v>
      </c>
      <c r="H112" s="185">
        <v>1</v>
      </c>
      <c r="I112" s="186"/>
      <c r="J112" s="187">
        <f>ROUND(I112*H112,2)</f>
        <v>0</v>
      </c>
      <c r="K112" s="183" t="s">
        <v>221</v>
      </c>
      <c r="L112" s="41"/>
      <c r="M112" s="188" t="s">
        <v>19</v>
      </c>
      <c r="N112" s="189" t="s">
        <v>43</v>
      </c>
      <c r="O112" s="66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2" t="s">
        <v>156</v>
      </c>
      <c r="AT112" s="192" t="s">
        <v>218</v>
      </c>
      <c r="AU112" s="192" t="s">
        <v>81</v>
      </c>
      <c r="AY112" s="19" t="s">
        <v>216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19" t="s">
        <v>79</v>
      </c>
      <c r="BK112" s="193">
        <f>ROUND(I112*H112,2)</f>
        <v>0</v>
      </c>
      <c r="BL112" s="19" t="s">
        <v>156</v>
      </c>
      <c r="BM112" s="192" t="s">
        <v>2714</v>
      </c>
    </row>
    <row r="113" spans="1:65" s="2" customFormat="1" ht="11.25">
      <c r="A113" s="36"/>
      <c r="B113" s="37"/>
      <c r="C113" s="38"/>
      <c r="D113" s="194" t="s">
        <v>223</v>
      </c>
      <c r="E113" s="38"/>
      <c r="F113" s="195" t="s">
        <v>1384</v>
      </c>
      <c r="G113" s="38"/>
      <c r="H113" s="38"/>
      <c r="I113" s="196"/>
      <c r="J113" s="38"/>
      <c r="K113" s="38"/>
      <c r="L113" s="41"/>
      <c r="M113" s="197"/>
      <c r="N113" s="198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223</v>
      </c>
      <c r="AU113" s="19" t="s">
        <v>81</v>
      </c>
    </row>
    <row r="114" spans="1:65" s="2" customFormat="1" ht="16.5" customHeight="1">
      <c r="A114" s="36"/>
      <c r="B114" s="37"/>
      <c r="C114" s="181" t="s">
        <v>274</v>
      </c>
      <c r="D114" s="181" t="s">
        <v>218</v>
      </c>
      <c r="E114" s="182" t="s">
        <v>2715</v>
      </c>
      <c r="F114" s="183" t="s">
        <v>2716</v>
      </c>
      <c r="G114" s="184" t="s">
        <v>176</v>
      </c>
      <c r="H114" s="185">
        <v>1</v>
      </c>
      <c r="I114" s="186"/>
      <c r="J114" s="187">
        <f>ROUND(I114*H114,2)</f>
        <v>0</v>
      </c>
      <c r="K114" s="183" t="s">
        <v>1083</v>
      </c>
      <c r="L114" s="41"/>
      <c r="M114" s="188" t="s">
        <v>19</v>
      </c>
      <c r="N114" s="189" t="s">
        <v>43</v>
      </c>
      <c r="O114" s="66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2" t="s">
        <v>156</v>
      </c>
      <c r="AT114" s="192" t="s">
        <v>218</v>
      </c>
      <c r="AU114" s="192" t="s">
        <v>81</v>
      </c>
      <c r="AY114" s="19" t="s">
        <v>216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19" t="s">
        <v>79</v>
      </c>
      <c r="BK114" s="193">
        <f>ROUND(I114*H114,2)</f>
        <v>0</v>
      </c>
      <c r="BL114" s="19" t="s">
        <v>156</v>
      </c>
      <c r="BM114" s="192" t="s">
        <v>2717</v>
      </c>
    </row>
    <row r="115" spans="1:65" s="2" customFormat="1" ht="16.5" customHeight="1">
      <c r="A115" s="36"/>
      <c r="B115" s="37"/>
      <c r="C115" s="181" t="s">
        <v>8</v>
      </c>
      <c r="D115" s="181" t="s">
        <v>218</v>
      </c>
      <c r="E115" s="182" t="s">
        <v>2718</v>
      </c>
      <c r="F115" s="183" t="s">
        <v>2719</v>
      </c>
      <c r="G115" s="184" t="s">
        <v>176</v>
      </c>
      <c r="H115" s="185">
        <v>1</v>
      </c>
      <c r="I115" s="186"/>
      <c r="J115" s="187">
        <f>ROUND(I115*H115,2)</f>
        <v>0</v>
      </c>
      <c r="K115" s="183" t="s">
        <v>221</v>
      </c>
      <c r="L115" s="41"/>
      <c r="M115" s="188" t="s">
        <v>19</v>
      </c>
      <c r="N115" s="189" t="s">
        <v>43</v>
      </c>
      <c r="O115" s="66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2" t="s">
        <v>156</v>
      </c>
      <c r="AT115" s="192" t="s">
        <v>218</v>
      </c>
      <c r="AU115" s="192" t="s">
        <v>81</v>
      </c>
      <c r="AY115" s="19" t="s">
        <v>216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19" t="s">
        <v>79</v>
      </c>
      <c r="BK115" s="193">
        <f>ROUND(I115*H115,2)</f>
        <v>0</v>
      </c>
      <c r="BL115" s="19" t="s">
        <v>156</v>
      </c>
      <c r="BM115" s="192" t="s">
        <v>2720</v>
      </c>
    </row>
    <row r="116" spans="1:65" s="2" customFormat="1" ht="11.25">
      <c r="A116" s="36"/>
      <c r="B116" s="37"/>
      <c r="C116" s="38"/>
      <c r="D116" s="194" t="s">
        <v>223</v>
      </c>
      <c r="E116" s="38"/>
      <c r="F116" s="195" t="s">
        <v>2721</v>
      </c>
      <c r="G116" s="38"/>
      <c r="H116" s="38"/>
      <c r="I116" s="196"/>
      <c r="J116" s="38"/>
      <c r="K116" s="38"/>
      <c r="L116" s="41"/>
      <c r="M116" s="197"/>
      <c r="N116" s="198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223</v>
      </c>
      <c r="AU116" s="19" t="s">
        <v>81</v>
      </c>
    </row>
    <row r="117" spans="1:65" s="2" customFormat="1" ht="39">
      <c r="A117" s="36"/>
      <c r="B117" s="37"/>
      <c r="C117" s="38"/>
      <c r="D117" s="199" t="s">
        <v>225</v>
      </c>
      <c r="E117" s="38"/>
      <c r="F117" s="200" t="s">
        <v>2722</v>
      </c>
      <c r="G117" s="38"/>
      <c r="H117" s="38"/>
      <c r="I117" s="196"/>
      <c r="J117" s="38"/>
      <c r="K117" s="38"/>
      <c r="L117" s="41"/>
      <c r="M117" s="197"/>
      <c r="N117" s="198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225</v>
      </c>
      <c r="AU117" s="19" t="s">
        <v>81</v>
      </c>
    </row>
    <row r="118" spans="1:65" s="12" customFormat="1" ht="22.9" customHeight="1">
      <c r="B118" s="165"/>
      <c r="C118" s="166"/>
      <c r="D118" s="167" t="s">
        <v>71</v>
      </c>
      <c r="E118" s="179" t="s">
        <v>2723</v>
      </c>
      <c r="F118" s="179" t="s">
        <v>2724</v>
      </c>
      <c r="G118" s="166"/>
      <c r="H118" s="166"/>
      <c r="I118" s="169"/>
      <c r="J118" s="180">
        <f>BK118</f>
        <v>0</v>
      </c>
      <c r="K118" s="166"/>
      <c r="L118" s="171"/>
      <c r="M118" s="172"/>
      <c r="N118" s="173"/>
      <c r="O118" s="173"/>
      <c r="P118" s="174">
        <f>SUM(P119:P120)</f>
        <v>0</v>
      </c>
      <c r="Q118" s="173"/>
      <c r="R118" s="174">
        <f>SUM(R119:R120)</f>
        <v>0</v>
      </c>
      <c r="S118" s="173"/>
      <c r="T118" s="175">
        <f>SUM(T119:T120)</f>
        <v>0</v>
      </c>
      <c r="AR118" s="176" t="s">
        <v>241</v>
      </c>
      <c r="AT118" s="177" t="s">
        <v>71</v>
      </c>
      <c r="AU118" s="177" t="s">
        <v>79</v>
      </c>
      <c r="AY118" s="176" t="s">
        <v>216</v>
      </c>
      <c r="BK118" s="178">
        <f>SUM(BK119:BK120)</f>
        <v>0</v>
      </c>
    </row>
    <row r="119" spans="1:65" s="2" customFormat="1" ht="16.5" customHeight="1">
      <c r="A119" s="36"/>
      <c r="B119" s="37"/>
      <c r="C119" s="181" t="s">
        <v>284</v>
      </c>
      <c r="D119" s="181" t="s">
        <v>218</v>
      </c>
      <c r="E119" s="182" t="s">
        <v>2725</v>
      </c>
      <c r="F119" s="183" t="s">
        <v>2724</v>
      </c>
      <c r="G119" s="184" t="s">
        <v>176</v>
      </c>
      <c r="H119" s="185">
        <v>1</v>
      </c>
      <c r="I119" s="186"/>
      <c r="J119" s="187">
        <f>ROUND(I119*H119,2)</f>
        <v>0</v>
      </c>
      <c r="K119" s="183" t="s">
        <v>221</v>
      </c>
      <c r="L119" s="41"/>
      <c r="M119" s="188" t="s">
        <v>19</v>
      </c>
      <c r="N119" s="189" t="s">
        <v>43</v>
      </c>
      <c r="O119" s="66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2" t="s">
        <v>156</v>
      </c>
      <c r="AT119" s="192" t="s">
        <v>218</v>
      </c>
      <c r="AU119" s="192" t="s">
        <v>81</v>
      </c>
      <c r="AY119" s="19" t="s">
        <v>216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9" t="s">
        <v>79</v>
      </c>
      <c r="BK119" s="193">
        <f>ROUND(I119*H119,2)</f>
        <v>0</v>
      </c>
      <c r="BL119" s="19" t="s">
        <v>156</v>
      </c>
      <c r="BM119" s="192" t="s">
        <v>2726</v>
      </c>
    </row>
    <row r="120" spans="1:65" s="2" customFormat="1" ht="11.25">
      <c r="A120" s="36"/>
      <c r="B120" s="37"/>
      <c r="C120" s="38"/>
      <c r="D120" s="194" t="s">
        <v>223</v>
      </c>
      <c r="E120" s="38"/>
      <c r="F120" s="195" t="s">
        <v>2727</v>
      </c>
      <c r="G120" s="38"/>
      <c r="H120" s="38"/>
      <c r="I120" s="196"/>
      <c r="J120" s="38"/>
      <c r="K120" s="38"/>
      <c r="L120" s="41"/>
      <c r="M120" s="197"/>
      <c r="N120" s="198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223</v>
      </c>
      <c r="AU120" s="19" t="s">
        <v>81</v>
      </c>
    </row>
    <row r="121" spans="1:65" s="12" customFormat="1" ht="22.9" customHeight="1">
      <c r="B121" s="165"/>
      <c r="C121" s="166"/>
      <c r="D121" s="167" t="s">
        <v>71</v>
      </c>
      <c r="E121" s="179" t="s">
        <v>2728</v>
      </c>
      <c r="F121" s="179" t="s">
        <v>2729</v>
      </c>
      <c r="G121" s="166"/>
      <c r="H121" s="166"/>
      <c r="I121" s="169"/>
      <c r="J121" s="180">
        <f>BK121</f>
        <v>0</v>
      </c>
      <c r="K121" s="166"/>
      <c r="L121" s="171"/>
      <c r="M121" s="172"/>
      <c r="N121" s="173"/>
      <c r="O121" s="173"/>
      <c r="P121" s="174">
        <f>SUM(P122:P127)</f>
        <v>0</v>
      </c>
      <c r="Q121" s="173"/>
      <c r="R121" s="174">
        <f>SUM(R122:R127)</f>
        <v>0</v>
      </c>
      <c r="S121" s="173"/>
      <c r="T121" s="175">
        <f>SUM(T122:T127)</f>
        <v>0</v>
      </c>
      <c r="AR121" s="176" t="s">
        <v>241</v>
      </c>
      <c r="AT121" s="177" t="s">
        <v>71</v>
      </c>
      <c r="AU121" s="177" t="s">
        <v>79</v>
      </c>
      <c r="AY121" s="176" t="s">
        <v>216</v>
      </c>
      <c r="BK121" s="178">
        <f>SUM(BK122:BK127)</f>
        <v>0</v>
      </c>
    </row>
    <row r="122" spans="1:65" s="2" customFormat="1" ht="16.5" customHeight="1">
      <c r="A122" s="36"/>
      <c r="B122" s="37"/>
      <c r="C122" s="181" t="s">
        <v>299</v>
      </c>
      <c r="D122" s="181" t="s">
        <v>218</v>
      </c>
      <c r="E122" s="182" t="s">
        <v>2730</v>
      </c>
      <c r="F122" s="183" t="s">
        <v>2731</v>
      </c>
      <c r="G122" s="184" t="s">
        <v>560</v>
      </c>
      <c r="H122" s="185">
        <v>5</v>
      </c>
      <c r="I122" s="186"/>
      <c r="J122" s="187">
        <f>ROUND(I122*H122,2)</f>
        <v>0</v>
      </c>
      <c r="K122" s="183" t="s">
        <v>221</v>
      </c>
      <c r="L122" s="41"/>
      <c r="M122" s="188" t="s">
        <v>19</v>
      </c>
      <c r="N122" s="189" t="s">
        <v>43</v>
      </c>
      <c r="O122" s="66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2" t="s">
        <v>156</v>
      </c>
      <c r="AT122" s="192" t="s">
        <v>218</v>
      </c>
      <c r="AU122" s="192" t="s">
        <v>81</v>
      </c>
      <c r="AY122" s="19" t="s">
        <v>216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19" t="s">
        <v>79</v>
      </c>
      <c r="BK122" s="193">
        <f>ROUND(I122*H122,2)</f>
        <v>0</v>
      </c>
      <c r="BL122" s="19" t="s">
        <v>156</v>
      </c>
      <c r="BM122" s="192" t="s">
        <v>2732</v>
      </c>
    </row>
    <row r="123" spans="1:65" s="2" customFormat="1" ht="11.25">
      <c r="A123" s="36"/>
      <c r="B123" s="37"/>
      <c r="C123" s="38"/>
      <c r="D123" s="194" t="s">
        <v>223</v>
      </c>
      <c r="E123" s="38"/>
      <c r="F123" s="195" t="s">
        <v>2733</v>
      </c>
      <c r="G123" s="38"/>
      <c r="H123" s="38"/>
      <c r="I123" s="196"/>
      <c r="J123" s="38"/>
      <c r="K123" s="38"/>
      <c r="L123" s="41"/>
      <c r="M123" s="197"/>
      <c r="N123" s="198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223</v>
      </c>
      <c r="AU123" s="19" t="s">
        <v>81</v>
      </c>
    </row>
    <row r="124" spans="1:65" s="2" customFormat="1" ht="19.5">
      <c r="A124" s="36"/>
      <c r="B124" s="37"/>
      <c r="C124" s="38"/>
      <c r="D124" s="199" t="s">
        <v>225</v>
      </c>
      <c r="E124" s="38"/>
      <c r="F124" s="200" t="s">
        <v>2734</v>
      </c>
      <c r="G124" s="38"/>
      <c r="H124" s="38"/>
      <c r="I124" s="196"/>
      <c r="J124" s="38"/>
      <c r="K124" s="38"/>
      <c r="L124" s="41"/>
      <c r="M124" s="197"/>
      <c r="N124" s="198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225</v>
      </c>
      <c r="AU124" s="19" t="s">
        <v>81</v>
      </c>
    </row>
    <row r="125" spans="1:65" s="2" customFormat="1" ht="16.5" customHeight="1">
      <c r="A125" s="36"/>
      <c r="B125" s="37"/>
      <c r="C125" s="181" t="s">
        <v>290</v>
      </c>
      <c r="D125" s="181" t="s">
        <v>218</v>
      </c>
      <c r="E125" s="182" t="s">
        <v>2735</v>
      </c>
      <c r="F125" s="183" t="s">
        <v>2736</v>
      </c>
      <c r="G125" s="184" t="s">
        <v>176</v>
      </c>
      <c r="H125" s="185">
        <v>1</v>
      </c>
      <c r="I125" s="186"/>
      <c r="J125" s="187">
        <f>ROUND(I125*H125,2)</f>
        <v>0</v>
      </c>
      <c r="K125" s="183" t="s">
        <v>221</v>
      </c>
      <c r="L125" s="41"/>
      <c r="M125" s="188" t="s">
        <v>19</v>
      </c>
      <c r="N125" s="189" t="s">
        <v>43</v>
      </c>
      <c r="O125" s="66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2" t="s">
        <v>156</v>
      </c>
      <c r="AT125" s="192" t="s">
        <v>218</v>
      </c>
      <c r="AU125" s="192" t="s">
        <v>81</v>
      </c>
      <c r="AY125" s="19" t="s">
        <v>216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9" t="s">
        <v>79</v>
      </c>
      <c r="BK125" s="193">
        <f>ROUND(I125*H125,2)</f>
        <v>0</v>
      </c>
      <c r="BL125" s="19" t="s">
        <v>156</v>
      </c>
      <c r="BM125" s="192" t="s">
        <v>2737</v>
      </c>
    </row>
    <row r="126" spans="1:65" s="2" customFormat="1" ht="11.25">
      <c r="A126" s="36"/>
      <c r="B126" s="37"/>
      <c r="C126" s="38"/>
      <c r="D126" s="194" t="s">
        <v>223</v>
      </c>
      <c r="E126" s="38"/>
      <c r="F126" s="195" t="s">
        <v>2738</v>
      </c>
      <c r="G126" s="38"/>
      <c r="H126" s="38"/>
      <c r="I126" s="196"/>
      <c r="J126" s="38"/>
      <c r="K126" s="38"/>
      <c r="L126" s="41"/>
      <c r="M126" s="197"/>
      <c r="N126" s="198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223</v>
      </c>
      <c r="AU126" s="19" t="s">
        <v>81</v>
      </c>
    </row>
    <row r="127" spans="1:65" s="2" customFormat="1" ht="29.25">
      <c r="A127" s="36"/>
      <c r="B127" s="37"/>
      <c r="C127" s="38"/>
      <c r="D127" s="199" t="s">
        <v>225</v>
      </c>
      <c r="E127" s="38"/>
      <c r="F127" s="200" t="s">
        <v>2739</v>
      </c>
      <c r="G127" s="38"/>
      <c r="H127" s="38"/>
      <c r="I127" s="196"/>
      <c r="J127" s="38"/>
      <c r="K127" s="38"/>
      <c r="L127" s="41"/>
      <c r="M127" s="249"/>
      <c r="N127" s="250"/>
      <c r="O127" s="251"/>
      <c r="P127" s="251"/>
      <c r="Q127" s="251"/>
      <c r="R127" s="251"/>
      <c r="S127" s="251"/>
      <c r="T127" s="252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225</v>
      </c>
      <c r="AU127" s="19" t="s">
        <v>81</v>
      </c>
    </row>
    <row r="128" spans="1:65" s="2" customFormat="1" ht="6.95" customHeight="1">
      <c r="A128" s="36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1"/>
      <c r="M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</sheetData>
  <sheetProtection algorithmName="SHA-512" hashValue="Ujbd9ZHMlXmKUGZgJlZC0TBgx9EURyafSHvZ68iZf1Hvsb3O6ldsdJ24Imb4IpOmB0onzNFqGYfv5feTBFdQqQ==" saltValue="R4mWqkJXPRXln7WXRwFNyEeqlujBWuZC9W1XIKCV1ZDlxEoZv5Vv2WEUS3GXd5MoQpU6mIuiHFnQl6CozQwLZA==" spinCount="100000" sheet="1" objects="1" scenarios="1" formatColumns="0" formatRows="0" autoFilter="0"/>
  <autoFilter ref="C91:K127" xr:uid="{00000000-0009-0000-0000-00000C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100" r:id="rId1" xr:uid="{00000000-0004-0000-0C00-000000000000}"/>
    <hyperlink ref="F103" r:id="rId2" xr:uid="{00000000-0004-0000-0C00-000001000000}"/>
    <hyperlink ref="F107" r:id="rId3" xr:uid="{00000000-0004-0000-0C00-000002000000}"/>
    <hyperlink ref="F109" r:id="rId4" xr:uid="{00000000-0004-0000-0C00-000003000000}"/>
    <hyperlink ref="F113" r:id="rId5" xr:uid="{00000000-0004-0000-0C00-000004000000}"/>
    <hyperlink ref="F116" r:id="rId6" xr:uid="{00000000-0004-0000-0C00-000005000000}"/>
    <hyperlink ref="F120" r:id="rId7" xr:uid="{00000000-0004-0000-0C00-000006000000}"/>
    <hyperlink ref="F123" r:id="rId8" xr:uid="{00000000-0004-0000-0C00-000007000000}"/>
    <hyperlink ref="F126" r:id="rId9" xr:uid="{00000000-0004-0000-0C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1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124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2" customFormat="1" ht="12" customHeight="1">
      <c r="A8" s="36"/>
      <c r="B8" s="41"/>
      <c r="C8" s="36"/>
      <c r="D8" s="115" t="s">
        <v>153</v>
      </c>
      <c r="E8" s="36"/>
      <c r="F8" s="36"/>
      <c r="G8" s="36"/>
      <c r="H8" s="36"/>
      <c r="I8" s="36"/>
      <c r="J8" s="36"/>
      <c r="K8" s="36"/>
      <c r="L8" s="11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410" t="s">
        <v>2740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5" t="s">
        <v>18</v>
      </c>
      <c r="E11" s="36"/>
      <c r="F11" s="105" t="s">
        <v>19</v>
      </c>
      <c r="G11" s="36"/>
      <c r="H11" s="36"/>
      <c r="I11" s="115" t="s">
        <v>20</v>
      </c>
      <c r="J11" s="105" t="s">
        <v>19</v>
      </c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5" t="s">
        <v>21</v>
      </c>
      <c r="E12" s="36"/>
      <c r="F12" s="105" t="s">
        <v>22</v>
      </c>
      <c r="G12" s="36"/>
      <c r="H12" s="36"/>
      <c r="I12" s="115" t="s">
        <v>23</v>
      </c>
      <c r="J12" s="117" t="str">
        <f>'Rekapitulace stavby'!AN8</f>
        <v>10. 2. 2026</v>
      </c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25</v>
      </c>
      <c r="E14" s="36"/>
      <c r="F14" s="36"/>
      <c r="G14" s="36"/>
      <c r="H14" s="36"/>
      <c r="I14" s="115" t="s">
        <v>26</v>
      </c>
      <c r="J14" s="105" t="s">
        <v>19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5" t="s">
        <v>28</v>
      </c>
      <c r="J15" s="105" t="s">
        <v>19</v>
      </c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5" t="s">
        <v>29</v>
      </c>
      <c r="E17" s="36"/>
      <c r="F17" s="36"/>
      <c r="G17" s="36"/>
      <c r="H17" s="36"/>
      <c r="I17" s="115" t="s">
        <v>26</v>
      </c>
      <c r="J17" s="32" t="str">
        <f>'Rekapitulace stavby'!AN13</f>
        <v>Vyplň údaj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11" t="str">
        <f>'Rekapitulace stavby'!E14</f>
        <v>Vyplň údaj</v>
      </c>
      <c r="F18" s="412"/>
      <c r="G18" s="412"/>
      <c r="H18" s="412"/>
      <c r="I18" s="115" t="s">
        <v>28</v>
      </c>
      <c r="J18" s="32" t="str">
        <f>'Rekapitulace stavby'!AN14</f>
        <v>Vyplň údaj</v>
      </c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5" t="s">
        <v>31</v>
      </c>
      <c r="E20" s="36"/>
      <c r="F20" s="36"/>
      <c r="G20" s="36"/>
      <c r="H20" s="36"/>
      <c r="I20" s="115" t="s">
        <v>26</v>
      </c>
      <c r="J20" s="105" t="s">
        <v>19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5" t="s">
        <v>28</v>
      </c>
      <c r="J21" s="105" t="s">
        <v>19</v>
      </c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5" t="s">
        <v>34</v>
      </c>
      <c r="E23" s="36"/>
      <c r="F23" s="36"/>
      <c r="G23" s="36"/>
      <c r="H23" s="36"/>
      <c r="I23" s="115" t="s">
        <v>26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35</v>
      </c>
      <c r="F24" s="36"/>
      <c r="G24" s="36"/>
      <c r="H24" s="36"/>
      <c r="I24" s="115" t="s">
        <v>28</v>
      </c>
      <c r="J24" s="105" t="s">
        <v>19</v>
      </c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5" t="s">
        <v>36</v>
      </c>
      <c r="E26" s="36"/>
      <c r="F26" s="36"/>
      <c r="G26" s="36"/>
      <c r="H26" s="36"/>
      <c r="I26" s="36"/>
      <c r="J26" s="36"/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8"/>
      <c r="B27" s="119"/>
      <c r="C27" s="118"/>
      <c r="D27" s="118"/>
      <c r="E27" s="413" t="s">
        <v>19</v>
      </c>
      <c r="F27" s="413"/>
      <c r="G27" s="413"/>
      <c r="H27" s="41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1"/>
      <c r="J29" s="121"/>
      <c r="K29" s="121"/>
      <c r="L29" s="11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2" t="s">
        <v>38</v>
      </c>
      <c r="E30" s="36"/>
      <c r="F30" s="36"/>
      <c r="G30" s="36"/>
      <c r="H30" s="36"/>
      <c r="I30" s="36"/>
      <c r="J30" s="123">
        <f>ROUND(J81, 2)</f>
        <v>0</v>
      </c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4" t="s">
        <v>40</v>
      </c>
      <c r="G32" s="36"/>
      <c r="H32" s="36"/>
      <c r="I32" s="124" t="s">
        <v>39</v>
      </c>
      <c r="J32" s="124" t="s">
        <v>41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5" t="s">
        <v>42</v>
      </c>
      <c r="E33" s="115" t="s">
        <v>43</v>
      </c>
      <c r="F33" s="126">
        <f>ROUND((SUM(BE81:BE109)),  2)</f>
        <v>0</v>
      </c>
      <c r="G33" s="36"/>
      <c r="H33" s="36"/>
      <c r="I33" s="127">
        <v>0.21</v>
      </c>
      <c r="J33" s="126">
        <f>ROUND(((SUM(BE81:BE109))*I33),  2)</f>
        <v>0</v>
      </c>
      <c r="K33" s="36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5" t="s">
        <v>44</v>
      </c>
      <c r="F34" s="126">
        <f>ROUND((SUM(BF81:BF109)),  2)</f>
        <v>0</v>
      </c>
      <c r="G34" s="36"/>
      <c r="H34" s="36"/>
      <c r="I34" s="127">
        <v>0.12</v>
      </c>
      <c r="J34" s="126">
        <f>ROUND(((SUM(BF81:BF109))*I34),  2)</f>
        <v>0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5" t="s">
        <v>45</v>
      </c>
      <c r="F35" s="126">
        <f>ROUND((SUM(BG81:BG109)),  2)</f>
        <v>0</v>
      </c>
      <c r="G35" s="36"/>
      <c r="H35" s="36"/>
      <c r="I35" s="127">
        <v>0.21</v>
      </c>
      <c r="J35" s="126">
        <f>0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5" t="s">
        <v>46</v>
      </c>
      <c r="F36" s="126">
        <f>ROUND((SUM(BH81:BH109)),  2)</f>
        <v>0</v>
      </c>
      <c r="G36" s="36"/>
      <c r="H36" s="36"/>
      <c r="I36" s="127">
        <v>0.12</v>
      </c>
      <c r="J36" s="126">
        <f>0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47</v>
      </c>
      <c r="F37" s="126">
        <f>ROUND((SUM(BI81:BI109)),  2)</f>
        <v>0</v>
      </c>
      <c r="G37" s="36"/>
      <c r="H37" s="36"/>
      <c r="I37" s="127">
        <v>0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8"/>
      <c r="D39" s="129" t="s">
        <v>48</v>
      </c>
      <c r="E39" s="130"/>
      <c r="F39" s="130"/>
      <c r="G39" s="131" t="s">
        <v>49</v>
      </c>
      <c r="H39" s="132" t="s">
        <v>50</v>
      </c>
      <c r="I39" s="130"/>
      <c r="J39" s="133">
        <f>SUM(J30:J37)</f>
        <v>0</v>
      </c>
      <c r="K39" s="134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188</v>
      </c>
      <c r="D45" s="38"/>
      <c r="E45" s="38"/>
      <c r="F45" s="38"/>
      <c r="G45" s="38"/>
      <c r="H45" s="38"/>
      <c r="I45" s="38"/>
      <c r="J45" s="38"/>
      <c r="K45" s="38"/>
      <c r="L45" s="11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14" t="str">
        <f>E7</f>
        <v>KOMUNIKACE V UL.DUCHCOVSKÁ</v>
      </c>
      <c r="F48" s="415"/>
      <c r="G48" s="415"/>
      <c r="H48" s="415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153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8" t="str">
        <f>E9</f>
        <v>05 - CHRÁNIČKY PRO KAMEROVÝ SYSTÉM</v>
      </c>
      <c r="F50" s="416"/>
      <c r="G50" s="416"/>
      <c r="H50" s="416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TEPLICE</v>
      </c>
      <c r="G52" s="38"/>
      <c r="H52" s="38"/>
      <c r="I52" s="31" t="s">
        <v>23</v>
      </c>
      <c r="J52" s="61" t="str">
        <f>IF(J12="","",J12)</f>
        <v>10. 2. 2026</v>
      </c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SM TEPLICE</v>
      </c>
      <c r="G54" s="38"/>
      <c r="H54" s="38"/>
      <c r="I54" s="31" t="s">
        <v>31</v>
      </c>
      <c r="J54" s="34" t="str">
        <f>E21</f>
        <v>RAPID MOST SPOL.S R.O.</v>
      </c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ING.VLADIMÍR PLHÁK</v>
      </c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9" t="s">
        <v>189</v>
      </c>
      <c r="D57" s="140"/>
      <c r="E57" s="140"/>
      <c r="F57" s="140"/>
      <c r="G57" s="140"/>
      <c r="H57" s="140"/>
      <c r="I57" s="140"/>
      <c r="J57" s="141" t="s">
        <v>190</v>
      </c>
      <c r="K57" s="140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2" t="s">
        <v>70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191</v>
      </c>
    </row>
    <row r="60" spans="1:47" s="9" customFormat="1" ht="24.95" customHeight="1">
      <c r="B60" s="143"/>
      <c r="C60" s="144"/>
      <c r="D60" s="145" t="s">
        <v>2741</v>
      </c>
      <c r="E60" s="146"/>
      <c r="F60" s="146"/>
      <c r="G60" s="146"/>
      <c r="H60" s="146"/>
      <c r="I60" s="146"/>
      <c r="J60" s="147">
        <f>J82</f>
        <v>0</v>
      </c>
      <c r="K60" s="144"/>
      <c r="L60" s="148"/>
    </row>
    <row r="61" spans="1:47" s="9" customFormat="1" ht="24.95" customHeight="1">
      <c r="B61" s="143"/>
      <c r="C61" s="144"/>
      <c r="D61" s="145" t="s">
        <v>1048</v>
      </c>
      <c r="E61" s="146"/>
      <c r="F61" s="146"/>
      <c r="G61" s="146"/>
      <c r="H61" s="146"/>
      <c r="I61" s="146"/>
      <c r="J61" s="147">
        <f>J99</f>
        <v>0</v>
      </c>
      <c r="K61" s="144"/>
      <c r="L61" s="148"/>
    </row>
    <row r="62" spans="1:47" s="2" customFormat="1" ht="21.7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>
      <c r="A68" s="36"/>
      <c r="B68" s="37"/>
      <c r="C68" s="25" t="s">
        <v>202</v>
      </c>
      <c r="D68" s="38"/>
      <c r="E68" s="38"/>
      <c r="F68" s="38"/>
      <c r="G68" s="38"/>
      <c r="H68" s="38"/>
      <c r="I68" s="38"/>
      <c r="J68" s="38"/>
      <c r="K68" s="38"/>
      <c r="L68" s="11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1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1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>
      <c r="A71" s="36"/>
      <c r="B71" s="37"/>
      <c r="C71" s="38"/>
      <c r="D71" s="38"/>
      <c r="E71" s="414" t="str">
        <f>E7</f>
        <v>KOMUNIKACE V UL.DUCHCOVSKÁ</v>
      </c>
      <c r="F71" s="415"/>
      <c r="G71" s="415"/>
      <c r="H71" s="415"/>
      <c r="I71" s="38"/>
      <c r="J71" s="38"/>
      <c r="K71" s="38"/>
      <c r="L71" s="11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153</v>
      </c>
      <c r="D72" s="38"/>
      <c r="E72" s="38"/>
      <c r="F72" s="38"/>
      <c r="G72" s="38"/>
      <c r="H72" s="38"/>
      <c r="I72" s="38"/>
      <c r="J72" s="38"/>
      <c r="K72" s="38"/>
      <c r="L72" s="11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68" t="str">
        <f>E9</f>
        <v>05 - CHRÁNIČKY PRO KAMEROVÝ SYSTÉM</v>
      </c>
      <c r="F73" s="416"/>
      <c r="G73" s="416"/>
      <c r="H73" s="416"/>
      <c r="I73" s="38"/>
      <c r="J73" s="38"/>
      <c r="K73" s="38"/>
      <c r="L73" s="11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21</v>
      </c>
      <c r="D75" s="38"/>
      <c r="E75" s="38"/>
      <c r="F75" s="29" t="str">
        <f>F12</f>
        <v>TEPLICE</v>
      </c>
      <c r="G75" s="38"/>
      <c r="H75" s="38"/>
      <c r="I75" s="31" t="s">
        <v>23</v>
      </c>
      <c r="J75" s="61" t="str">
        <f>IF(J12="","",J12)</f>
        <v>10. 2. 2026</v>
      </c>
      <c r="K75" s="38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5.7" customHeight="1">
      <c r="A77" s="36"/>
      <c r="B77" s="37"/>
      <c r="C77" s="31" t="s">
        <v>25</v>
      </c>
      <c r="D77" s="38"/>
      <c r="E77" s="38"/>
      <c r="F77" s="29" t="str">
        <f>E15</f>
        <v>SM TEPLICE</v>
      </c>
      <c r="G77" s="38"/>
      <c r="H77" s="38"/>
      <c r="I77" s="31" t="s">
        <v>31</v>
      </c>
      <c r="J77" s="34" t="str">
        <f>E21</f>
        <v>RAPID MOST SPOL.S R.O.</v>
      </c>
      <c r="K77" s="38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7" customHeight="1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34</v>
      </c>
      <c r="J78" s="34" t="str">
        <f>E24</f>
        <v>ING.VLADIMÍR PLHÁK</v>
      </c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>
      <c r="A80" s="154"/>
      <c r="B80" s="155"/>
      <c r="C80" s="156" t="s">
        <v>203</v>
      </c>
      <c r="D80" s="157" t="s">
        <v>57</v>
      </c>
      <c r="E80" s="157" t="s">
        <v>53</v>
      </c>
      <c r="F80" s="157" t="s">
        <v>54</v>
      </c>
      <c r="G80" s="157" t="s">
        <v>204</v>
      </c>
      <c r="H80" s="157" t="s">
        <v>205</v>
      </c>
      <c r="I80" s="157" t="s">
        <v>206</v>
      </c>
      <c r="J80" s="157" t="s">
        <v>190</v>
      </c>
      <c r="K80" s="158" t="s">
        <v>207</v>
      </c>
      <c r="L80" s="159"/>
      <c r="M80" s="70" t="s">
        <v>19</v>
      </c>
      <c r="N80" s="71" t="s">
        <v>42</v>
      </c>
      <c r="O80" s="71" t="s">
        <v>208</v>
      </c>
      <c r="P80" s="71" t="s">
        <v>209</v>
      </c>
      <c r="Q80" s="71" t="s">
        <v>210</v>
      </c>
      <c r="R80" s="71" t="s">
        <v>211</v>
      </c>
      <c r="S80" s="71" t="s">
        <v>212</v>
      </c>
      <c r="T80" s="72" t="s">
        <v>213</v>
      </c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</row>
    <row r="81" spans="1:65" s="2" customFormat="1" ht="22.9" customHeight="1">
      <c r="A81" s="36"/>
      <c r="B81" s="37"/>
      <c r="C81" s="77" t="s">
        <v>214</v>
      </c>
      <c r="D81" s="38"/>
      <c r="E81" s="38"/>
      <c r="F81" s="38"/>
      <c r="G81" s="38"/>
      <c r="H81" s="38"/>
      <c r="I81" s="38"/>
      <c r="J81" s="160">
        <f>BK81</f>
        <v>0</v>
      </c>
      <c r="K81" s="38"/>
      <c r="L81" s="41"/>
      <c r="M81" s="73"/>
      <c r="N81" s="161"/>
      <c r="O81" s="74"/>
      <c r="P81" s="162">
        <f>P82+P99</f>
        <v>0</v>
      </c>
      <c r="Q81" s="74"/>
      <c r="R81" s="162">
        <f>R82+R99</f>
        <v>8.5632999999999999</v>
      </c>
      <c r="S81" s="74"/>
      <c r="T81" s="163">
        <f>T82+T99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71</v>
      </c>
      <c r="AU81" s="19" t="s">
        <v>191</v>
      </c>
      <c r="BK81" s="164">
        <f>BK82+BK99</f>
        <v>0</v>
      </c>
    </row>
    <row r="82" spans="1:65" s="12" customFormat="1" ht="25.9" customHeight="1">
      <c r="B82" s="165"/>
      <c r="C82" s="166"/>
      <c r="D82" s="167" t="s">
        <v>71</v>
      </c>
      <c r="E82" s="168" t="s">
        <v>2742</v>
      </c>
      <c r="F82" s="168" t="s">
        <v>539</v>
      </c>
      <c r="G82" s="166"/>
      <c r="H82" s="166"/>
      <c r="I82" s="169"/>
      <c r="J82" s="170">
        <f>BK82</f>
        <v>0</v>
      </c>
      <c r="K82" s="166"/>
      <c r="L82" s="171"/>
      <c r="M82" s="172"/>
      <c r="N82" s="173"/>
      <c r="O82" s="173"/>
      <c r="P82" s="174">
        <f>SUM(P83:P98)</f>
        <v>0</v>
      </c>
      <c r="Q82" s="173"/>
      <c r="R82" s="174">
        <f>SUM(R83:R98)</f>
        <v>8.5632999999999999</v>
      </c>
      <c r="S82" s="173"/>
      <c r="T82" s="175">
        <f>SUM(T83:T98)</f>
        <v>0</v>
      </c>
      <c r="AR82" s="176" t="s">
        <v>79</v>
      </c>
      <c r="AT82" s="177" t="s">
        <v>71</v>
      </c>
      <c r="AU82" s="177" t="s">
        <v>72</v>
      </c>
      <c r="AY82" s="176" t="s">
        <v>216</v>
      </c>
      <c r="BK82" s="178">
        <f>SUM(BK83:BK98)</f>
        <v>0</v>
      </c>
    </row>
    <row r="83" spans="1:65" s="2" customFormat="1" ht="16.5" customHeight="1">
      <c r="A83" s="36"/>
      <c r="B83" s="37"/>
      <c r="C83" s="181" t="s">
        <v>79</v>
      </c>
      <c r="D83" s="181" t="s">
        <v>218</v>
      </c>
      <c r="E83" s="182" t="s">
        <v>2743</v>
      </c>
      <c r="F83" s="183" t="s">
        <v>2744</v>
      </c>
      <c r="G83" s="184" t="s">
        <v>176</v>
      </c>
      <c r="H83" s="185">
        <v>40</v>
      </c>
      <c r="I83" s="186"/>
      <c r="J83" s="187">
        <f>ROUND(I83*H83,2)</f>
        <v>0</v>
      </c>
      <c r="K83" s="183" t="s">
        <v>221</v>
      </c>
      <c r="L83" s="41"/>
      <c r="M83" s="188" t="s">
        <v>19</v>
      </c>
      <c r="N83" s="189" t="s">
        <v>43</v>
      </c>
      <c r="O83" s="66"/>
      <c r="P83" s="190">
        <f>O83*H83</f>
        <v>0</v>
      </c>
      <c r="Q83" s="190">
        <v>0</v>
      </c>
      <c r="R83" s="190">
        <f>Q83*H83</f>
        <v>0</v>
      </c>
      <c r="S83" s="190">
        <v>0</v>
      </c>
      <c r="T83" s="191">
        <f>S83*H83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192" t="s">
        <v>156</v>
      </c>
      <c r="AT83" s="192" t="s">
        <v>218</v>
      </c>
      <c r="AU83" s="192" t="s">
        <v>79</v>
      </c>
      <c r="AY83" s="19" t="s">
        <v>216</v>
      </c>
      <c r="BE83" s="193">
        <f>IF(N83="základní",J83,0)</f>
        <v>0</v>
      </c>
      <c r="BF83" s="193">
        <f>IF(N83="snížená",J83,0)</f>
        <v>0</v>
      </c>
      <c r="BG83" s="193">
        <f>IF(N83="zákl. přenesená",J83,0)</f>
        <v>0</v>
      </c>
      <c r="BH83" s="193">
        <f>IF(N83="sníž. přenesená",J83,0)</f>
        <v>0</v>
      </c>
      <c r="BI83" s="193">
        <f>IF(N83="nulová",J83,0)</f>
        <v>0</v>
      </c>
      <c r="BJ83" s="19" t="s">
        <v>79</v>
      </c>
      <c r="BK83" s="193">
        <f>ROUND(I83*H83,2)</f>
        <v>0</v>
      </c>
      <c r="BL83" s="19" t="s">
        <v>156</v>
      </c>
      <c r="BM83" s="192" t="s">
        <v>2745</v>
      </c>
    </row>
    <row r="84" spans="1:65" s="2" customFormat="1" ht="11.25">
      <c r="A84" s="36"/>
      <c r="B84" s="37"/>
      <c r="C84" s="38"/>
      <c r="D84" s="194" t="s">
        <v>223</v>
      </c>
      <c r="E84" s="38"/>
      <c r="F84" s="195" t="s">
        <v>2746</v>
      </c>
      <c r="G84" s="38"/>
      <c r="H84" s="38"/>
      <c r="I84" s="196"/>
      <c r="J84" s="38"/>
      <c r="K84" s="38"/>
      <c r="L84" s="41"/>
      <c r="M84" s="197"/>
      <c r="N84" s="198"/>
      <c r="O84" s="66"/>
      <c r="P84" s="66"/>
      <c r="Q84" s="66"/>
      <c r="R84" s="66"/>
      <c r="S84" s="66"/>
      <c r="T84" s="67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223</v>
      </c>
      <c r="AU84" s="19" t="s">
        <v>79</v>
      </c>
    </row>
    <row r="85" spans="1:65" s="2" customFormat="1" ht="16.5" customHeight="1">
      <c r="A85" s="36"/>
      <c r="B85" s="37"/>
      <c r="C85" s="181" t="s">
        <v>81</v>
      </c>
      <c r="D85" s="181" t="s">
        <v>218</v>
      </c>
      <c r="E85" s="182" t="s">
        <v>1239</v>
      </c>
      <c r="F85" s="183" t="s">
        <v>1240</v>
      </c>
      <c r="G85" s="184" t="s">
        <v>160</v>
      </c>
      <c r="H85" s="185">
        <v>20</v>
      </c>
      <c r="I85" s="186"/>
      <c r="J85" s="187">
        <f>ROUND(I85*H85,2)</f>
        <v>0</v>
      </c>
      <c r="K85" s="183" t="s">
        <v>221</v>
      </c>
      <c r="L85" s="41"/>
      <c r="M85" s="188" t="s">
        <v>19</v>
      </c>
      <c r="N85" s="189" t="s">
        <v>43</v>
      </c>
      <c r="O85" s="66"/>
      <c r="P85" s="190">
        <f>O85*H85</f>
        <v>0</v>
      </c>
      <c r="Q85" s="190">
        <v>0</v>
      </c>
      <c r="R85" s="190">
        <f>Q85*H85</f>
        <v>0</v>
      </c>
      <c r="S85" s="190">
        <v>0</v>
      </c>
      <c r="T85" s="191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92" t="s">
        <v>156</v>
      </c>
      <c r="AT85" s="192" t="s">
        <v>218</v>
      </c>
      <c r="AU85" s="192" t="s">
        <v>79</v>
      </c>
      <c r="AY85" s="19" t="s">
        <v>216</v>
      </c>
      <c r="BE85" s="193">
        <f>IF(N85="základní",J85,0)</f>
        <v>0</v>
      </c>
      <c r="BF85" s="193">
        <f>IF(N85="snížená",J85,0)</f>
        <v>0</v>
      </c>
      <c r="BG85" s="193">
        <f>IF(N85="zákl. přenesená",J85,0)</f>
        <v>0</v>
      </c>
      <c r="BH85" s="193">
        <f>IF(N85="sníž. přenesená",J85,0)</f>
        <v>0</v>
      </c>
      <c r="BI85" s="193">
        <f>IF(N85="nulová",J85,0)</f>
        <v>0</v>
      </c>
      <c r="BJ85" s="19" t="s">
        <v>79</v>
      </c>
      <c r="BK85" s="193">
        <f>ROUND(I85*H85,2)</f>
        <v>0</v>
      </c>
      <c r="BL85" s="19" t="s">
        <v>156</v>
      </c>
      <c r="BM85" s="192" t="s">
        <v>2747</v>
      </c>
    </row>
    <row r="86" spans="1:65" s="2" customFormat="1" ht="11.25">
      <c r="A86" s="36"/>
      <c r="B86" s="37"/>
      <c r="C86" s="38"/>
      <c r="D86" s="194" t="s">
        <v>223</v>
      </c>
      <c r="E86" s="38"/>
      <c r="F86" s="195" t="s">
        <v>1242</v>
      </c>
      <c r="G86" s="38"/>
      <c r="H86" s="38"/>
      <c r="I86" s="196"/>
      <c r="J86" s="38"/>
      <c r="K86" s="38"/>
      <c r="L86" s="41"/>
      <c r="M86" s="197"/>
      <c r="N86" s="198"/>
      <c r="O86" s="66"/>
      <c r="P86" s="66"/>
      <c r="Q86" s="66"/>
      <c r="R86" s="66"/>
      <c r="S86" s="66"/>
      <c r="T86" s="67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223</v>
      </c>
      <c r="AU86" s="19" t="s">
        <v>79</v>
      </c>
    </row>
    <row r="87" spans="1:65" s="2" customFormat="1" ht="16.5" customHeight="1">
      <c r="A87" s="36"/>
      <c r="B87" s="37"/>
      <c r="C87" s="181" t="s">
        <v>136</v>
      </c>
      <c r="D87" s="181" t="s">
        <v>218</v>
      </c>
      <c r="E87" s="182" t="s">
        <v>2748</v>
      </c>
      <c r="F87" s="183" t="s">
        <v>2749</v>
      </c>
      <c r="G87" s="184" t="s">
        <v>134</v>
      </c>
      <c r="H87" s="185">
        <v>3990</v>
      </c>
      <c r="I87" s="186"/>
      <c r="J87" s="187">
        <f>ROUND(I87*H87,2)</f>
        <v>0</v>
      </c>
      <c r="K87" s="183" t="s">
        <v>221</v>
      </c>
      <c r="L87" s="41"/>
      <c r="M87" s="188" t="s">
        <v>19</v>
      </c>
      <c r="N87" s="189" t="s">
        <v>43</v>
      </c>
      <c r="O87" s="66"/>
      <c r="P87" s="190">
        <f>O87*H87</f>
        <v>0</v>
      </c>
      <c r="Q87" s="190">
        <v>0</v>
      </c>
      <c r="R87" s="190">
        <f>Q87*H87</f>
        <v>0</v>
      </c>
      <c r="S87" s="190">
        <v>0</v>
      </c>
      <c r="T87" s="191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92" t="s">
        <v>156</v>
      </c>
      <c r="AT87" s="192" t="s">
        <v>218</v>
      </c>
      <c r="AU87" s="192" t="s">
        <v>79</v>
      </c>
      <c r="AY87" s="19" t="s">
        <v>216</v>
      </c>
      <c r="BE87" s="193">
        <f>IF(N87="základní",J87,0)</f>
        <v>0</v>
      </c>
      <c r="BF87" s="193">
        <f>IF(N87="snížená",J87,0)</f>
        <v>0</v>
      </c>
      <c r="BG87" s="193">
        <f>IF(N87="zákl. přenesená",J87,0)</f>
        <v>0</v>
      </c>
      <c r="BH87" s="193">
        <f>IF(N87="sníž. přenesená",J87,0)</f>
        <v>0</v>
      </c>
      <c r="BI87" s="193">
        <f>IF(N87="nulová",J87,0)</f>
        <v>0</v>
      </c>
      <c r="BJ87" s="19" t="s">
        <v>79</v>
      </c>
      <c r="BK87" s="193">
        <f>ROUND(I87*H87,2)</f>
        <v>0</v>
      </c>
      <c r="BL87" s="19" t="s">
        <v>156</v>
      </c>
      <c r="BM87" s="192" t="s">
        <v>2750</v>
      </c>
    </row>
    <row r="88" spans="1:65" s="2" customFormat="1" ht="11.25">
      <c r="A88" s="36"/>
      <c r="B88" s="37"/>
      <c r="C88" s="38"/>
      <c r="D88" s="194" t="s">
        <v>223</v>
      </c>
      <c r="E88" s="38"/>
      <c r="F88" s="195" t="s">
        <v>2751</v>
      </c>
      <c r="G88" s="38"/>
      <c r="H88" s="38"/>
      <c r="I88" s="196"/>
      <c r="J88" s="38"/>
      <c r="K88" s="38"/>
      <c r="L88" s="41"/>
      <c r="M88" s="197"/>
      <c r="N88" s="198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223</v>
      </c>
      <c r="AU88" s="19" t="s">
        <v>79</v>
      </c>
    </row>
    <row r="89" spans="1:65" s="2" customFormat="1" ht="16.5" customHeight="1">
      <c r="A89" s="36"/>
      <c r="B89" s="37"/>
      <c r="C89" s="233" t="s">
        <v>156</v>
      </c>
      <c r="D89" s="233" t="s">
        <v>312</v>
      </c>
      <c r="E89" s="234" t="s">
        <v>2752</v>
      </c>
      <c r="F89" s="235" t="s">
        <v>2753</v>
      </c>
      <c r="G89" s="236" t="s">
        <v>312</v>
      </c>
      <c r="H89" s="237">
        <v>3990</v>
      </c>
      <c r="I89" s="238"/>
      <c r="J89" s="239">
        <f>ROUND(I89*H89,2)</f>
        <v>0</v>
      </c>
      <c r="K89" s="235" t="s">
        <v>1083</v>
      </c>
      <c r="L89" s="240"/>
      <c r="M89" s="241" t="s">
        <v>19</v>
      </c>
      <c r="N89" s="242" t="s">
        <v>43</v>
      </c>
      <c r="O89" s="66"/>
      <c r="P89" s="190">
        <f>O89*H89</f>
        <v>0</v>
      </c>
      <c r="Q89" s="190">
        <v>0</v>
      </c>
      <c r="R89" s="190">
        <f>Q89*H89</f>
        <v>0</v>
      </c>
      <c r="S89" s="190">
        <v>0</v>
      </c>
      <c r="T89" s="191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92" t="s">
        <v>257</v>
      </c>
      <c r="AT89" s="192" t="s">
        <v>312</v>
      </c>
      <c r="AU89" s="192" t="s">
        <v>79</v>
      </c>
      <c r="AY89" s="19" t="s">
        <v>216</v>
      </c>
      <c r="BE89" s="193">
        <f>IF(N89="základní",J89,0)</f>
        <v>0</v>
      </c>
      <c r="BF89" s="193">
        <f>IF(N89="snížená",J89,0)</f>
        <v>0</v>
      </c>
      <c r="BG89" s="193">
        <f>IF(N89="zákl. přenesená",J89,0)</f>
        <v>0</v>
      </c>
      <c r="BH89" s="193">
        <f>IF(N89="sníž. přenesená",J89,0)</f>
        <v>0</v>
      </c>
      <c r="BI89" s="193">
        <f>IF(N89="nulová",J89,0)</f>
        <v>0</v>
      </c>
      <c r="BJ89" s="19" t="s">
        <v>79</v>
      </c>
      <c r="BK89" s="193">
        <f>ROUND(I89*H89,2)</f>
        <v>0</v>
      </c>
      <c r="BL89" s="19" t="s">
        <v>156</v>
      </c>
      <c r="BM89" s="192" t="s">
        <v>2754</v>
      </c>
    </row>
    <row r="90" spans="1:65" s="2" customFormat="1" ht="16.5" customHeight="1">
      <c r="A90" s="36"/>
      <c r="B90" s="37"/>
      <c r="C90" s="233" t="s">
        <v>241</v>
      </c>
      <c r="D90" s="233" t="s">
        <v>312</v>
      </c>
      <c r="E90" s="234" t="s">
        <v>2755</v>
      </c>
      <c r="F90" s="235" t="s">
        <v>2756</v>
      </c>
      <c r="G90" s="236" t="s">
        <v>2757</v>
      </c>
      <c r="H90" s="237">
        <v>90</v>
      </c>
      <c r="I90" s="238"/>
      <c r="J90" s="239">
        <f>ROUND(I90*H90,2)</f>
        <v>0</v>
      </c>
      <c r="K90" s="235" t="s">
        <v>1083</v>
      </c>
      <c r="L90" s="240"/>
      <c r="M90" s="241" t="s">
        <v>19</v>
      </c>
      <c r="N90" s="242" t="s">
        <v>43</v>
      </c>
      <c r="O90" s="66"/>
      <c r="P90" s="190">
        <f>O90*H90</f>
        <v>0</v>
      </c>
      <c r="Q90" s="190">
        <v>0</v>
      </c>
      <c r="R90" s="190">
        <f>Q90*H90</f>
        <v>0</v>
      </c>
      <c r="S90" s="190">
        <v>0</v>
      </c>
      <c r="T90" s="191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2" t="s">
        <v>257</v>
      </c>
      <c r="AT90" s="192" t="s">
        <v>312</v>
      </c>
      <c r="AU90" s="192" t="s">
        <v>79</v>
      </c>
      <c r="AY90" s="19" t="s">
        <v>216</v>
      </c>
      <c r="BE90" s="193">
        <f>IF(N90="základní",J90,0)</f>
        <v>0</v>
      </c>
      <c r="BF90" s="193">
        <f>IF(N90="snížená",J90,0)</f>
        <v>0</v>
      </c>
      <c r="BG90" s="193">
        <f>IF(N90="zákl. přenesená",J90,0)</f>
        <v>0</v>
      </c>
      <c r="BH90" s="193">
        <f>IF(N90="sníž. přenesená",J90,0)</f>
        <v>0</v>
      </c>
      <c r="BI90" s="193">
        <f>IF(N90="nulová",J90,0)</f>
        <v>0</v>
      </c>
      <c r="BJ90" s="19" t="s">
        <v>79</v>
      </c>
      <c r="BK90" s="193">
        <f>ROUND(I90*H90,2)</f>
        <v>0</v>
      </c>
      <c r="BL90" s="19" t="s">
        <v>156</v>
      </c>
      <c r="BM90" s="192" t="s">
        <v>2758</v>
      </c>
    </row>
    <row r="91" spans="1:65" s="2" customFormat="1" ht="16.5" customHeight="1">
      <c r="A91" s="36"/>
      <c r="B91" s="37"/>
      <c r="C91" s="181" t="s">
        <v>179</v>
      </c>
      <c r="D91" s="181" t="s">
        <v>218</v>
      </c>
      <c r="E91" s="182" t="s">
        <v>541</v>
      </c>
      <c r="F91" s="183" t="s">
        <v>1304</v>
      </c>
      <c r="G91" s="184" t="s">
        <v>134</v>
      </c>
      <c r="H91" s="185">
        <v>3990</v>
      </c>
      <c r="I91" s="186"/>
      <c r="J91" s="187">
        <f>ROUND(I91*H91,2)</f>
        <v>0</v>
      </c>
      <c r="K91" s="183" t="s">
        <v>221</v>
      </c>
      <c r="L91" s="41"/>
      <c r="M91" s="188" t="s">
        <v>19</v>
      </c>
      <c r="N91" s="189" t="s">
        <v>43</v>
      </c>
      <c r="O91" s="66"/>
      <c r="P91" s="190">
        <f>O91*H91</f>
        <v>0</v>
      </c>
      <c r="Q91" s="190">
        <v>0</v>
      </c>
      <c r="R91" s="190">
        <f>Q91*H91</f>
        <v>0</v>
      </c>
      <c r="S91" s="190">
        <v>0</v>
      </c>
      <c r="T91" s="191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92" t="s">
        <v>156</v>
      </c>
      <c r="AT91" s="192" t="s">
        <v>218</v>
      </c>
      <c r="AU91" s="192" t="s">
        <v>79</v>
      </c>
      <c r="AY91" s="19" t="s">
        <v>216</v>
      </c>
      <c r="BE91" s="193">
        <f>IF(N91="základní",J91,0)</f>
        <v>0</v>
      </c>
      <c r="BF91" s="193">
        <f>IF(N91="snížená",J91,0)</f>
        <v>0</v>
      </c>
      <c r="BG91" s="193">
        <f>IF(N91="zákl. přenesená",J91,0)</f>
        <v>0</v>
      </c>
      <c r="BH91" s="193">
        <f>IF(N91="sníž. přenesená",J91,0)</f>
        <v>0</v>
      </c>
      <c r="BI91" s="193">
        <f>IF(N91="nulová",J91,0)</f>
        <v>0</v>
      </c>
      <c r="BJ91" s="19" t="s">
        <v>79</v>
      </c>
      <c r="BK91" s="193">
        <f>ROUND(I91*H91,2)</f>
        <v>0</v>
      </c>
      <c r="BL91" s="19" t="s">
        <v>156</v>
      </c>
      <c r="BM91" s="192" t="s">
        <v>2759</v>
      </c>
    </row>
    <row r="92" spans="1:65" s="2" customFormat="1" ht="11.25">
      <c r="A92" s="36"/>
      <c r="B92" s="37"/>
      <c r="C92" s="38"/>
      <c r="D92" s="194" t="s">
        <v>223</v>
      </c>
      <c r="E92" s="38"/>
      <c r="F92" s="195" t="s">
        <v>545</v>
      </c>
      <c r="G92" s="38"/>
      <c r="H92" s="38"/>
      <c r="I92" s="196"/>
      <c r="J92" s="38"/>
      <c r="K92" s="38"/>
      <c r="L92" s="41"/>
      <c r="M92" s="197"/>
      <c r="N92" s="198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223</v>
      </c>
      <c r="AU92" s="19" t="s">
        <v>79</v>
      </c>
    </row>
    <row r="93" spans="1:65" s="2" customFormat="1" ht="16.5" customHeight="1">
      <c r="A93" s="36"/>
      <c r="B93" s="37"/>
      <c r="C93" s="233" t="s">
        <v>252</v>
      </c>
      <c r="D93" s="233" t="s">
        <v>312</v>
      </c>
      <c r="E93" s="234" t="s">
        <v>1301</v>
      </c>
      <c r="F93" s="235" t="s">
        <v>1550</v>
      </c>
      <c r="G93" s="236" t="s">
        <v>134</v>
      </c>
      <c r="H93" s="237">
        <v>3990</v>
      </c>
      <c r="I93" s="238"/>
      <c r="J93" s="239">
        <f>ROUND(I93*H93,2)</f>
        <v>0</v>
      </c>
      <c r="K93" s="235" t="s">
        <v>221</v>
      </c>
      <c r="L93" s="240"/>
      <c r="M93" s="241" t="s">
        <v>19</v>
      </c>
      <c r="N93" s="242" t="s">
        <v>43</v>
      </c>
      <c r="O93" s="66"/>
      <c r="P93" s="190">
        <f>O93*H93</f>
        <v>0</v>
      </c>
      <c r="Q93" s="190">
        <v>2.7E-4</v>
      </c>
      <c r="R93" s="190">
        <f>Q93*H93</f>
        <v>1.0772999999999999</v>
      </c>
      <c r="S93" s="190">
        <v>0</v>
      </c>
      <c r="T93" s="191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2" t="s">
        <v>257</v>
      </c>
      <c r="AT93" s="192" t="s">
        <v>312</v>
      </c>
      <c r="AU93" s="192" t="s">
        <v>79</v>
      </c>
      <c r="AY93" s="19" t="s">
        <v>216</v>
      </c>
      <c r="BE93" s="193">
        <f>IF(N93="základní",J93,0)</f>
        <v>0</v>
      </c>
      <c r="BF93" s="193">
        <f>IF(N93="snížená",J93,0)</f>
        <v>0</v>
      </c>
      <c r="BG93" s="193">
        <f>IF(N93="zákl. přenesená",J93,0)</f>
        <v>0</v>
      </c>
      <c r="BH93" s="193">
        <f>IF(N93="sníž. přenesená",J93,0)</f>
        <v>0</v>
      </c>
      <c r="BI93" s="193">
        <f>IF(N93="nulová",J93,0)</f>
        <v>0</v>
      </c>
      <c r="BJ93" s="19" t="s">
        <v>79</v>
      </c>
      <c r="BK93" s="193">
        <f>ROUND(I93*H93,2)</f>
        <v>0</v>
      </c>
      <c r="BL93" s="19" t="s">
        <v>156</v>
      </c>
      <c r="BM93" s="192" t="s">
        <v>2760</v>
      </c>
    </row>
    <row r="94" spans="1:65" s="2" customFormat="1" ht="21.75" customHeight="1">
      <c r="A94" s="36"/>
      <c r="B94" s="37"/>
      <c r="C94" s="181" t="s">
        <v>257</v>
      </c>
      <c r="D94" s="181" t="s">
        <v>218</v>
      </c>
      <c r="E94" s="182" t="s">
        <v>2761</v>
      </c>
      <c r="F94" s="183" t="s">
        <v>2762</v>
      </c>
      <c r="G94" s="184" t="s">
        <v>176</v>
      </c>
      <c r="H94" s="185">
        <v>20</v>
      </c>
      <c r="I94" s="186"/>
      <c r="J94" s="187">
        <f>ROUND(I94*H94,2)</f>
        <v>0</v>
      </c>
      <c r="K94" s="183" t="s">
        <v>221</v>
      </c>
      <c r="L94" s="41"/>
      <c r="M94" s="188" t="s">
        <v>19</v>
      </c>
      <c r="N94" s="189" t="s">
        <v>43</v>
      </c>
      <c r="O94" s="66"/>
      <c r="P94" s="190">
        <f>O94*H94</f>
        <v>0</v>
      </c>
      <c r="Q94" s="190">
        <v>0.37430000000000002</v>
      </c>
      <c r="R94" s="190">
        <f>Q94*H94</f>
        <v>7.4860000000000007</v>
      </c>
      <c r="S94" s="190">
        <v>0</v>
      </c>
      <c r="T94" s="19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2" t="s">
        <v>156</v>
      </c>
      <c r="AT94" s="192" t="s">
        <v>218</v>
      </c>
      <c r="AU94" s="192" t="s">
        <v>79</v>
      </c>
      <c r="AY94" s="19" t="s">
        <v>216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19" t="s">
        <v>79</v>
      </c>
      <c r="BK94" s="193">
        <f>ROUND(I94*H94,2)</f>
        <v>0</v>
      </c>
      <c r="BL94" s="19" t="s">
        <v>156</v>
      </c>
      <c r="BM94" s="192" t="s">
        <v>2763</v>
      </c>
    </row>
    <row r="95" spans="1:65" s="2" customFormat="1" ht="11.25">
      <c r="A95" s="36"/>
      <c r="B95" s="37"/>
      <c r="C95" s="38"/>
      <c r="D95" s="194" t="s">
        <v>223</v>
      </c>
      <c r="E95" s="38"/>
      <c r="F95" s="195" t="s">
        <v>2764</v>
      </c>
      <c r="G95" s="38"/>
      <c r="H95" s="38"/>
      <c r="I95" s="196"/>
      <c r="J95" s="38"/>
      <c r="K95" s="38"/>
      <c r="L95" s="41"/>
      <c r="M95" s="197"/>
      <c r="N95" s="198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223</v>
      </c>
      <c r="AU95" s="19" t="s">
        <v>79</v>
      </c>
    </row>
    <row r="96" spans="1:65" s="2" customFormat="1" ht="16.5" customHeight="1">
      <c r="A96" s="36"/>
      <c r="B96" s="37"/>
      <c r="C96" s="233" t="s">
        <v>265</v>
      </c>
      <c r="D96" s="233" t="s">
        <v>312</v>
      </c>
      <c r="E96" s="234" t="s">
        <v>2765</v>
      </c>
      <c r="F96" s="235" t="s">
        <v>2766</v>
      </c>
      <c r="G96" s="236" t="s">
        <v>941</v>
      </c>
      <c r="H96" s="237">
        <v>20</v>
      </c>
      <c r="I96" s="238"/>
      <c r="J96" s="239">
        <f>ROUND(I96*H96,2)</f>
        <v>0</v>
      </c>
      <c r="K96" s="235" t="s">
        <v>1083</v>
      </c>
      <c r="L96" s="240"/>
      <c r="M96" s="241" t="s">
        <v>19</v>
      </c>
      <c r="N96" s="242" t="s">
        <v>43</v>
      </c>
      <c r="O96" s="66"/>
      <c r="P96" s="190">
        <f>O96*H96</f>
        <v>0</v>
      </c>
      <c r="Q96" s="190">
        <v>0</v>
      </c>
      <c r="R96" s="190">
        <f>Q96*H96</f>
        <v>0</v>
      </c>
      <c r="S96" s="190">
        <v>0</v>
      </c>
      <c r="T96" s="191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2" t="s">
        <v>257</v>
      </c>
      <c r="AT96" s="192" t="s">
        <v>312</v>
      </c>
      <c r="AU96" s="192" t="s">
        <v>79</v>
      </c>
      <c r="AY96" s="19" t="s">
        <v>216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19" t="s">
        <v>79</v>
      </c>
      <c r="BK96" s="193">
        <f>ROUND(I96*H96,2)</f>
        <v>0</v>
      </c>
      <c r="BL96" s="19" t="s">
        <v>156</v>
      </c>
      <c r="BM96" s="192" t="s">
        <v>2767</v>
      </c>
    </row>
    <row r="97" spans="1:65" s="2" customFormat="1" ht="16.5" customHeight="1">
      <c r="A97" s="36"/>
      <c r="B97" s="37"/>
      <c r="C97" s="181" t="s">
        <v>182</v>
      </c>
      <c r="D97" s="181" t="s">
        <v>218</v>
      </c>
      <c r="E97" s="182" t="s">
        <v>2768</v>
      </c>
      <c r="F97" s="183" t="s">
        <v>2769</v>
      </c>
      <c r="G97" s="184" t="s">
        <v>941</v>
      </c>
      <c r="H97" s="185">
        <v>30</v>
      </c>
      <c r="I97" s="186"/>
      <c r="J97" s="187">
        <f>ROUND(I97*H97,2)</f>
        <v>0</v>
      </c>
      <c r="K97" s="183" t="s">
        <v>1083</v>
      </c>
      <c r="L97" s="41"/>
      <c r="M97" s="188" t="s">
        <v>19</v>
      </c>
      <c r="N97" s="189" t="s">
        <v>43</v>
      </c>
      <c r="O97" s="66"/>
      <c r="P97" s="190">
        <f>O97*H97</f>
        <v>0</v>
      </c>
      <c r="Q97" s="190">
        <v>0</v>
      </c>
      <c r="R97" s="190">
        <f>Q97*H97</f>
        <v>0</v>
      </c>
      <c r="S97" s="190">
        <v>0</v>
      </c>
      <c r="T97" s="191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2" t="s">
        <v>156</v>
      </c>
      <c r="AT97" s="192" t="s">
        <v>218</v>
      </c>
      <c r="AU97" s="192" t="s">
        <v>79</v>
      </c>
      <c r="AY97" s="19" t="s">
        <v>216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19" t="s">
        <v>79</v>
      </c>
      <c r="BK97" s="193">
        <f>ROUND(I97*H97,2)</f>
        <v>0</v>
      </c>
      <c r="BL97" s="19" t="s">
        <v>156</v>
      </c>
      <c r="BM97" s="192" t="s">
        <v>2770</v>
      </c>
    </row>
    <row r="98" spans="1:65" s="2" customFormat="1" ht="16.5" customHeight="1">
      <c r="A98" s="36"/>
      <c r="B98" s="37"/>
      <c r="C98" s="233" t="s">
        <v>274</v>
      </c>
      <c r="D98" s="233" t="s">
        <v>312</v>
      </c>
      <c r="E98" s="234" t="s">
        <v>2771</v>
      </c>
      <c r="F98" s="235" t="s">
        <v>2772</v>
      </c>
      <c r="G98" s="236" t="s">
        <v>941</v>
      </c>
      <c r="H98" s="237">
        <v>30</v>
      </c>
      <c r="I98" s="238"/>
      <c r="J98" s="239">
        <f>ROUND(I98*H98,2)</f>
        <v>0</v>
      </c>
      <c r="K98" s="235" t="s">
        <v>1083</v>
      </c>
      <c r="L98" s="240"/>
      <c r="M98" s="241" t="s">
        <v>19</v>
      </c>
      <c r="N98" s="242" t="s">
        <v>43</v>
      </c>
      <c r="O98" s="66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2" t="s">
        <v>257</v>
      </c>
      <c r="AT98" s="192" t="s">
        <v>312</v>
      </c>
      <c r="AU98" s="192" t="s">
        <v>79</v>
      </c>
      <c r="AY98" s="19" t="s">
        <v>216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19" t="s">
        <v>79</v>
      </c>
      <c r="BK98" s="193">
        <f>ROUND(I98*H98,2)</f>
        <v>0</v>
      </c>
      <c r="BL98" s="19" t="s">
        <v>156</v>
      </c>
      <c r="BM98" s="192" t="s">
        <v>2773</v>
      </c>
    </row>
    <row r="99" spans="1:65" s="12" customFormat="1" ht="25.9" customHeight="1">
      <c r="B99" s="165"/>
      <c r="C99" s="166"/>
      <c r="D99" s="167" t="s">
        <v>71</v>
      </c>
      <c r="E99" s="168" t="s">
        <v>1367</v>
      </c>
      <c r="F99" s="168" t="s">
        <v>1368</v>
      </c>
      <c r="G99" s="166"/>
      <c r="H99" s="166"/>
      <c r="I99" s="169"/>
      <c r="J99" s="170">
        <f>BK99</f>
        <v>0</v>
      </c>
      <c r="K99" s="166"/>
      <c r="L99" s="171"/>
      <c r="M99" s="172"/>
      <c r="N99" s="173"/>
      <c r="O99" s="173"/>
      <c r="P99" s="174">
        <f>SUM(P100:P109)</f>
        <v>0</v>
      </c>
      <c r="Q99" s="173"/>
      <c r="R99" s="174">
        <f>SUM(R100:R109)</f>
        <v>0</v>
      </c>
      <c r="S99" s="173"/>
      <c r="T99" s="175">
        <f>SUM(T100:T109)</f>
        <v>0</v>
      </c>
      <c r="AR99" s="176" t="s">
        <v>241</v>
      </c>
      <c r="AT99" s="177" t="s">
        <v>71</v>
      </c>
      <c r="AU99" s="177" t="s">
        <v>72</v>
      </c>
      <c r="AY99" s="176" t="s">
        <v>216</v>
      </c>
      <c r="BK99" s="178">
        <f>SUM(BK100:BK109)</f>
        <v>0</v>
      </c>
    </row>
    <row r="100" spans="1:65" s="2" customFormat="1" ht="16.5" customHeight="1">
      <c r="A100" s="36"/>
      <c r="B100" s="37"/>
      <c r="C100" s="233" t="s">
        <v>8</v>
      </c>
      <c r="D100" s="233" t="s">
        <v>312</v>
      </c>
      <c r="E100" s="234" t="s">
        <v>1369</v>
      </c>
      <c r="F100" s="235" t="s">
        <v>1370</v>
      </c>
      <c r="G100" s="236" t="s">
        <v>1371</v>
      </c>
      <c r="H100" s="247"/>
      <c r="I100" s="238"/>
      <c r="J100" s="239">
        <f>ROUND(I100*H100,2)</f>
        <v>0</v>
      </c>
      <c r="K100" s="235" t="s">
        <v>1083</v>
      </c>
      <c r="L100" s="240"/>
      <c r="M100" s="241" t="s">
        <v>19</v>
      </c>
      <c r="N100" s="242" t="s">
        <v>43</v>
      </c>
      <c r="O100" s="66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2" t="s">
        <v>257</v>
      </c>
      <c r="AT100" s="192" t="s">
        <v>312</v>
      </c>
      <c r="AU100" s="192" t="s">
        <v>79</v>
      </c>
      <c r="AY100" s="19" t="s">
        <v>216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19" t="s">
        <v>79</v>
      </c>
      <c r="BK100" s="193">
        <f>ROUND(I100*H100,2)</f>
        <v>0</v>
      </c>
      <c r="BL100" s="19" t="s">
        <v>156</v>
      </c>
      <c r="BM100" s="192" t="s">
        <v>2774</v>
      </c>
    </row>
    <row r="101" spans="1:65" s="2" customFormat="1" ht="16.5" customHeight="1">
      <c r="A101" s="36"/>
      <c r="B101" s="37"/>
      <c r="C101" s="181" t="s">
        <v>284</v>
      </c>
      <c r="D101" s="181" t="s">
        <v>218</v>
      </c>
      <c r="E101" s="182" t="s">
        <v>1373</v>
      </c>
      <c r="F101" s="183" t="s">
        <v>1374</v>
      </c>
      <c r="G101" s="184" t="s">
        <v>1053</v>
      </c>
      <c r="H101" s="185">
        <v>1</v>
      </c>
      <c r="I101" s="186"/>
      <c r="J101" s="187">
        <f>ROUND(I101*H101,2)</f>
        <v>0</v>
      </c>
      <c r="K101" s="183" t="s">
        <v>221</v>
      </c>
      <c r="L101" s="41"/>
      <c r="M101" s="188" t="s">
        <v>19</v>
      </c>
      <c r="N101" s="189" t="s">
        <v>43</v>
      </c>
      <c r="O101" s="66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2" t="s">
        <v>156</v>
      </c>
      <c r="AT101" s="192" t="s">
        <v>218</v>
      </c>
      <c r="AU101" s="192" t="s">
        <v>79</v>
      </c>
      <c r="AY101" s="19" t="s">
        <v>216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19" t="s">
        <v>79</v>
      </c>
      <c r="BK101" s="193">
        <f>ROUND(I101*H101,2)</f>
        <v>0</v>
      </c>
      <c r="BL101" s="19" t="s">
        <v>156</v>
      </c>
      <c r="BM101" s="192" t="s">
        <v>2775</v>
      </c>
    </row>
    <row r="102" spans="1:65" s="2" customFormat="1" ht="11.25">
      <c r="A102" s="36"/>
      <c r="B102" s="37"/>
      <c r="C102" s="38"/>
      <c r="D102" s="194" t="s">
        <v>223</v>
      </c>
      <c r="E102" s="38"/>
      <c r="F102" s="195" t="s">
        <v>1376</v>
      </c>
      <c r="G102" s="38"/>
      <c r="H102" s="38"/>
      <c r="I102" s="196"/>
      <c r="J102" s="38"/>
      <c r="K102" s="38"/>
      <c r="L102" s="41"/>
      <c r="M102" s="197"/>
      <c r="N102" s="198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223</v>
      </c>
      <c r="AU102" s="19" t="s">
        <v>79</v>
      </c>
    </row>
    <row r="103" spans="1:65" s="2" customFormat="1" ht="16.5" customHeight="1">
      <c r="A103" s="36"/>
      <c r="B103" s="37"/>
      <c r="C103" s="181" t="s">
        <v>290</v>
      </c>
      <c r="D103" s="181" t="s">
        <v>218</v>
      </c>
      <c r="E103" s="182" t="s">
        <v>1377</v>
      </c>
      <c r="F103" s="183" t="s">
        <v>1378</v>
      </c>
      <c r="G103" s="184" t="s">
        <v>1371</v>
      </c>
      <c r="H103" s="248"/>
      <c r="I103" s="186"/>
      <c r="J103" s="187">
        <f>ROUND(I103*H103,2)</f>
        <v>0</v>
      </c>
      <c r="K103" s="183" t="s">
        <v>221</v>
      </c>
      <c r="L103" s="41"/>
      <c r="M103" s="188" t="s">
        <v>19</v>
      </c>
      <c r="N103" s="189" t="s">
        <v>43</v>
      </c>
      <c r="O103" s="66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2" t="s">
        <v>156</v>
      </c>
      <c r="AT103" s="192" t="s">
        <v>218</v>
      </c>
      <c r="AU103" s="192" t="s">
        <v>79</v>
      </c>
      <c r="AY103" s="19" t="s">
        <v>216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19" t="s">
        <v>79</v>
      </c>
      <c r="BK103" s="193">
        <f>ROUND(I103*H103,2)</f>
        <v>0</v>
      </c>
      <c r="BL103" s="19" t="s">
        <v>156</v>
      </c>
      <c r="BM103" s="192" t="s">
        <v>2776</v>
      </c>
    </row>
    <row r="104" spans="1:65" s="2" customFormat="1" ht="11.25">
      <c r="A104" s="36"/>
      <c r="B104" s="37"/>
      <c r="C104" s="38"/>
      <c r="D104" s="194" t="s">
        <v>223</v>
      </c>
      <c r="E104" s="38"/>
      <c r="F104" s="195" t="s">
        <v>1380</v>
      </c>
      <c r="G104" s="38"/>
      <c r="H104" s="38"/>
      <c r="I104" s="196"/>
      <c r="J104" s="38"/>
      <c r="K104" s="38"/>
      <c r="L104" s="41"/>
      <c r="M104" s="197"/>
      <c r="N104" s="198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223</v>
      </c>
      <c r="AU104" s="19" t="s">
        <v>79</v>
      </c>
    </row>
    <row r="105" spans="1:65" s="2" customFormat="1" ht="16.5" customHeight="1">
      <c r="A105" s="36"/>
      <c r="B105" s="37"/>
      <c r="C105" s="181" t="s">
        <v>299</v>
      </c>
      <c r="D105" s="181" t="s">
        <v>218</v>
      </c>
      <c r="E105" s="182" t="s">
        <v>1381</v>
      </c>
      <c r="F105" s="183" t="s">
        <v>1600</v>
      </c>
      <c r="G105" s="184" t="s">
        <v>1371</v>
      </c>
      <c r="H105" s="248"/>
      <c r="I105" s="186"/>
      <c r="J105" s="187">
        <f>ROUND(I105*H105,2)</f>
        <v>0</v>
      </c>
      <c r="K105" s="183" t="s">
        <v>221</v>
      </c>
      <c r="L105" s="41"/>
      <c r="M105" s="188" t="s">
        <v>19</v>
      </c>
      <c r="N105" s="189" t="s">
        <v>43</v>
      </c>
      <c r="O105" s="66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2" t="s">
        <v>156</v>
      </c>
      <c r="AT105" s="192" t="s">
        <v>218</v>
      </c>
      <c r="AU105" s="192" t="s">
        <v>79</v>
      </c>
      <c r="AY105" s="19" t="s">
        <v>216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19" t="s">
        <v>79</v>
      </c>
      <c r="BK105" s="193">
        <f>ROUND(I105*H105,2)</f>
        <v>0</v>
      </c>
      <c r="BL105" s="19" t="s">
        <v>156</v>
      </c>
      <c r="BM105" s="192" t="s">
        <v>2777</v>
      </c>
    </row>
    <row r="106" spans="1:65" s="2" customFormat="1" ht="11.25">
      <c r="A106" s="36"/>
      <c r="B106" s="37"/>
      <c r="C106" s="38"/>
      <c r="D106" s="194" t="s">
        <v>223</v>
      </c>
      <c r="E106" s="38"/>
      <c r="F106" s="195" t="s">
        <v>1384</v>
      </c>
      <c r="G106" s="38"/>
      <c r="H106" s="38"/>
      <c r="I106" s="196"/>
      <c r="J106" s="38"/>
      <c r="K106" s="38"/>
      <c r="L106" s="41"/>
      <c r="M106" s="197"/>
      <c r="N106" s="198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223</v>
      </c>
      <c r="AU106" s="19" t="s">
        <v>79</v>
      </c>
    </row>
    <row r="107" spans="1:65" s="2" customFormat="1" ht="16.5" customHeight="1">
      <c r="A107" s="36"/>
      <c r="B107" s="37"/>
      <c r="C107" s="181" t="s">
        <v>304</v>
      </c>
      <c r="D107" s="181" t="s">
        <v>218</v>
      </c>
      <c r="E107" s="182" t="s">
        <v>1385</v>
      </c>
      <c r="F107" s="183" t="s">
        <v>1386</v>
      </c>
      <c r="G107" s="184" t="s">
        <v>1371</v>
      </c>
      <c r="H107" s="248"/>
      <c r="I107" s="186"/>
      <c r="J107" s="187">
        <f>ROUND(I107*H107,2)</f>
        <v>0</v>
      </c>
      <c r="K107" s="183" t="s">
        <v>221</v>
      </c>
      <c r="L107" s="41"/>
      <c r="M107" s="188" t="s">
        <v>19</v>
      </c>
      <c r="N107" s="189" t="s">
        <v>43</v>
      </c>
      <c r="O107" s="66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2" t="s">
        <v>156</v>
      </c>
      <c r="AT107" s="192" t="s">
        <v>218</v>
      </c>
      <c r="AU107" s="192" t="s">
        <v>79</v>
      </c>
      <c r="AY107" s="19" t="s">
        <v>216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19" t="s">
        <v>79</v>
      </c>
      <c r="BK107" s="193">
        <f>ROUND(I107*H107,2)</f>
        <v>0</v>
      </c>
      <c r="BL107" s="19" t="s">
        <v>156</v>
      </c>
      <c r="BM107" s="192" t="s">
        <v>2778</v>
      </c>
    </row>
    <row r="108" spans="1:65" s="2" customFormat="1" ht="11.25">
      <c r="A108" s="36"/>
      <c r="B108" s="37"/>
      <c r="C108" s="38"/>
      <c r="D108" s="194" t="s">
        <v>223</v>
      </c>
      <c r="E108" s="38"/>
      <c r="F108" s="195" t="s">
        <v>1388</v>
      </c>
      <c r="G108" s="38"/>
      <c r="H108" s="38"/>
      <c r="I108" s="196"/>
      <c r="J108" s="38"/>
      <c r="K108" s="38"/>
      <c r="L108" s="41"/>
      <c r="M108" s="197"/>
      <c r="N108" s="198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223</v>
      </c>
      <c r="AU108" s="19" t="s">
        <v>79</v>
      </c>
    </row>
    <row r="109" spans="1:65" s="2" customFormat="1" ht="16.5" customHeight="1">
      <c r="A109" s="36"/>
      <c r="B109" s="37"/>
      <c r="C109" s="181" t="s">
        <v>311</v>
      </c>
      <c r="D109" s="181" t="s">
        <v>218</v>
      </c>
      <c r="E109" s="182" t="s">
        <v>1389</v>
      </c>
      <c r="F109" s="183" t="s">
        <v>1390</v>
      </c>
      <c r="G109" s="184" t="s">
        <v>1371</v>
      </c>
      <c r="H109" s="248"/>
      <c r="I109" s="186"/>
      <c r="J109" s="187">
        <f>ROUND(I109*H109,2)</f>
        <v>0</v>
      </c>
      <c r="K109" s="183" t="s">
        <v>1083</v>
      </c>
      <c r="L109" s="41"/>
      <c r="M109" s="253" t="s">
        <v>19</v>
      </c>
      <c r="N109" s="254" t="s">
        <v>43</v>
      </c>
      <c r="O109" s="251"/>
      <c r="P109" s="255">
        <f>O109*H109</f>
        <v>0</v>
      </c>
      <c r="Q109" s="255">
        <v>0</v>
      </c>
      <c r="R109" s="255">
        <f>Q109*H109</f>
        <v>0</v>
      </c>
      <c r="S109" s="255">
        <v>0</v>
      </c>
      <c r="T109" s="256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2" t="s">
        <v>156</v>
      </c>
      <c r="AT109" s="192" t="s">
        <v>218</v>
      </c>
      <c r="AU109" s="192" t="s">
        <v>79</v>
      </c>
      <c r="AY109" s="19" t="s">
        <v>216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19" t="s">
        <v>79</v>
      </c>
      <c r="BK109" s="193">
        <f>ROUND(I109*H109,2)</f>
        <v>0</v>
      </c>
      <c r="BL109" s="19" t="s">
        <v>156</v>
      </c>
      <c r="BM109" s="192" t="s">
        <v>2779</v>
      </c>
    </row>
    <row r="110" spans="1:65" s="2" customFormat="1" ht="6.95" customHeight="1">
      <c r="A110" s="36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1"/>
      <c r="M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</sheetData>
  <sheetProtection algorithmName="SHA-512" hashValue="zjVSEEIxe/iRUgJFzRTUel5yj06M1uiKD1h+rNlnTpLOR3v8IlVFCkHH3DFvRzdG6uqnkQjQeV96FvmsArwymQ==" saltValue="SfqjLlJ9qLWTgrnEE+KpFKcsCUDhjy+QWbMzS5EnkrN29qtKVJ/mjITUrxnR5G80on00l3yoR8EBDAtK2+ITEw==" spinCount="100000" sheet="1" objects="1" scenarios="1" formatColumns="0" formatRows="0" autoFilter="0"/>
  <autoFilter ref="C80:K109" xr:uid="{00000000-0009-0000-0000-00000D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4" r:id="rId1" xr:uid="{00000000-0004-0000-0D00-000000000000}"/>
    <hyperlink ref="F86" r:id="rId2" xr:uid="{00000000-0004-0000-0D00-000001000000}"/>
    <hyperlink ref="F88" r:id="rId3" xr:uid="{00000000-0004-0000-0D00-000002000000}"/>
    <hyperlink ref="F92" r:id="rId4" xr:uid="{00000000-0004-0000-0D00-000003000000}"/>
    <hyperlink ref="F95" r:id="rId5" xr:uid="{00000000-0004-0000-0D00-000004000000}"/>
    <hyperlink ref="F102" r:id="rId6" xr:uid="{00000000-0004-0000-0D00-000005000000}"/>
    <hyperlink ref="F104" r:id="rId7" xr:uid="{00000000-0004-0000-0D00-000006000000}"/>
    <hyperlink ref="F106" r:id="rId8" xr:uid="{00000000-0004-0000-0D00-000007000000}"/>
    <hyperlink ref="F108" r:id="rId9" xr:uid="{00000000-0004-0000-0D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8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128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2" customFormat="1" ht="12" customHeight="1">
      <c r="A8" s="36"/>
      <c r="B8" s="41"/>
      <c r="C8" s="36"/>
      <c r="D8" s="115" t="s">
        <v>153</v>
      </c>
      <c r="E8" s="36"/>
      <c r="F8" s="36"/>
      <c r="G8" s="36"/>
      <c r="H8" s="36"/>
      <c r="I8" s="36"/>
      <c r="J8" s="36"/>
      <c r="K8" s="36"/>
      <c r="L8" s="11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410" t="s">
        <v>2780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5" t="s">
        <v>18</v>
      </c>
      <c r="E11" s="36"/>
      <c r="F11" s="105" t="s">
        <v>19</v>
      </c>
      <c r="G11" s="36"/>
      <c r="H11" s="36"/>
      <c r="I11" s="115" t="s">
        <v>20</v>
      </c>
      <c r="J11" s="105" t="s">
        <v>19</v>
      </c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5" t="s">
        <v>21</v>
      </c>
      <c r="E12" s="36"/>
      <c r="F12" s="105" t="s">
        <v>22</v>
      </c>
      <c r="G12" s="36"/>
      <c r="H12" s="36"/>
      <c r="I12" s="115" t="s">
        <v>23</v>
      </c>
      <c r="J12" s="117" t="str">
        <f>'Rekapitulace stavby'!AN8</f>
        <v>10. 2. 2026</v>
      </c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25</v>
      </c>
      <c r="E14" s="36"/>
      <c r="F14" s="36"/>
      <c r="G14" s="36"/>
      <c r="H14" s="36"/>
      <c r="I14" s="115" t="s">
        <v>26</v>
      </c>
      <c r="J14" s="105" t="s">
        <v>19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183</v>
      </c>
      <c r="F15" s="36"/>
      <c r="G15" s="36"/>
      <c r="H15" s="36"/>
      <c r="I15" s="115" t="s">
        <v>28</v>
      </c>
      <c r="J15" s="105" t="s">
        <v>19</v>
      </c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5" t="s">
        <v>29</v>
      </c>
      <c r="E17" s="36"/>
      <c r="F17" s="36"/>
      <c r="G17" s="36"/>
      <c r="H17" s="36"/>
      <c r="I17" s="115" t="s">
        <v>26</v>
      </c>
      <c r="J17" s="32" t="str">
        <f>'Rekapitulace stavby'!AN13</f>
        <v>Vyplň údaj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11" t="str">
        <f>'Rekapitulace stavby'!E14</f>
        <v>Vyplň údaj</v>
      </c>
      <c r="F18" s="412"/>
      <c r="G18" s="412"/>
      <c r="H18" s="412"/>
      <c r="I18" s="115" t="s">
        <v>28</v>
      </c>
      <c r="J18" s="32" t="str">
        <f>'Rekapitulace stavby'!AN14</f>
        <v>Vyplň údaj</v>
      </c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5" t="s">
        <v>31</v>
      </c>
      <c r="E20" s="36"/>
      <c r="F20" s="36"/>
      <c r="G20" s="36"/>
      <c r="H20" s="36"/>
      <c r="I20" s="115" t="s">
        <v>26</v>
      </c>
      <c r="J20" s="105" t="s">
        <v>19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186</v>
      </c>
      <c r="F21" s="36"/>
      <c r="G21" s="36"/>
      <c r="H21" s="36"/>
      <c r="I21" s="115" t="s">
        <v>28</v>
      </c>
      <c r="J21" s="105" t="s">
        <v>19</v>
      </c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5" t="s">
        <v>34</v>
      </c>
      <c r="E23" s="36"/>
      <c r="F23" s="36"/>
      <c r="G23" s="36"/>
      <c r="H23" s="36"/>
      <c r="I23" s="115" t="s">
        <v>26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35</v>
      </c>
      <c r="F24" s="36"/>
      <c r="G24" s="36"/>
      <c r="H24" s="36"/>
      <c r="I24" s="115" t="s">
        <v>28</v>
      </c>
      <c r="J24" s="105" t="s">
        <v>19</v>
      </c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5" t="s">
        <v>36</v>
      </c>
      <c r="E26" s="36"/>
      <c r="F26" s="36"/>
      <c r="G26" s="36"/>
      <c r="H26" s="36"/>
      <c r="I26" s="36"/>
      <c r="J26" s="36"/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8"/>
      <c r="B27" s="119"/>
      <c r="C27" s="118"/>
      <c r="D27" s="118"/>
      <c r="E27" s="413" t="s">
        <v>19</v>
      </c>
      <c r="F27" s="413"/>
      <c r="G27" s="413"/>
      <c r="H27" s="41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1"/>
      <c r="J29" s="121"/>
      <c r="K29" s="121"/>
      <c r="L29" s="11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2" t="s">
        <v>38</v>
      </c>
      <c r="E30" s="36"/>
      <c r="F30" s="36"/>
      <c r="G30" s="36"/>
      <c r="H30" s="36"/>
      <c r="I30" s="36"/>
      <c r="J30" s="123">
        <f>ROUND(J81, 2)</f>
        <v>0</v>
      </c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4" t="s">
        <v>40</v>
      </c>
      <c r="G32" s="36"/>
      <c r="H32" s="36"/>
      <c r="I32" s="124" t="s">
        <v>39</v>
      </c>
      <c r="J32" s="124" t="s">
        <v>41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5" t="s">
        <v>42</v>
      </c>
      <c r="E33" s="115" t="s">
        <v>43</v>
      </c>
      <c r="F33" s="126">
        <f>ROUND((SUM(BE81:BE86)),  2)</f>
        <v>0</v>
      </c>
      <c r="G33" s="36"/>
      <c r="H33" s="36"/>
      <c r="I33" s="127">
        <v>0.21</v>
      </c>
      <c r="J33" s="126">
        <f>ROUND(((SUM(BE81:BE86))*I33),  2)</f>
        <v>0</v>
      </c>
      <c r="K33" s="36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5" t="s">
        <v>44</v>
      </c>
      <c r="F34" s="126">
        <f>ROUND((SUM(BF81:BF86)),  2)</f>
        <v>0</v>
      </c>
      <c r="G34" s="36"/>
      <c r="H34" s="36"/>
      <c r="I34" s="127">
        <v>0.12</v>
      </c>
      <c r="J34" s="126">
        <f>ROUND(((SUM(BF81:BF86))*I34),  2)</f>
        <v>0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5" t="s">
        <v>45</v>
      </c>
      <c r="F35" s="126">
        <f>ROUND((SUM(BG81:BG86)),  2)</f>
        <v>0</v>
      </c>
      <c r="G35" s="36"/>
      <c r="H35" s="36"/>
      <c r="I35" s="127">
        <v>0.21</v>
      </c>
      <c r="J35" s="126">
        <f>0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5" t="s">
        <v>46</v>
      </c>
      <c r="F36" s="126">
        <f>ROUND((SUM(BH81:BH86)),  2)</f>
        <v>0</v>
      </c>
      <c r="G36" s="36"/>
      <c r="H36" s="36"/>
      <c r="I36" s="127">
        <v>0.12</v>
      </c>
      <c r="J36" s="126">
        <f>0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47</v>
      </c>
      <c r="F37" s="126">
        <f>ROUND((SUM(BI81:BI86)),  2)</f>
        <v>0</v>
      </c>
      <c r="G37" s="36"/>
      <c r="H37" s="36"/>
      <c r="I37" s="127">
        <v>0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8"/>
      <c r="D39" s="129" t="s">
        <v>48</v>
      </c>
      <c r="E39" s="130"/>
      <c r="F39" s="130"/>
      <c r="G39" s="131" t="s">
        <v>49</v>
      </c>
      <c r="H39" s="132" t="s">
        <v>50</v>
      </c>
      <c r="I39" s="130"/>
      <c r="J39" s="133">
        <f>SUM(J30:J37)</f>
        <v>0</v>
      </c>
      <c r="K39" s="134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188</v>
      </c>
      <c r="D45" s="38"/>
      <c r="E45" s="38"/>
      <c r="F45" s="38"/>
      <c r="G45" s="38"/>
      <c r="H45" s="38"/>
      <c r="I45" s="38"/>
      <c r="J45" s="38"/>
      <c r="K45" s="38"/>
      <c r="L45" s="11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14" t="str">
        <f>E7</f>
        <v>KOMUNIKACE V UL.DUCHCOVSKÁ</v>
      </c>
      <c r="F48" s="415"/>
      <c r="G48" s="415"/>
      <c r="H48" s="415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153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8" t="str">
        <f>E9</f>
        <v>06 - PŘECHODNÉ DOPRAVNÍ ZNAČENÍ</v>
      </c>
      <c r="F50" s="416"/>
      <c r="G50" s="416"/>
      <c r="H50" s="416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TEPLICE</v>
      </c>
      <c r="G52" s="38"/>
      <c r="H52" s="38"/>
      <c r="I52" s="31" t="s">
        <v>23</v>
      </c>
      <c r="J52" s="61" t="str">
        <f>IF(J12="","",J12)</f>
        <v>10. 2. 2026</v>
      </c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STATUTÁRNÍ MĚSTO TEPLICE</v>
      </c>
      <c r="G54" s="38"/>
      <c r="H54" s="38"/>
      <c r="I54" s="31" t="s">
        <v>31</v>
      </c>
      <c r="J54" s="34" t="str">
        <f>E21</f>
        <v>RAPID MOST SPOL. S R.O.</v>
      </c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ING.VLADIMÍR PLHÁK</v>
      </c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9" t="s">
        <v>189</v>
      </c>
      <c r="D57" s="140"/>
      <c r="E57" s="140"/>
      <c r="F57" s="140"/>
      <c r="G57" s="140"/>
      <c r="H57" s="140"/>
      <c r="I57" s="140"/>
      <c r="J57" s="141" t="s">
        <v>190</v>
      </c>
      <c r="K57" s="140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2" t="s">
        <v>70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191</v>
      </c>
    </row>
    <row r="60" spans="1:47" s="9" customFormat="1" ht="24.95" customHeight="1">
      <c r="B60" s="143"/>
      <c r="C60" s="144"/>
      <c r="D60" s="145" t="s">
        <v>1048</v>
      </c>
      <c r="E60" s="146"/>
      <c r="F60" s="146"/>
      <c r="G60" s="146"/>
      <c r="H60" s="146"/>
      <c r="I60" s="146"/>
      <c r="J60" s="147">
        <f>J82</f>
        <v>0</v>
      </c>
      <c r="K60" s="144"/>
      <c r="L60" s="148"/>
    </row>
    <row r="61" spans="1:47" s="10" customFormat="1" ht="19.899999999999999" customHeight="1">
      <c r="B61" s="149"/>
      <c r="C61" s="99"/>
      <c r="D61" s="150" t="s">
        <v>1993</v>
      </c>
      <c r="E61" s="151"/>
      <c r="F61" s="151"/>
      <c r="G61" s="151"/>
      <c r="H61" s="151"/>
      <c r="I61" s="151"/>
      <c r="J61" s="152">
        <f>J83</f>
        <v>0</v>
      </c>
      <c r="K61" s="99"/>
      <c r="L61" s="153"/>
    </row>
    <row r="62" spans="1:47" s="2" customFormat="1" ht="21.7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1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>
      <c r="A68" s="36"/>
      <c r="B68" s="37"/>
      <c r="C68" s="25" t="s">
        <v>202</v>
      </c>
      <c r="D68" s="38"/>
      <c r="E68" s="38"/>
      <c r="F68" s="38"/>
      <c r="G68" s="38"/>
      <c r="H68" s="38"/>
      <c r="I68" s="38"/>
      <c r="J68" s="38"/>
      <c r="K68" s="38"/>
      <c r="L68" s="11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1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1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>
      <c r="A71" s="36"/>
      <c r="B71" s="37"/>
      <c r="C71" s="38"/>
      <c r="D71" s="38"/>
      <c r="E71" s="414" t="str">
        <f>E7</f>
        <v>KOMUNIKACE V UL.DUCHCOVSKÁ</v>
      </c>
      <c r="F71" s="415"/>
      <c r="G71" s="415"/>
      <c r="H71" s="415"/>
      <c r="I71" s="38"/>
      <c r="J71" s="38"/>
      <c r="K71" s="38"/>
      <c r="L71" s="11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153</v>
      </c>
      <c r="D72" s="38"/>
      <c r="E72" s="38"/>
      <c r="F72" s="38"/>
      <c r="G72" s="38"/>
      <c r="H72" s="38"/>
      <c r="I72" s="38"/>
      <c r="J72" s="38"/>
      <c r="K72" s="38"/>
      <c r="L72" s="11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68" t="str">
        <f>E9</f>
        <v>06 - PŘECHODNÉ DOPRAVNÍ ZNAČENÍ</v>
      </c>
      <c r="F73" s="416"/>
      <c r="G73" s="416"/>
      <c r="H73" s="416"/>
      <c r="I73" s="38"/>
      <c r="J73" s="38"/>
      <c r="K73" s="38"/>
      <c r="L73" s="11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21</v>
      </c>
      <c r="D75" s="38"/>
      <c r="E75" s="38"/>
      <c r="F75" s="29" t="str">
        <f>F12</f>
        <v>TEPLICE</v>
      </c>
      <c r="G75" s="38"/>
      <c r="H75" s="38"/>
      <c r="I75" s="31" t="s">
        <v>23</v>
      </c>
      <c r="J75" s="61" t="str">
        <f>IF(J12="","",J12)</f>
        <v>10. 2. 2026</v>
      </c>
      <c r="K75" s="38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5.7" customHeight="1">
      <c r="A77" s="36"/>
      <c r="B77" s="37"/>
      <c r="C77" s="31" t="s">
        <v>25</v>
      </c>
      <c r="D77" s="38"/>
      <c r="E77" s="38"/>
      <c r="F77" s="29" t="str">
        <f>E15</f>
        <v>STATUTÁRNÍ MĚSTO TEPLICE</v>
      </c>
      <c r="G77" s="38"/>
      <c r="H77" s="38"/>
      <c r="I77" s="31" t="s">
        <v>31</v>
      </c>
      <c r="J77" s="34" t="str">
        <f>E21</f>
        <v>RAPID MOST SPOL. S R.O.</v>
      </c>
      <c r="K77" s="38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7" customHeight="1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34</v>
      </c>
      <c r="J78" s="34" t="str">
        <f>E24</f>
        <v>ING.VLADIMÍR PLHÁK</v>
      </c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>
      <c r="A80" s="154"/>
      <c r="B80" s="155"/>
      <c r="C80" s="156" t="s">
        <v>203</v>
      </c>
      <c r="D80" s="157" t="s">
        <v>57</v>
      </c>
      <c r="E80" s="157" t="s">
        <v>53</v>
      </c>
      <c r="F80" s="157" t="s">
        <v>54</v>
      </c>
      <c r="G80" s="157" t="s">
        <v>204</v>
      </c>
      <c r="H80" s="157" t="s">
        <v>205</v>
      </c>
      <c r="I80" s="157" t="s">
        <v>206</v>
      </c>
      <c r="J80" s="157" t="s">
        <v>190</v>
      </c>
      <c r="K80" s="158" t="s">
        <v>207</v>
      </c>
      <c r="L80" s="159"/>
      <c r="M80" s="70" t="s">
        <v>19</v>
      </c>
      <c r="N80" s="71" t="s">
        <v>42</v>
      </c>
      <c r="O80" s="71" t="s">
        <v>208</v>
      </c>
      <c r="P80" s="71" t="s">
        <v>209</v>
      </c>
      <c r="Q80" s="71" t="s">
        <v>210</v>
      </c>
      <c r="R80" s="71" t="s">
        <v>211</v>
      </c>
      <c r="S80" s="71" t="s">
        <v>212</v>
      </c>
      <c r="T80" s="72" t="s">
        <v>213</v>
      </c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</row>
    <row r="81" spans="1:65" s="2" customFormat="1" ht="22.9" customHeight="1">
      <c r="A81" s="36"/>
      <c r="B81" s="37"/>
      <c r="C81" s="77" t="s">
        <v>214</v>
      </c>
      <c r="D81" s="38"/>
      <c r="E81" s="38"/>
      <c r="F81" s="38"/>
      <c r="G81" s="38"/>
      <c r="H81" s="38"/>
      <c r="I81" s="38"/>
      <c r="J81" s="160">
        <f>BK81</f>
        <v>0</v>
      </c>
      <c r="K81" s="38"/>
      <c r="L81" s="41"/>
      <c r="M81" s="73"/>
      <c r="N81" s="161"/>
      <c r="O81" s="74"/>
      <c r="P81" s="162">
        <f>P82</f>
        <v>0</v>
      </c>
      <c r="Q81" s="74"/>
      <c r="R81" s="162">
        <f>R82</f>
        <v>0</v>
      </c>
      <c r="S81" s="74"/>
      <c r="T81" s="163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71</v>
      </c>
      <c r="AU81" s="19" t="s">
        <v>191</v>
      </c>
      <c r="BK81" s="164">
        <f>BK82</f>
        <v>0</v>
      </c>
    </row>
    <row r="82" spans="1:65" s="12" customFormat="1" ht="25.9" customHeight="1">
      <c r="B82" s="165"/>
      <c r="C82" s="166"/>
      <c r="D82" s="167" t="s">
        <v>71</v>
      </c>
      <c r="E82" s="168" t="s">
        <v>1367</v>
      </c>
      <c r="F82" s="168" t="s">
        <v>1368</v>
      </c>
      <c r="G82" s="166"/>
      <c r="H82" s="166"/>
      <c r="I82" s="169"/>
      <c r="J82" s="170">
        <f>BK82</f>
        <v>0</v>
      </c>
      <c r="K82" s="166"/>
      <c r="L82" s="171"/>
      <c r="M82" s="172"/>
      <c r="N82" s="173"/>
      <c r="O82" s="173"/>
      <c r="P82" s="174">
        <f>P83</f>
        <v>0</v>
      </c>
      <c r="Q82" s="173"/>
      <c r="R82" s="174">
        <f>R83</f>
        <v>0</v>
      </c>
      <c r="S82" s="173"/>
      <c r="T82" s="175">
        <f>T83</f>
        <v>0</v>
      </c>
      <c r="AR82" s="176" t="s">
        <v>241</v>
      </c>
      <c r="AT82" s="177" t="s">
        <v>71</v>
      </c>
      <c r="AU82" s="177" t="s">
        <v>72</v>
      </c>
      <c r="AY82" s="176" t="s">
        <v>216</v>
      </c>
      <c r="BK82" s="178">
        <f>BK83</f>
        <v>0</v>
      </c>
    </row>
    <row r="83" spans="1:65" s="12" customFormat="1" ht="22.9" customHeight="1">
      <c r="B83" s="165"/>
      <c r="C83" s="166"/>
      <c r="D83" s="167" t="s">
        <v>71</v>
      </c>
      <c r="E83" s="179" t="s">
        <v>2012</v>
      </c>
      <c r="F83" s="179" t="s">
        <v>2013</v>
      </c>
      <c r="G83" s="166"/>
      <c r="H83" s="166"/>
      <c r="I83" s="169"/>
      <c r="J83" s="180">
        <f>BK83</f>
        <v>0</v>
      </c>
      <c r="K83" s="166"/>
      <c r="L83" s="171"/>
      <c r="M83" s="172"/>
      <c r="N83" s="173"/>
      <c r="O83" s="173"/>
      <c r="P83" s="174">
        <f>SUM(P84:P86)</f>
        <v>0</v>
      </c>
      <c r="Q83" s="173"/>
      <c r="R83" s="174">
        <f>SUM(R84:R86)</f>
        <v>0</v>
      </c>
      <c r="S83" s="173"/>
      <c r="T83" s="175">
        <f>SUM(T84:T86)</f>
        <v>0</v>
      </c>
      <c r="AR83" s="176" t="s">
        <v>241</v>
      </c>
      <c r="AT83" s="177" t="s">
        <v>71</v>
      </c>
      <c r="AU83" s="177" t="s">
        <v>79</v>
      </c>
      <c r="AY83" s="176" t="s">
        <v>216</v>
      </c>
      <c r="BK83" s="178">
        <f>SUM(BK84:BK86)</f>
        <v>0</v>
      </c>
    </row>
    <row r="84" spans="1:65" s="2" customFormat="1" ht="16.5" customHeight="1">
      <c r="A84" s="36"/>
      <c r="B84" s="37"/>
      <c r="C84" s="181" t="s">
        <v>79</v>
      </c>
      <c r="D84" s="181" t="s">
        <v>218</v>
      </c>
      <c r="E84" s="182" t="s">
        <v>2781</v>
      </c>
      <c r="F84" s="183" t="s">
        <v>2782</v>
      </c>
      <c r="G84" s="184" t="s">
        <v>2783</v>
      </c>
      <c r="H84" s="185">
        <v>1</v>
      </c>
      <c r="I84" s="186"/>
      <c r="J84" s="187">
        <f>ROUND(I84*H84,2)</f>
        <v>0</v>
      </c>
      <c r="K84" s="183" t="s">
        <v>1083</v>
      </c>
      <c r="L84" s="41"/>
      <c r="M84" s="188" t="s">
        <v>19</v>
      </c>
      <c r="N84" s="189" t="s">
        <v>43</v>
      </c>
      <c r="O84" s="66"/>
      <c r="P84" s="190">
        <f>O84*H84</f>
        <v>0</v>
      </c>
      <c r="Q84" s="190">
        <v>0</v>
      </c>
      <c r="R84" s="190">
        <f>Q84*H84</f>
        <v>0</v>
      </c>
      <c r="S84" s="190">
        <v>0</v>
      </c>
      <c r="T84" s="191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92" t="s">
        <v>1999</v>
      </c>
      <c r="AT84" s="192" t="s">
        <v>218</v>
      </c>
      <c r="AU84" s="192" t="s">
        <v>81</v>
      </c>
      <c r="AY84" s="19" t="s">
        <v>216</v>
      </c>
      <c r="BE84" s="193">
        <f>IF(N84="základní",J84,0)</f>
        <v>0</v>
      </c>
      <c r="BF84" s="193">
        <f>IF(N84="snížená",J84,0)</f>
        <v>0</v>
      </c>
      <c r="BG84" s="193">
        <f>IF(N84="zákl. přenesená",J84,0)</f>
        <v>0</v>
      </c>
      <c r="BH84" s="193">
        <f>IF(N84="sníž. přenesená",J84,0)</f>
        <v>0</v>
      </c>
      <c r="BI84" s="193">
        <f>IF(N84="nulová",J84,0)</f>
        <v>0</v>
      </c>
      <c r="BJ84" s="19" t="s">
        <v>79</v>
      </c>
      <c r="BK84" s="193">
        <f>ROUND(I84*H84,2)</f>
        <v>0</v>
      </c>
      <c r="BL84" s="19" t="s">
        <v>1999</v>
      </c>
      <c r="BM84" s="192" t="s">
        <v>2784</v>
      </c>
    </row>
    <row r="85" spans="1:65" s="13" customFormat="1" ht="11.25">
      <c r="B85" s="201"/>
      <c r="C85" s="202"/>
      <c r="D85" s="199" t="s">
        <v>227</v>
      </c>
      <c r="E85" s="203" t="s">
        <v>19</v>
      </c>
      <c r="F85" s="204" t="s">
        <v>2785</v>
      </c>
      <c r="G85" s="202"/>
      <c r="H85" s="205">
        <v>1</v>
      </c>
      <c r="I85" s="206"/>
      <c r="J85" s="202"/>
      <c r="K85" s="202"/>
      <c r="L85" s="207"/>
      <c r="M85" s="208"/>
      <c r="N85" s="209"/>
      <c r="O85" s="209"/>
      <c r="P85" s="209"/>
      <c r="Q85" s="209"/>
      <c r="R85" s="209"/>
      <c r="S85" s="209"/>
      <c r="T85" s="210"/>
      <c r="AT85" s="211" t="s">
        <v>227</v>
      </c>
      <c r="AU85" s="211" t="s">
        <v>81</v>
      </c>
      <c r="AV85" s="13" t="s">
        <v>81</v>
      </c>
      <c r="AW85" s="13" t="s">
        <v>33</v>
      </c>
      <c r="AX85" s="13" t="s">
        <v>79</v>
      </c>
      <c r="AY85" s="211" t="s">
        <v>216</v>
      </c>
    </row>
    <row r="86" spans="1:65" s="14" customFormat="1" ht="11.25">
      <c r="B86" s="212"/>
      <c r="C86" s="213"/>
      <c r="D86" s="199" t="s">
        <v>227</v>
      </c>
      <c r="E86" s="214" t="s">
        <v>19</v>
      </c>
      <c r="F86" s="215" t="s">
        <v>2786</v>
      </c>
      <c r="G86" s="213"/>
      <c r="H86" s="214" t="s">
        <v>19</v>
      </c>
      <c r="I86" s="216"/>
      <c r="J86" s="213"/>
      <c r="K86" s="213"/>
      <c r="L86" s="217"/>
      <c r="M86" s="259"/>
      <c r="N86" s="260"/>
      <c r="O86" s="260"/>
      <c r="P86" s="260"/>
      <c r="Q86" s="260"/>
      <c r="R86" s="260"/>
      <c r="S86" s="260"/>
      <c r="T86" s="261"/>
      <c r="AT86" s="221" t="s">
        <v>227</v>
      </c>
      <c r="AU86" s="221" t="s">
        <v>81</v>
      </c>
      <c r="AV86" s="14" t="s">
        <v>79</v>
      </c>
      <c r="AW86" s="14" t="s">
        <v>33</v>
      </c>
      <c r="AX86" s="14" t="s">
        <v>72</v>
      </c>
      <c r="AY86" s="221" t="s">
        <v>216</v>
      </c>
    </row>
    <row r="87" spans="1:65" s="2" customFormat="1" ht="6.95" customHeight="1">
      <c r="A87" s="36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41"/>
      <c r="M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</sheetData>
  <sheetProtection algorithmName="SHA-512" hashValue="3c+qbT/JOK7T+FTUTW1jdX7m12ajafumuYfZK4GQnSKTlpogDw5Uy8YDhzZVEY1fiyGgEul/5UjZ/Hg6+HXUnw==" saltValue="5upDb/PJ1pQ95seXncVaiTSzT6r/otmmBXBg8ssD63PMkqMRfr2lbZznPw3EvBzn0BJFZF5oqLAPkPzcEGhuwA==" spinCount="100000" sheet="1" objects="1" scenarios="1" formatColumns="0" formatRows="0" autoFilter="0"/>
  <autoFilter ref="C80:K86" xr:uid="{00000000-0009-0000-0000-00000E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3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131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2" customFormat="1" ht="12" customHeight="1">
      <c r="A8" s="36"/>
      <c r="B8" s="41"/>
      <c r="C8" s="36"/>
      <c r="D8" s="115" t="s">
        <v>153</v>
      </c>
      <c r="E8" s="36"/>
      <c r="F8" s="36"/>
      <c r="G8" s="36"/>
      <c r="H8" s="36"/>
      <c r="I8" s="36"/>
      <c r="J8" s="36"/>
      <c r="K8" s="36"/>
      <c r="L8" s="11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410" t="s">
        <v>2787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5" t="s">
        <v>18</v>
      </c>
      <c r="E11" s="36"/>
      <c r="F11" s="105" t="s">
        <v>19</v>
      </c>
      <c r="G11" s="36"/>
      <c r="H11" s="36"/>
      <c r="I11" s="115" t="s">
        <v>20</v>
      </c>
      <c r="J11" s="105" t="s">
        <v>19</v>
      </c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5" t="s">
        <v>21</v>
      </c>
      <c r="E12" s="36"/>
      <c r="F12" s="105" t="s">
        <v>22</v>
      </c>
      <c r="G12" s="36"/>
      <c r="H12" s="36"/>
      <c r="I12" s="115" t="s">
        <v>23</v>
      </c>
      <c r="J12" s="117" t="str">
        <f>'Rekapitulace stavby'!AN8</f>
        <v>10. 2. 2026</v>
      </c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25</v>
      </c>
      <c r="E14" s="36"/>
      <c r="F14" s="36"/>
      <c r="G14" s="36"/>
      <c r="H14" s="36"/>
      <c r="I14" s="115" t="s">
        <v>26</v>
      </c>
      <c r="J14" s="105" t="s">
        <v>2788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183</v>
      </c>
      <c r="F15" s="36"/>
      <c r="G15" s="36"/>
      <c r="H15" s="36"/>
      <c r="I15" s="115" t="s">
        <v>28</v>
      </c>
      <c r="J15" s="105" t="s">
        <v>2789</v>
      </c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5" t="s">
        <v>29</v>
      </c>
      <c r="E17" s="36"/>
      <c r="F17" s="36"/>
      <c r="G17" s="36"/>
      <c r="H17" s="36"/>
      <c r="I17" s="115" t="s">
        <v>26</v>
      </c>
      <c r="J17" s="32" t="str">
        <f>'Rekapitulace stavby'!AN13</f>
        <v>Vyplň údaj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11" t="str">
        <f>'Rekapitulace stavby'!E14</f>
        <v>Vyplň údaj</v>
      </c>
      <c r="F18" s="412"/>
      <c r="G18" s="412"/>
      <c r="H18" s="412"/>
      <c r="I18" s="115" t="s">
        <v>28</v>
      </c>
      <c r="J18" s="32" t="str">
        <f>'Rekapitulace stavby'!AN14</f>
        <v>Vyplň údaj</v>
      </c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5" t="s">
        <v>31</v>
      </c>
      <c r="E20" s="36"/>
      <c r="F20" s="36"/>
      <c r="G20" s="36"/>
      <c r="H20" s="36"/>
      <c r="I20" s="115" t="s">
        <v>26</v>
      </c>
      <c r="J20" s="105" t="s">
        <v>2790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186</v>
      </c>
      <c r="F21" s="36"/>
      <c r="G21" s="36"/>
      <c r="H21" s="36"/>
      <c r="I21" s="115" t="s">
        <v>28</v>
      </c>
      <c r="J21" s="105" t="s">
        <v>2791</v>
      </c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5" t="s">
        <v>34</v>
      </c>
      <c r="E23" s="36"/>
      <c r="F23" s="36"/>
      <c r="G23" s="36"/>
      <c r="H23" s="36"/>
      <c r="I23" s="115" t="s">
        <v>26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35</v>
      </c>
      <c r="F24" s="36"/>
      <c r="G24" s="36"/>
      <c r="H24" s="36"/>
      <c r="I24" s="115" t="s">
        <v>28</v>
      </c>
      <c r="J24" s="105" t="s">
        <v>19</v>
      </c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5" t="s">
        <v>36</v>
      </c>
      <c r="E26" s="36"/>
      <c r="F26" s="36"/>
      <c r="G26" s="36"/>
      <c r="H26" s="36"/>
      <c r="I26" s="36"/>
      <c r="J26" s="36"/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8"/>
      <c r="B27" s="119"/>
      <c r="C27" s="118"/>
      <c r="D27" s="118"/>
      <c r="E27" s="413" t="s">
        <v>19</v>
      </c>
      <c r="F27" s="413"/>
      <c r="G27" s="413"/>
      <c r="H27" s="413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1"/>
      <c r="J29" s="121"/>
      <c r="K29" s="121"/>
      <c r="L29" s="11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2" t="s">
        <v>38</v>
      </c>
      <c r="E30" s="36"/>
      <c r="F30" s="36"/>
      <c r="G30" s="36"/>
      <c r="H30" s="36"/>
      <c r="I30" s="36"/>
      <c r="J30" s="123">
        <f>ROUND(J83, 2)</f>
        <v>0</v>
      </c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4" t="s">
        <v>40</v>
      </c>
      <c r="G32" s="36"/>
      <c r="H32" s="36"/>
      <c r="I32" s="124" t="s">
        <v>39</v>
      </c>
      <c r="J32" s="124" t="s">
        <v>41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5" t="s">
        <v>42</v>
      </c>
      <c r="E33" s="115" t="s">
        <v>43</v>
      </c>
      <c r="F33" s="126">
        <f>ROUND((SUM(BE83:BE132)),  2)</f>
        <v>0</v>
      </c>
      <c r="G33" s="36"/>
      <c r="H33" s="36"/>
      <c r="I33" s="127">
        <v>0.21</v>
      </c>
      <c r="J33" s="126">
        <f>ROUND(((SUM(BE83:BE132))*I33),  2)</f>
        <v>0</v>
      </c>
      <c r="K33" s="36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5" t="s">
        <v>44</v>
      </c>
      <c r="F34" s="126">
        <f>ROUND((SUM(BF83:BF132)),  2)</f>
        <v>0</v>
      </c>
      <c r="G34" s="36"/>
      <c r="H34" s="36"/>
      <c r="I34" s="127">
        <v>0.12</v>
      </c>
      <c r="J34" s="126">
        <f>ROUND(((SUM(BF83:BF132))*I34),  2)</f>
        <v>0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5" t="s">
        <v>45</v>
      </c>
      <c r="F35" s="126">
        <f>ROUND((SUM(BG83:BG132)),  2)</f>
        <v>0</v>
      </c>
      <c r="G35" s="36"/>
      <c r="H35" s="36"/>
      <c r="I35" s="127">
        <v>0.21</v>
      </c>
      <c r="J35" s="126">
        <f>0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5" t="s">
        <v>46</v>
      </c>
      <c r="F36" s="126">
        <f>ROUND((SUM(BH83:BH132)),  2)</f>
        <v>0</v>
      </c>
      <c r="G36" s="36"/>
      <c r="H36" s="36"/>
      <c r="I36" s="127">
        <v>0.12</v>
      </c>
      <c r="J36" s="126">
        <f>0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47</v>
      </c>
      <c r="F37" s="126">
        <f>ROUND((SUM(BI83:BI132)),  2)</f>
        <v>0</v>
      </c>
      <c r="G37" s="36"/>
      <c r="H37" s="36"/>
      <c r="I37" s="127">
        <v>0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8"/>
      <c r="D39" s="129" t="s">
        <v>48</v>
      </c>
      <c r="E39" s="130"/>
      <c r="F39" s="130"/>
      <c r="G39" s="131" t="s">
        <v>49</v>
      </c>
      <c r="H39" s="132" t="s">
        <v>50</v>
      </c>
      <c r="I39" s="130"/>
      <c r="J39" s="133">
        <f>SUM(J30:J37)</f>
        <v>0</v>
      </c>
      <c r="K39" s="134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188</v>
      </c>
      <c r="D45" s="38"/>
      <c r="E45" s="38"/>
      <c r="F45" s="38"/>
      <c r="G45" s="38"/>
      <c r="H45" s="38"/>
      <c r="I45" s="38"/>
      <c r="J45" s="38"/>
      <c r="K45" s="38"/>
      <c r="L45" s="11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14" t="str">
        <f>E7</f>
        <v>KOMUNIKACE V UL.DUCHCOVSKÁ</v>
      </c>
      <c r="F48" s="415"/>
      <c r="G48" s="415"/>
      <c r="H48" s="415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153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8" t="str">
        <f>E9</f>
        <v>07 - VEDLEJŠÍ A OSTATNÍ NÁKLADY</v>
      </c>
      <c r="F50" s="416"/>
      <c r="G50" s="416"/>
      <c r="H50" s="416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TEPLICE</v>
      </c>
      <c r="G52" s="38"/>
      <c r="H52" s="38"/>
      <c r="I52" s="31" t="s">
        <v>23</v>
      </c>
      <c r="J52" s="61" t="str">
        <f>IF(J12="","",J12)</f>
        <v>10. 2. 2026</v>
      </c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STATUTÁRNÍ MĚSTO TEPLICE</v>
      </c>
      <c r="G54" s="38"/>
      <c r="H54" s="38"/>
      <c r="I54" s="31" t="s">
        <v>31</v>
      </c>
      <c r="J54" s="34" t="str">
        <f>E21</f>
        <v>RAPID MOST SPOL. S R.O.</v>
      </c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ING.VLADIMÍR PLHÁK</v>
      </c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9" t="s">
        <v>189</v>
      </c>
      <c r="D57" s="140"/>
      <c r="E57" s="140"/>
      <c r="F57" s="140"/>
      <c r="G57" s="140"/>
      <c r="H57" s="140"/>
      <c r="I57" s="140"/>
      <c r="J57" s="141" t="s">
        <v>190</v>
      </c>
      <c r="K57" s="140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2" t="s">
        <v>70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191</v>
      </c>
    </row>
    <row r="60" spans="1:47" s="9" customFormat="1" ht="24.95" customHeight="1">
      <c r="B60" s="143"/>
      <c r="C60" s="144"/>
      <c r="D60" s="145" t="s">
        <v>1048</v>
      </c>
      <c r="E60" s="146"/>
      <c r="F60" s="146"/>
      <c r="G60" s="146"/>
      <c r="H60" s="146"/>
      <c r="I60" s="146"/>
      <c r="J60" s="147">
        <f>J84</f>
        <v>0</v>
      </c>
      <c r="K60" s="144"/>
      <c r="L60" s="148"/>
    </row>
    <row r="61" spans="1:47" s="10" customFormat="1" ht="19.899999999999999" customHeight="1">
      <c r="B61" s="149"/>
      <c r="C61" s="99"/>
      <c r="D61" s="150" t="s">
        <v>1992</v>
      </c>
      <c r="E61" s="151"/>
      <c r="F61" s="151"/>
      <c r="G61" s="151"/>
      <c r="H61" s="151"/>
      <c r="I61" s="151"/>
      <c r="J61" s="152">
        <f>J85</f>
        <v>0</v>
      </c>
      <c r="K61" s="99"/>
      <c r="L61" s="153"/>
    </row>
    <row r="62" spans="1:47" s="10" customFormat="1" ht="19.899999999999999" customHeight="1">
      <c r="B62" s="149"/>
      <c r="C62" s="99"/>
      <c r="D62" s="150" t="s">
        <v>1993</v>
      </c>
      <c r="E62" s="151"/>
      <c r="F62" s="151"/>
      <c r="G62" s="151"/>
      <c r="H62" s="151"/>
      <c r="I62" s="151"/>
      <c r="J62" s="152">
        <f>J107</f>
        <v>0</v>
      </c>
      <c r="K62" s="99"/>
      <c r="L62" s="153"/>
    </row>
    <row r="63" spans="1:47" s="10" customFormat="1" ht="19.899999999999999" customHeight="1">
      <c r="B63" s="149"/>
      <c r="C63" s="99"/>
      <c r="D63" s="150" t="s">
        <v>1994</v>
      </c>
      <c r="E63" s="151"/>
      <c r="F63" s="151"/>
      <c r="G63" s="151"/>
      <c r="H63" s="151"/>
      <c r="I63" s="151"/>
      <c r="J63" s="152">
        <f>J126</f>
        <v>0</v>
      </c>
      <c r="K63" s="99"/>
      <c r="L63" s="153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1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1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202</v>
      </c>
      <c r="D70" s="38"/>
      <c r="E70" s="38"/>
      <c r="F70" s="38"/>
      <c r="G70" s="38"/>
      <c r="H70" s="38"/>
      <c r="I70" s="38"/>
      <c r="J70" s="38"/>
      <c r="K70" s="38"/>
      <c r="L70" s="11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1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1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414" t="str">
        <f>E7</f>
        <v>KOMUNIKACE V UL.DUCHCOVSKÁ</v>
      </c>
      <c r="F73" s="415"/>
      <c r="G73" s="415"/>
      <c r="H73" s="415"/>
      <c r="I73" s="38"/>
      <c r="J73" s="38"/>
      <c r="K73" s="38"/>
      <c r="L73" s="11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153</v>
      </c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68" t="str">
        <f>E9</f>
        <v>07 - VEDLEJŠÍ A OSTATNÍ NÁKLADY</v>
      </c>
      <c r="F75" s="416"/>
      <c r="G75" s="416"/>
      <c r="H75" s="416"/>
      <c r="I75" s="38"/>
      <c r="J75" s="38"/>
      <c r="K75" s="38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>TEPLICE</v>
      </c>
      <c r="G77" s="38"/>
      <c r="H77" s="38"/>
      <c r="I77" s="31" t="s">
        <v>23</v>
      </c>
      <c r="J77" s="61" t="str">
        <f>IF(J12="","",J12)</f>
        <v>10. 2. 2026</v>
      </c>
      <c r="K77" s="38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5.7" customHeight="1">
      <c r="A79" s="36"/>
      <c r="B79" s="37"/>
      <c r="C79" s="31" t="s">
        <v>25</v>
      </c>
      <c r="D79" s="38"/>
      <c r="E79" s="38"/>
      <c r="F79" s="29" t="str">
        <f>E15</f>
        <v>STATUTÁRNÍ MĚSTO TEPLICE</v>
      </c>
      <c r="G79" s="38"/>
      <c r="H79" s="38"/>
      <c r="I79" s="31" t="s">
        <v>31</v>
      </c>
      <c r="J79" s="34" t="str">
        <f>E21</f>
        <v>RAPID MOST SPOL. S R.O.</v>
      </c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5.7" customHeight="1">
      <c r="A80" s="36"/>
      <c r="B80" s="37"/>
      <c r="C80" s="31" t="s">
        <v>29</v>
      </c>
      <c r="D80" s="38"/>
      <c r="E80" s="38"/>
      <c r="F80" s="29" t="str">
        <f>IF(E18="","",E18)</f>
        <v>Vyplň údaj</v>
      </c>
      <c r="G80" s="38"/>
      <c r="H80" s="38"/>
      <c r="I80" s="31" t="s">
        <v>34</v>
      </c>
      <c r="J80" s="34" t="str">
        <f>E24</f>
        <v>ING.VLADIMÍR PLHÁK</v>
      </c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54"/>
      <c r="B82" s="155"/>
      <c r="C82" s="156" t="s">
        <v>203</v>
      </c>
      <c r="D82" s="157" t="s">
        <v>57</v>
      </c>
      <c r="E82" s="157" t="s">
        <v>53</v>
      </c>
      <c r="F82" s="157" t="s">
        <v>54</v>
      </c>
      <c r="G82" s="157" t="s">
        <v>204</v>
      </c>
      <c r="H82" s="157" t="s">
        <v>205</v>
      </c>
      <c r="I82" s="157" t="s">
        <v>206</v>
      </c>
      <c r="J82" s="157" t="s">
        <v>190</v>
      </c>
      <c r="K82" s="158" t="s">
        <v>207</v>
      </c>
      <c r="L82" s="159"/>
      <c r="M82" s="70" t="s">
        <v>19</v>
      </c>
      <c r="N82" s="71" t="s">
        <v>42</v>
      </c>
      <c r="O82" s="71" t="s">
        <v>208</v>
      </c>
      <c r="P82" s="71" t="s">
        <v>209</v>
      </c>
      <c r="Q82" s="71" t="s">
        <v>210</v>
      </c>
      <c r="R82" s="71" t="s">
        <v>211</v>
      </c>
      <c r="S82" s="71" t="s">
        <v>212</v>
      </c>
      <c r="T82" s="72" t="s">
        <v>213</v>
      </c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</row>
    <row r="83" spans="1:65" s="2" customFormat="1" ht="22.9" customHeight="1">
      <c r="A83" s="36"/>
      <c r="B83" s="37"/>
      <c r="C83" s="77" t="s">
        <v>214</v>
      </c>
      <c r="D83" s="38"/>
      <c r="E83" s="38"/>
      <c r="F83" s="38"/>
      <c r="G83" s="38"/>
      <c r="H83" s="38"/>
      <c r="I83" s="38"/>
      <c r="J83" s="160">
        <f>BK83</f>
        <v>0</v>
      </c>
      <c r="K83" s="38"/>
      <c r="L83" s="41"/>
      <c r="M83" s="73"/>
      <c r="N83" s="161"/>
      <c r="O83" s="74"/>
      <c r="P83" s="162">
        <f>P84</f>
        <v>0</v>
      </c>
      <c r="Q83" s="74"/>
      <c r="R83" s="162">
        <f>R84</f>
        <v>0</v>
      </c>
      <c r="S83" s="74"/>
      <c r="T83" s="163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71</v>
      </c>
      <c r="AU83" s="19" t="s">
        <v>191</v>
      </c>
      <c r="BK83" s="164">
        <f>BK84</f>
        <v>0</v>
      </c>
    </row>
    <row r="84" spans="1:65" s="12" customFormat="1" ht="25.9" customHeight="1">
      <c r="B84" s="165"/>
      <c r="C84" s="166"/>
      <c r="D84" s="167" t="s">
        <v>71</v>
      </c>
      <c r="E84" s="168" t="s">
        <v>1367</v>
      </c>
      <c r="F84" s="168" t="s">
        <v>1368</v>
      </c>
      <c r="G84" s="166"/>
      <c r="H84" s="166"/>
      <c r="I84" s="169"/>
      <c r="J84" s="170">
        <f>BK84</f>
        <v>0</v>
      </c>
      <c r="K84" s="166"/>
      <c r="L84" s="171"/>
      <c r="M84" s="172"/>
      <c r="N84" s="173"/>
      <c r="O84" s="173"/>
      <c r="P84" s="174">
        <f>P85+P107+P126</f>
        <v>0</v>
      </c>
      <c r="Q84" s="173"/>
      <c r="R84" s="174">
        <f>R85+R107+R126</f>
        <v>0</v>
      </c>
      <c r="S84" s="173"/>
      <c r="T84" s="175">
        <f>T85+T107+T126</f>
        <v>0</v>
      </c>
      <c r="AR84" s="176" t="s">
        <v>241</v>
      </c>
      <c r="AT84" s="177" t="s">
        <v>71</v>
      </c>
      <c r="AU84" s="177" t="s">
        <v>72</v>
      </c>
      <c r="AY84" s="176" t="s">
        <v>216</v>
      </c>
      <c r="BK84" s="178">
        <f>BK85+BK107+BK126</f>
        <v>0</v>
      </c>
    </row>
    <row r="85" spans="1:65" s="12" customFormat="1" ht="22.9" customHeight="1">
      <c r="B85" s="165"/>
      <c r="C85" s="166"/>
      <c r="D85" s="167" t="s">
        <v>71</v>
      </c>
      <c r="E85" s="179" t="s">
        <v>1995</v>
      </c>
      <c r="F85" s="179" t="s">
        <v>1996</v>
      </c>
      <c r="G85" s="166"/>
      <c r="H85" s="166"/>
      <c r="I85" s="169"/>
      <c r="J85" s="180">
        <f>BK85</f>
        <v>0</v>
      </c>
      <c r="K85" s="166"/>
      <c r="L85" s="171"/>
      <c r="M85" s="172"/>
      <c r="N85" s="173"/>
      <c r="O85" s="173"/>
      <c r="P85" s="174">
        <f>SUM(P86:P106)</f>
        <v>0</v>
      </c>
      <c r="Q85" s="173"/>
      <c r="R85" s="174">
        <f>SUM(R86:R106)</f>
        <v>0</v>
      </c>
      <c r="S85" s="173"/>
      <c r="T85" s="175">
        <f>SUM(T86:T106)</f>
        <v>0</v>
      </c>
      <c r="AR85" s="176" t="s">
        <v>241</v>
      </c>
      <c r="AT85" s="177" t="s">
        <v>71</v>
      </c>
      <c r="AU85" s="177" t="s">
        <v>79</v>
      </c>
      <c r="AY85" s="176" t="s">
        <v>216</v>
      </c>
      <c r="BK85" s="178">
        <f>SUM(BK86:BK106)</f>
        <v>0</v>
      </c>
    </row>
    <row r="86" spans="1:65" s="2" customFormat="1" ht="16.5" customHeight="1">
      <c r="A86" s="36"/>
      <c r="B86" s="37"/>
      <c r="C86" s="181" t="s">
        <v>79</v>
      </c>
      <c r="D86" s="181" t="s">
        <v>218</v>
      </c>
      <c r="E86" s="182" t="s">
        <v>2792</v>
      </c>
      <c r="F86" s="183" t="s">
        <v>2793</v>
      </c>
      <c r="G86" s="184" t="s">
        <v>2794</v>
      </c>
      <c r="H86" s="185">
        <v>30</v>
      </c>
      <c r="I86" s="186"/>
      <c r="J86" s="187">
        <f>ROUND(I86*H86,2)</f>
        <v>0</v>
      </c>
      <c r="K86" s="183" t="s">
        <v>221</v>
      </c>
      <c r="L86" s="41"/>
      <c r="M86" s="188" t="s">
        <v>19</v>
      </c>
      <c r="N86" s="189" t="s">
        <v>43</v>
      </c>
      <c r="O86" s="66"/>
      <c r="P86" s="190">
        <f>O86*H86</f>
        <v>0</v>
      </c>
      <c r="Q86" s="190">
        <v>0</v>
      </c>
      <c r="R86" s="190">
        <f>Q86*H86</f>
        <v>0</v>
      </c>
      <c r="S86" s="190">
        <v>0</v>
      </c>
      <c r="T86" s="191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92" t="s">
        <v>1999</v>
      </c>
      <c r="AT86" s="192" t="s">
        <v>218</v>
      </c>
      <c r="AU86" s="192" t="s">
        <v>81</v>
      </c>
      <c r="AY86" s="19" t="s">
        <v>216</v>
      </c>
      <c r="BE86" s="193">
        <f>IF(N86="základní",J86,0)</f>
        <v>0</v>
      </c>
      <c r="BF86" s="193">
        <f>IF(N86="snížená",J86,0)</f>
        <v>0</v>
      </c>
      <c r="BG86" s="193">
        <f>IF(N86="zákl. přenesená",J86,0)</f>
        <v>0</v>
      </c>
      <c r="BH86" s="193">
        <f>IF(N86="sníž. přenesená",J86,0)</f>
        <v>0</v>
      </c>
      <c r="BI86" s="193">
        <f>IF(N86="nulová",J86,0)</f>
        <v>0</v>
      </c>
      <c r="BJ86" s="19" t="s">
        <v>79</v>
      </c>
      <c r="BK86" s="193">
        <f>ROUND(I86*H86,2)</f>
        <v>0</v>
      </c>
      <c r="BL86" s="19" t="s">
        <v>1999</v>
      </c>
      <c r="BM86" s="192" t="s">
        <v>2795</v>
      </c>
    </row>
    <row r="87" spans="1:65" s="2" customFormat="1" ht="11.25">
      <c r="A87" s="36"/>
      <c r="B87" s="37"/>
      <c r="C87" s="38"/>
      <c r="D87" s="194" t="s">
        <v>223</v>
      </c>
      <c r="E87" s="38"/>
      <c r="F87" s="195" t="s">
        <v>2796</v>
      </c>
      <c r="G87" s="38"/>
      <c r="H87" s="38"/>
      <c r="I87" s="196"/>
      <c r="J87" s="38"/>
      <c r="K87" s="38"/>
      <c r="L87" s="41"/>
      <c r="M87" s="197"/>
      <c r="N87" s="198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223</v>
      </c>
      <c r="AU87" s="19" t="s">
        <v>81</v>
      </c>
    </row>
    <row r="88" spans="1:65" s="13" customFormat="1" ht="11.25">
      <c r="B88" s="201"/>
      <c r="C88" s="202"/>
      <c r="D88" s="199" t="s">
        <v>227</v>
      </c>
      <c r="E88" s="203" t="s">
        <v>19</v>
      </c>
      <c r="F88" s="204" t="s">
        <v>2797</v>
      </c>
      <c r="G88" s="202"/>
      <c r="H88" s="205">
        <v>30</v>
      </c>
      <c r="I88" s="206"/>
      <c r="J88" s="202"/>
      <c r="K88" s="202"/>
      <c r="L88" s="207"/>
      <c r="M88" s="208"/>
      <c r="N88" s="209"/>
      <c r="O88" s="209"/>
      <c r="P88" s="209"/>
      <c r="Q88" s="209"/>
      <c r="R88" s="209"/>
      <c r="S88" s="209"/>
      <c r="T88" s="210"/>
      <c r="AT88" s="211" t="s">
        <v>227</v>
      </c>
      <c r="AU88" s="211" t="s">
        <v>81</v>
      </c>
      <c r="AV88" s="13" t="s">
        <v>81</v>
      </c>
      <c r="AW88" s="13" t="s">
        <v>33</v>
      </c>
      <c r="AX88" s="13" t="s">
        <v>79</v>
      </c>
      <c r="AY88" s="211" t="s">
        <v>216</v>
      </c>
    </row>
    <row r="89" spans="1:65" s="2" customFormat="1" ht="16.5" customHeight="1">
      <c r="A89" s="36"/>
      <c r="B89" s="37"/>
      <c r="C89" s="181" t="s">
        <v>81</v>
      </c>
      <c r="D89" s="181" t="s">
        <v>218</v>
      </c>
      <c r="E89" s="182" t="s">
        <v>2798</v>
      </c>
      <c r="F89" s="183" t="s">
        <v>2799</v>
      </c>
      <c r="G89" s="184" t="s">
        <v>2794</v>
      </c>
      <c r="H89" s="185">
        <v>30</v>
      </c>
      <c r="I89" s="186"/>
      <c r="J89" s="187">
        <f>ROUND(I89*H89,2)</f>
        <v>0</v>
      </c>
      <c r="K89" s="183" t="s">
        <v>221</v>
      </c>
      <c r="L89" s="41"/>
      <c r="M89" s="188" t="s">
        <v>19</v>
      </c>
      <c r="N89" s="189" t="s">
        <v>43</v>
      </c>
      <c r="O89" s="66"/>
      <c r="P89" s="190">
        <f>O89*H89</f>
        <v>0</v>
      </c>
      <c r="Q89" s="190">
        <v>0</v>
      </c>
      <c r="R89" s="190">
        <f>Q89*H89</f>
        <v>0</v>
      </c>
      <c r="S89" s="190">
        <v>0</v>
      </c>
      <c r="T89" s="191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92" t="s">
        <v>1999</v>
      </c>
      <c r="AT89" s="192" t="s">
        <v>218</v>
      </c>
      <c r="AU89" s="192" t="s">
        <v>81</v>
      </c>
      <c r="AY89" s="19" t="s">
        <v>216</v>
      </c>
      <c r="BE89" s="193">
        <f>IF(N89="základní",J89,0)</f>
        <v>0</v>
      </c>
      <c r="BF89" s="193">
        <f>IF(N89="snížená",J89,0)</f>
        <v>0</v>
      </c>
      <c r="BG89" s="193">
        <f>IF(N89="zákl. přenesená",J89,0)</f>
        <v>0</v>
      </c>
      <c r="BH89" s="193">
        <f>IF(N89="sníž. přenesená",J89,0)</f>
        <v>0</v>
      </c>
      <c r="BI89" s="193">
        <f>IF(N89="nulová",J89,0)</f>
        <v>0</v>
      </c>
      <c r="BJ89" s="19" t="s">
        <v>79</v>
      </c>
      <c r="BK89" s="193">
        <f>ROUND(I89*H89,2)</f>
        <v>0</v>
      </c>
      <c r="BL89" s="19" t="s">
        <v>1999</v>
      </c>
      <c r="BM89" s="192" t="s">
        <v>2800</v>
      </c>
    </row>
    <row r="90" spans="1:65" s="2" customFormat="1" ht="11.25">
      <c r="A90" s="36"/>
      <c r="B90" s="37"/>
      <c r="C90" s="38"/>
      <c r="D90" s="194" t="s">
        <v>223</v>
      </c>
      <c r="E90" s="38"/>
      <c r="F90" s="195" t="s">
        <v>2801</v>
      </c>
      <c r="G90" s="38"/>
      <c r="H90" s="38"/>
      <c r="I90" s="196"/>
      <c r="J90" s="38"/>
      <c r="K90" s="38"/>
      <c r="L90" s="41"/>
      <c r="M90" s="197"/>
      <c r="N90" s="198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223</v>
      </c>
      <c r="AU90" s="19" t="s">
        <v>81</v>
      </c>
    </row>
    <row r="91" spans="1:65" s="13" customFormat="1" ht="11.25">
      <c r="B91" s="201"/>
      <c r="C91" s="202"/>
      <c r="D91" s="199" t="s">
        <v>227</v>
      </c>
      <c r="E91" s="203" t="s">
        <v>19</v>
      </c>
      <c r="F91" s="204" t="s">
        <v>2802</v>
      </c>
      <c r="G91" s="202"/>
      <c r="H91" s="205">
        <v>30</v>
      </c>
      <c r="I91" s="206"/>
      <c r="J91" s="202"/>
      <c r="K91" s="202"/>
      <c r="L91" s="207"/>
      <c r="M91" s="208"/>
      <c r="N91" s="209"/>
      <c r="O91" s="209"/>
      <c r="P91" s="209"/>
      <c r="Q91" s="209"/>
      <c r="R91" s="209"/>
      <c r="S91" s="209"/>
      <c r="T91" s="210"/>
      <c r="AT91" s="211" t="s">
        <v>227</v>
      </c>
      <c r="AU91" s="211" t="s">
        <v>81</v>
      </c>
      <c r="AV91" s="13" t="s">
        <v>81</v>
      </c>
      <c r="AW91" s="13" t="s">
        <v>33</v>
      </c>
      <c r="AX91" s="13" t="s">
        <v>79</v>
      </c>
      <c r="AY91" s="211" t="s">
        <v>216</v>
      </c>
    </row>
    <row r="92" spans="1:65" s="2" customFormat="1" ht="16.5" customHeight="1">
      <c r="A92" s="36"/>
      <c r="B92" s="37"/>
      <c r="C92" s="181" t="s">
        <v>136</v>
      </c>
      <c r="D92" s="181" t="s">
        <v>218</v>
      </c>
      <c r="E92" s="182" t="s">
        <v>2803</v>
      </c>
      <c r="F92" s="183" t="s">
        <v>2804</v>
      </c>
      <c r="G92" s="184" t="s">
        <v>2794</v>
      </c>
      <c r="H92" s="185">
        <v>15</v>
      </c>
      <c r="I92" s="186"/>
      <c r="J92" s="187">
        <f>ROUND(I92*H92,2)</f>
        <v>0</v>
      </c>
      <c r="K92" s="183" t="s">
        <v>221</v>
      </c>
      <c r="L92" s="41"/>
      <c r="M92" s="188" t="s">
        <v>19</v>
      </c>
      <c r="N92" s="189" t="s">
        <v>43</v>
      </c>
      <c r="O92" s="66"/>
      <c r="P92" s="190">
        <f>O92*H92</f>
        <v>0</v>
      </c>
      <c r="Q92" s="190">
        <v>0</v>
      </c>
      <c r="R92" s="190">
        <f>Q92*H92</f>
        <v>0</v>
      </c>
      <c r="S92" s="190">
        <v>0</v>
      </c>
      <c r="T92" s="191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2" t="s">
        <v>1999</v>
      </c>
      <c r="AT92" s="192" t="s">
        <v>218</v>
      </c>
      <c r="AU92" s="192" t="s">
        <v>81</v>
      </c>
      <c r="AY92" s="19" t="s">
        <v>216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19" t="s">
        <v>79</v>
      </c>
      <c r="BK92" s="193">
        <f>ROUND(I92*H92,2)</f>
        <v>0</v>
      </c>
      <c r="BL92" s="19" t="s">
        <v>1999</v>
      </c>
      <c r="BM92" s="192" t="s">
        <v>2805</v>
      </c>
    </row>
    <row r="93" spans="1:65" s="2" customFormat="1" ht="11.25">
      <c r="A93" s="36"/>
      <c r="B93" s="37"/>
      <c r="C93" s="38"/>
      <c r="D93" s="194" t="s">
        <v>223</v>
      </c>
      <c r="E93" s="38"/>
      <c r="F93" s="195" t="s">
        <v>2806</v>
      </c>
      <c r="G93" s="38"/>
      <c r="H93" s="38"/>
      <c r="I93" s="196"/>
      <c r="J93" s="38"/>
      <c r="K93" s="38"/>
      <c r="L93" s="41"/>
      <c r="M93" s="197"/>
      <c r="N93" s="198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223</v>
      </c>
      <c r="AU93" s="19" t="s">
        <v>81</v>
      </c>
    </row>
    <row r="94" spans="1:65" s="13" customFormat="1" ht="11.25">
      <c r="B94" s="201"/>
      <c r="C94" s="202"/>
      <c r="D94" s="199" t="s">
        <v>227</v>
      </c>
      <c r="E94" s="203" t="s">
        <v>19</v>
      </c>
      <c r="F94" s="204" t="s">
        <v>2807</v>
      </c>
      <c r="G94" s="202"/>
      <c r="H94" s="205">
        <v>15</v>
      </c>
      <c r="I94" s="206"/>
      <c r="J94" s="202"/>
      <c r="K94" s="202"/>
      <c r="L94" s="207"/>
      <c r="M94" s="208"/>
      <c r="N94" s="209"/>
      <c r="O94" s="209"/>
      <c r="P94" s="209"/>
      <c r="Q94" s="209"/>
      <c r="R94" s="209"/>
      <c r="S94" s="209"/>
      <c r="T94" s="210"/>
      <c r="AT94" s="211" t="s">
        <v>227</v>
      </c>
      <c r="AU94" s="211" t="s">
        <v>81</v>
      </c>
      <c r="AV94" s="13" t="s">
        <v>81</v>
      </c>
      <c r="AW94" s="13" t="s">
        <v>33</v>
      </c>
      <c r="AX94" s="13" t="s">
        <v>79</v>
      </c>
      <c r="AY94" s="211" t="s">
        <v>216</v>
      </c>
    </row>
    <row r="95" spans="1:65" s="2" customFormat="1" ht="16.5" customHeight="1">
      <c r="A95" s="36"/>
      <c r="B95" s="37"/>
      <c r="C95" s="181" t="s">
        <v>156</v>
      </c>
      <c r="D95" s="181" t="s">
        <v>218</v>
      </c>
      <c r="E95" s="182" t="s">
        <v>2808</v>
      </c>
      <c r="F95" s="183" t="s">
        <v>2809</v>
      </c>
      <c r="G95" s="184" t="s">
        <v>2794</v>
      </c>
      <c r="H95" s="185">
        <v>30</v>
      </c>
      <c r="I95" s="186"/>
      <c r="J95" s="187">
        <f>ROUND(I95*H95,2)</f>
        <v>0</v>
      </c>
      <c r="K95" s="183" t="s">
        <v>221</v>
      </c>
      <c r="L95" s="41"/>
      <c r="M95" s="188" t="s">
        <v>19</v>
      </c>
      <c r="N95" s="189" t="s">
        <v>43</v>
      </c>
      <c r="O95" s="66"/>
      <c r="P95" s="190">
        <f>O95*H95</f>
        <v>0</v>
      </c>
      <c r="Q95" s="190">
        <v>0</v>
      </c>
      <c r="R95" s="190">
        <f>Q95*H95</f>
        <v>0</v>
      </c>
      <c r="S95" s="190">
        <v>0</v>
      </c>
      <c r="T95" s="191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2" t="s">
        <v>1999</v>
      </c>
      <c r="AT95" s="192" t="s">
        <v>218</v>
      </c>
      <c r="AU95" s="192" t="s">
        <v>81</v>
      </c>
      <c r="AY95" s="19" t="s">
        <v>216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19" t="s">
        <v>79</v>
      </c>
      <c r="BK95" s="193">
        <f>ROUND(I95*H95,2)</f>
        <v>0</v>
      </c>
      <c r="BL95" s="19" t="s">
        <v>1999</v>
      </c>
      <c r="BM95" s="192" t="s">
        <v>2810</v>
      </c>
    </row>
    <row r="96" spans="1:65" s="2" customFormat="1" ht="11.25">
      <c r="A96" s="36"/>
      <c r="B96" s="37"/>
      <c r="C96" s="38"/>
      <c r="D96" s="194" t="s">
        <v>223</v>
      </c>
      <c r="E96" s="38"/>
      <c r="F96" s="195" t="s">
        <v>2811</v>
      </c>
      <c r="G96" s="38"/>
      <c r="H96" s="38"/>
      <c r="I96" s="196"/>
      <c r="J96" s="38"/>
      <c r="K96" s="38"/>
      <c r="L96" s="41"/>
      <c r="M96" s="197"/>
      <c r="N96" s="198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223</v>
      </c>
      <c r="AU96" s="19" t="s">
        <v>81</v>
      </c>
    </row>
    <row r="97" spans="1:65" s="13" customFormat="1" ht="11.25">
      <c r="B97" s="201"/>
      <c r="C97" s="202"/>
      <c r="D97" s="199" t="s">
        <v>227</v>
      </c>
      <c r="E97" s="203" t="s">
        <v>19</v>
      </c>
      <c r="F97" s="204" t="s">
        <v>2802</v>
      </c>
      <c r="G97" s="202"/>
      <c r="H97" s="205">
        <v>30</v>
      </c>
      <c r="I97" s="206"/>
      <c r="J97" s="202"/>
      <c r="K97" s="202"/>
      <c r="L97" s="207"/>
      <c r="M97" s="208"/>
      <c r="N97" s="209"/>
      <c r="O97" s="209"/>
      <c r="P97" s="209"/>
      <c r="Q97" s="209"/>
      <c r="R97" s="209"/>
      <c r="S97" s="209"/>
      <c r="T97" s="210"/>
      <c r="AT97" s="211" t="s">
        <v>227</v>
      </c>
      <c r="AU97" s="211" t="s">
        <v>81</v>
      </c>
      <c r="AV97" s="13" t="s">
        <v>81</v>
      </c>
      <c r="AW97" s="13" t="s">
        <v>33</v>
      </c>
      <c r="AX97" s="13" t="s">
        <v>79</v>
      </c>
      <c r="AY97" s="211" t="s">
        <v>216</v>
      </c>
    </row>
    <row r="98" spans="1:65" s="2" customFormat="1" ht="16.5" customHeight="1">
      <c r="A98" s="36"/>
      <c r="B98" s="37"/>
      <c r="C98" s="181" t="s">
        <v>241</v>
      </c>
      <c r="D98" s="181" t="s">
        <v>218</v>
      </c>
      <c r="E98" s="182" t="s">
        <v>2812</v>
      </c>
      <c r="F98" s="183" t="s">
        <v>2813</v>
      </c>
      <c r="G98" s="184" t="s">
        <v>1053</v>
      </c>
      <c r="H98" s="185">
        <v>1</v>
      </c>
      <c r="I98" s="186"/>
      <c r="J98" s="187">
        <f>ROUND(I98*H98,2)</f>
        <v>0</v>
      </c>
      <c r="K98" s="183" t="s">
        <v>221</v>
      </c>
      <c r="L98" s="41"/>
      <c r="M98" s="188" t="s">
        <v>19</v>
      </c>
      <c r="N98" s="189" t="s">
        <v>43</v>
      </c>
      <c r="O98" s="66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2" t="s">
        <v>1999</v>
      </c>
      <c r="AT98" s="192" t="s">
        <v>218</v>
      </c>
      <c r="AU98" s="192" t="s">
        <v>81</v>
      </c>
      <c r="AY98" s="19" t="s">
        <v>216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19" t="s">
        <v>79</v>
      </c>
      <c r="BK98" s="193">
        <f>ROUND(I98*H98,2)</f>
        <v>0</v>
      </c>
      <c r="BL98" s="19" t="s">
        <v>1999</v>
      </c>
      <c r="BM98" s="192" t="s">
        <v>2814</v>
      </c>
    </row>
    <row r="99" spans="1:65" s="2" customFormat="1" ht="11.25">
      <c r="A99" s="36"/>
      <c r="B99" s="37"/>
      <c r="C99" s="38"/>
      <c r="D99" s="194" t="s">
        <v>223</v>
      </c>
      <c r="E99" s="38"/>
      <c r="F99" s="195" t="s">
        <v>2815</v>
      </c>
      <c r="G99" s="38"/>
      <c r="H99" s="38"/>
      <c r="I99" s="196"/>
      <c r="J99" s="38"/>
      <c r="K99" s="38"/>
      <c r="L99" s="41"/>
      <c r="M99" s="197"/>
      <c r="N99" s="198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223</v>
      </c>
      <c r="AU99" s="19" t="s">
        <v>81</v>
      </c>
    </row>
    <row r="100" spans="1:65" s="13" customFormat="1" ht="11.25">
      <c r="B100" s="201"/>
      <c r="C100" s="202"/>
      <c r="D100" s="199" t="s">
        <v>227</v>
      </c>
      <c r="E100" s="203" t="s">
        <v>19</v>
      </c>
      <c r="F100" s="204" t="s">
        <v>2816</v>
      </c>
      <c r="G100" s="202"/>
      <c r="H100" s="205">
        <v>1</v>
      </c>
      <c r="I100" s="206"/>
      <c r="J100" s="202"/>
      <c r="K100" s="202"/>
      <c r="L100" s="207"/>
      <c r="M100" s="208"/>
      <c r="N100" s="209"/>
      <c r="O100" s="209"/>
      <c r="P100" s="209"/>
      <c r="Q100" s="209"/>
      <c r="R100" s="209"/>
      <c r="S100" s="209"/>
      <c r="T100" s="210"/>
      <c r="AT100" s="211" t="s">
        <v>227</v>
      </c>
      <c r="AU100" s="211" t="s">
        <v>81</v>
      </c>
      <c r="AV100" s="13" t="s">
        <v>81</v>
      </c>
      <c r="AW100" s="13" t="s">
        <v>33</v>
      </c>
      <c r="AX100" s="13" t="s">
        <v>79</v>
      </c>
      <c r="AY100" s="211" t="s">
        <v>216</v>
      </c>
    </row>
    <row r="101" spans="1:65" s="2" customFormat="1" ht="16.5" customHeight="1">
      <c r="A101" s="36"/>
      <c r="B101" s="37"/>
      <c r="C101" s="181" t="s">
        <v>179</v>
      </c>
      <c r="D101" s="181" t="s">
        <v>218</v>
      </c>
      <c r="E101" s="182" t="s">
        <v>2002</v>
      </c>
      <c r="F101" s="183" t="s">
        <v>2003</v>
      </c>
      <c r="G101" s="184" t="s">
        <v>1053</v>
      </c>
      <c r="H101" s="185">
        <v>1</v>
      </c>
      <c r="I101" s="186"/>
      <c r="J101" s="187">
        <f>ROUND(I101*H101,2)</f>
        <v>0</v>
      </c>
      <c r="K101" s="183" t="s">
        <v>221</v>
      </c>
      <c r="L101" s="41"/>
      <c r="M101" s="188" t="s">
        <v>19</v>
      </c>
      <c r="N101" s="189" t="s">
        <v>43</v>
      </c>
      <c r="O101" s="66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2" t="s">
        <v>1999</v>
      </c>
      <c r="AT101" s="192" t="s">
        <v>218</v>
      </c>
      <c r="AU101" s="192" t="s">
        <v>81</v>
      </c>
      <c r="AY101" s="19" t="s">
        <v>216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19" t="s">
        <v>79</v>
      </c>
      <c r="BK101" s="193">
        <f>ROUND(I101*H101,2)</f>
        <v>0</v>
      </c>
      <c r="BL101" s="19" t="s">
        <v>1999</v>
      </c>
      <c r="BM101" s="192" t="s">
        <v>2817</v>
      </c>
    </row>
    <row r="102" spans="1:65" s="2" customFormat="1" ht="11.25">
      <c r="A102" s="36"/>
      <c r="B102" s="37"/>
      <c r="C102" s="38"/>
      <c r="D102" s="194" t="s">
        <v>223</v>
      </c>
      <c r="E102" s="38"/>
      <c r="F102" s="195" t="s">
        <v>2005</v>
      </c>
      <c r="G102" s="38"/>
      <c r="H102" s="38"/>
      <c r="I102" s="196"/>
      <c r="J102" s="38"/>
      <c r="K102" s="38"/>
      <c r="L102" s="41"/>
      <c r="M102" s="197"/>
      <c r="N102" s="198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223</v>
      </c>
      <c r="AU102" s="19" t="s">
        <v>81</v>
      </c>
    </row>
    <row r="103" spans="1:65" s="2" customFormat="1" ht="97.5">
      <c r="A103" s="36"/>
      <c r="B103" s="37"/>
      <c r="C103" s="38"/>
      <c r="D103" s="199" t="s">
        <v>225</v>
      </c>
      <c r="E103" s="38"/>
      <c r="F103" s="200" t="s">
        <v>2818</v>
      </c>
      <c r="G103" s="38"/>
      <c r="H103" s="38"/>
      <c r="I103" s="196"/>
      <c r="J103" s="38"/>
      <c r="K103" s="38"/>
      <c r="L103" s="41"/>
      <c r="M103" s="197"/>
      <c r="N103" s="198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225</v>
      </c>
      <c r="AU103" s="19" t="s">
        <v>81</v>
      </c>
    </row>
    <row r="104" spans="1:65" s="2" customFormat="1" ht="16.5" customHeight="1">
      <c r="A104" s="36"/>
      <c r="B104" s="37"/>
      <c r="C104" s="181" t="s">
        <v>252</v>
      </c>
      <c r="D104" s="181" t="s">
        <v>218</v>
      </c>
      <c r="E104" s="182" t="s">
        <v>1373</v>
      </c>
      <c r="F104" s="183" t="s">
        <v>1374</v>
      </c>
      <c r="G104" s="184" t="s">
        <v>2794</v>
      </c>
      <c r="H104" s="185">
        <v>30</v>
      </c>
      <c r="I104" s="186"/>
      <c r="J104" s="187">
        <f>ROUND(I104*H104,2)</f>
        <v>0</v>
      </c>
      <c r="K104" s="183" t="s">
        <v>221</v>
      </c>
      <c r="L104" s="41"/>
      <c r="M104" s="188" t="s">
        <v>19</v>
      </c>
      <c r="N104" s="189" t="s">
        <v>43</v>
      </c>
      <c r="O104" s="66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2" t="s">
        <v>1999</v>
      </c>
      <c r="AT104" s="192" t="s">
        <v>218</v>
      </c>
      <c r="AU104" s="192" t="s">
        <v>81</v>
      </c>
      <c r="AY104" s="19" t="s">
        <v>216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19" t="s">
        <v>79</v>
      </c>
      <c r="BK104" s="193">
        <f>ROUND(I104*H104,2)</f>
        <v>0</v>
      </c>
      <c r="BL104" s="19" t="s">
        <v>1999</v>
      </c>
      <c r="BM104" s="192" t="s">
        <v>2819</v>
      </c>
    </row>
    <row r="105" spans="1:65" s="2" customFormat="1" ht="11.25">
      <c r="A105" s="36"/>
      <c r="B105" s="37"/>
      <c r="C105" s="38"/>
      <c r="D105" s="194" t="s">
        <v>223</v>
      </c>
      <c r="E105" s="38"/>
      <c r="F105" s="195" t="s">
        <v>1376</v>
      </c>
      <c r="G105" s="38"/>
      <c r="H105" s="38"/>
      <c r="I105" s="196"/>
      <c r="J105" s="38"/>
      <c r="K105" s="38"/>
      <c r="L105" s="41"/>
      <c r="M105" s="197"/>
      <c r="N105" s="198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223</v>
      </c>
      <c r="AU105" s="19" t="s">
        <v>81</v>
      </c>
    </row>
    <row r="106" spans="1:65" s="13" customFormat="1" ht="11.25">
      <c r="B106" s="201"/>
      <c r="C106" s="202"/>
      <c r="D106" s="199" t="s">
        <v>227</v>
      </c>
      <c r="E106" s="203" t="s">
        <v>19</v>
      </c>
      <c r="F106" s="204" t="s">
        <v>2820</v>
      </c>
      <c r="G106" s="202"/>
      <c r="H106" s="205">
        <v>30</v>
      </c>
      <c r="I106" s="206"/>
      <c r="J106" s="202"/>
      <c r="K106" s="202"/>
      <c r="L106" s="207"/>
      <c r="M106" s="208"/>
      <c r="N106" s="209"/>
      <c r="O106" s="209"/>
      <c r="P106" s="209"/>
      <c r="Q106" s="209"/>
      <c r="R106" s="209"/>
      <c r="S106" s="209"/>
      <c r="T106" s="210"/>
      <c r="AT106" s="211" t="s">
        <v>227</v>
      </c>
      <c r="AU106" s="211" t="s">
        <v>81</v>
      </c>
      <c r="AV106" s="13" t="s">
        <v>81</v>
      </c>
      <c r="AW106" s="13" t="s">
        <v>33</v>
      </c>
      <c r="AX106" s="13" t="s">
        <v>79</v>
      </c>
      <c r="AY106" s="211" t="s">
        <v>216</v>
      </c>
    </row>
    <row r="107" spans="1:65" s="12" customFormat="1" ht="22.9" customHeight="1">
      <c r="B107" s="165"/>
      <c r="C107" s="166"/>
      <c r="D107" s="167" t="s">
        <v>71</v>
      </c>
      <c r="E107" s="179" t="s">
        <v>2012</v>
      </c>
      <c r="F107" s="179" t="s">
        <v>2013</v>
      </c>
      <c r="G107" s="166"/>
      <c r="H107" s="166"/>
      <c r="I107" s="169"/>
      <c r="J107" s="180">
        <f>BK107</f>
        <v>0</v>
      </c>
      <c r="K107" s="166"/>
      <c r="L107" s="171"/>
      <c r="M107" s="172"/>
      <c r="N107" s="173"/>
      <c r="O107" s="173"/>
      <c r="P107" s="174">
        <f>SUM(P108:P125)</f>
        <v>0</v>
      </c>
      <c r="Q107" s="173"/>
      <c r="R107" s="174">
        <f>SUM(R108:R125)</f>
        <v>0</v>
      </c>
      <c r="S107" s="173"/>
      <c r="T107" s="175">
        <f>SUM(T108:T125)</f>
        <v>0</v>
      </c>
      <c r="AR107" s="176" t="s">
        <v>241</v>
      </c>
      <c r="AT107" s="177" t="s">
        <v>71</v>
      </c>
      <c r="AU107" s="177" t="s">
        <v>79</v>
      </c>
      <c r="AY107" s="176" t="s">
        <v>216</v>
      </c>
      <c r="BK107" s="178">
        <f>SUM(BK108:BK125)</f>
        <v>0</v>
      </c>
    </row>
    <row r="108" spans="1:65" s="2" customFormat="1" ht="16.5" customHeight="1">
      <c r="A108" s="36"/>
      <c r="B108" s="37"/>
      <c r="C108" s="181" t="s">
        <v>257</v>
      </c>
      <c r="D108" s="181" t="s">
        <v>218</v>
      </c>
      <c r="E108" s="182" t="s">
        <v>2014</v>
      </c>
      <c r="F108" s="183" t="s">
        <v>2013</v>
      </c>
      <c r="G108" s="184" t="s">
        <v>2783</v>
      </c>
      <c r="H108" s="185">
        <v>1</v>
      </c>
      <c r="I108" s="186"/>
      <c r="J108" s="187">
        <f>ROUND(I108*H108,2)</f>
        <v>0</v>
      </c>
      <c r="K108" s="183" t="s">
        <v>221</v>
      </c>
      <c r="L108" s="41"/>
      <c r="M108" s="188" t="s">
        <v>19</v>
      </c>
      <c r="N108" s="189" t="s">
        <v>43</v>
      </c>
      <c r="O108" s="66"/>
      <c r="P108" s="190">
        <f>O108*H108</f>
        <v>0</v>
      </c>
      <c r="Q108" s="190">
        <v>0</v>
      </c>
      <c r="R108" s="190">
        <f>Q108*H108</f>
        <v>0</v>
      </c>
      <c r="S108" s="190">
        <v>0</v>
      </c>
      <c r="T108" s="19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2" t="s">
        <v>1999</v>
      </c>
      <c r="AT108" s="192" t="s">
        <v>218</v>
      </c>
      <c r="AU108" s="192" t="s">
        <v>81</v>
      </c>
      <c r="AY108" s="19" t="s">
        <v>216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19" t="s">
        <v>79</v>
      </c>
      <c r="BK108" s="193">
        <f>ROUND(I108*H108,2)</f>
        <v>0</v>
      </c>
      <c r="BL108" s="19" t="s">
        <v>1999</v>
      </c>
      <c r="BM108" s="192" t="s">
        <v>2821</v>
      </c>
    </row>
    <row r="109" spans="1:65" s="2" customFormat="1" ht="11.25">
      <c r="A109" s="36"/>
      <c r="B109" s="37"/>
      <c r="C109" s="38"/>
      <c r="D109" s="194" t="s">
        <v>223</v>
      </c>
      <c r="E109" s="38"/>
      <c r="F109" s="195" t="s">
        <v>2016</v>
      </c>
      <c r="G109" s="38"/>
      <c r="H109" s="38"/>
      <c r="I109" s="196"/>
      <c r="J109" s="38"/>
      <c r="K109" s="38"/>
      <c r="L109" s="41"/>
      <c r="M109" s="197"/>
      <c r="N109" s="198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223</v>
      </c>
      <c r="AU109" s="19" t="s">
        <v>81</v>
      </c>
    </row>
    <row r="110" spans="1:65" s="13" customFormat="1" ht="11.25">
      <c r="B110" s="201"/>
      <c r="C110" s="202"/>
      <c r="D110" s="199" t="s">
        <v>227</v>
      </c>
      <c r="E110" s="203" t="s">
        <v>19</v>
      </c>
      <c r="F110" s="204" t="s">
        <v>2822</v>
      </c>
      <c r="G110" s="202"/>
      <c r="H110" s="205">
        <v>1</v>
      </c>
      <c r="I110" s="206"/>
      <c r="J110" s="202"/>
      <c r="K110" s="202"/>
      <c r="L110" s="207"/>
      <c r="M110" s="208"/>
      <c r="N110" s="209"/>
      <c r="O110" s="209"/>
      <c r="P110" s="209"/>
      <c r="Q110" s="209"/>
      <c r="R110" s="209"/>
      <c r="S110" s="209"/>
      <c r="T110" s="210"/>
      <c r="AT110" s="211" t="s">
        <v>227</v>
      </c>
      <c r="AU110" s="211" t="s">
        <v>81</v>
      </c>
      <c r="AV110" s="13" t="s">
        <v>81</v>
      </c>
      <c r="AW110" s="13" t="s">
        <v>33</v>
      </c>
      <c r="AX110" s="13" t="s">
        <v>79</v>
      </c>
      <c r="AY110" s="211" t="s">
        <v>216</v>
      </c>
    </row>
    <row r="111" spans="1:65" s="14" customFormat="1" ht="11.25">
      <c r="B111" s="212"/>
      <c r="C111" s="213"/>
      <c r="D111" s="199" t="s">
        <v>227</v>
      </c>
      <c r="E111" s="214" t="s">
        <v>19</v>
      </c>
      <c r="F111" s="215" t="s">
        <v>2823</v>
      </c>
      <c r="G111" s="213"/>
      <c r="H111" s="214" t="s">
        <v>19</v>
      </c>
      <c r="I111" s="216"/>
      <c r="J111" s="213"/>
      <c r="K111" s="213"/>
      <c r="L111" s="217"/>
      <c r="M111" s="218"/>
      <c r="N111" s="219"/>
      <c r="O111" s="219"/>
      <c r="P111" s="219"/>
      <c r="Q111" s="219"/>
      <c r="R111" s="219"/>
      <c r="S111" s="219"/>
      <c r="T111" s="220"/>
      <c r="AT111" s="221" t="s">
        <v>227</v>
      </c>
      <c r="AU111" s="221" t="s">
        <v>81</v>
      </c>
      <c r="AV111" s="14" t="s">
        <v>79</v>
      </c>
      <c r="AW111" s="14" t="s">
        <v>33</v>
      </c>
      <c r="AX111" s="14" t="s">
        <v>72</v>
      </c>
      <c r="AY111" s="221" t="s">
        <v>216</v>
      </c>
    </row>
    <row r="112" spans="1:65" s="14" customFormat="1" ht="11.25">
      <c r="B112" s="212"/>
      <c r="C112" s="213"/>
      <c r="D112" s="199" t="s">
        <v>227</v>
      </c>
      <c r="E112" s="214" t="s">
        <v>19</v>
      </c>
      <c r="F112" s="215" t="s">
        <v>2824</v>
      </c>
      <c r="G112" s="213"/>
      <c r="H112" s="214" t="s">
        <v>19</v>
      </c>
      <c r="I112" s="216"/>
      <c r="J112" s="213"/>
      <c r="K112" s="213"/>
      <c r="L112" s="217"/>
      <c r="M112" s="218"/>
      <c r="N112" s="219"/>
      <c r="O112" s="219"/>
      <c r="P112" s="219"/>
      <c r="Q112" s="219"/>
      <c r="R112" s="219"/>
      <c r="S112" s="219"/>
      <c r="T112" s="220"/>
      <c r="AT112" s="221" t="s">
        <v>227</v>
      </c>
      <c r="AU112" s="221" t="s">
        <v>81</v>
      </c>
      <c r="AV112" s="14" t="s">
        <v>79</v>
      </c>
      <c r="AW112" s="14" t="s">
        <v>33</v>
      </c>
      <c r="AX112" s="14" t="s">
        <v>72</v>
      </c>
      <c r="AY112" s="221" t="s">
        <v>216</v>
      </c>
    </row>
    <row r="113" spans="1:65" s="14" customFormat="1" ht="11.25">
      <c r="B113" s="212"/>
      <c r="C113" s="213"/>
      <c r="D113" s="199" t="s">
        <v>227</v>
      </c>
      <c r="E113" s="214" t="s">
        <v>19</v>
      </c>
      <c r="F113" s="215" t="s">
        <v>2825</v>
      </c>
      <c r="G113" s="213"/>
      <c r="H113" s="214" t="s">
        <v>19</v>
      </c>
      <c r="I113" s="216"/>
      <c r="J113" s="213"/>
      <c r="K113" s="213"/>
      <c r="L113" s="217"/>
      <c r="M113" s="218"/>
      <c r="N113" s="219"/>
      <c r="O113" s="219"/>
      <c r="P113" s="219"/>
      <c r="Q113" s="219"/>
      <c r="R113" s="219"/>
      <c r="S113" s="219"/>
      <c r="T113" s="220"/>
      <c r="AT113" s="221" t="s">
        <v>227</v>
      </c>
      <c r="AU113" s="221" t="s">
        <v>81</v>
      </c>
      <c r="AV113" s="14" t="s">
        <v>79</v>
      </c>
      <c r="AW113" s="14" t="s">
        <v>33</v>
      </c>
      <c r="AX113" s="14" t="s">
        <v>72</v>
      </c>
      <c r="AY113" s="221" t="s">
        <v>216</v>
      </c>
    </row>
    <row r="114" spans="1:65" s="14" customFormat="1" ht="11.25">
      <c r="B114" s="212"/>
      <c r="C114" s="213"/>
      <c r="D114" s="199" t="s">
        <v>227</v>
      </c>
      <c r="E114" s="214" t="s">
        <v>19</v>
      </c>
      <c r="F114" s="215" t="s">
        <v>2826</v>
      </c>
      <c r="G114" s="213"/>
      <c r="H114" s="214" t="s">
        <v>19</v>
      </c>
      <c r="I114" s="216"/>
      <c r="J114" s="213"/>
      <c r="K114" s="213"/>
      <c r="L114" s="217"/>
      <c r="M114" s="218"/>
      <c r="N114" s="219"/>
      <c r="O114" s="219"/>
      <c r="P114" s="219"/>
      <c r="Q114" s="219"/>
      <c r="R114" s="219"/>
      <c r="S114" s="219"/>
      <c r="T114" s="220"/>
      <c r="AT114" s="221" t="s">
        <v>227</v>
      </c>
      <c r="AU114" s="221" t="s">
        <v>81</v>
      </c>
      <c r="AV114" s="14" t="s">
        <v>79</v>
      </c>
      <c r="AW114" s="14" t="s">
        <v>33</v>
      </c>
      <c r="AX114" s="14" t="s">
        <v>72</v>
      </c>
      <c r="AY114" s="221" t="s">
        <v>216</v>
      </c>
    </row>
    <row r="115" spans="1:65" s="14" customFormat="1" ht="11.25">
      <c r="B115" s="212"/>
      <c r="C115" s="213"/>
      <c r="D115" s="199" t="s">
        <v>227</v>
      </c>
      <c r="E115" s="214" t="s">
        <v>19</v>
      </c>
      <c r="F115" s="215" t="s">
        <v>2827</v>
      </c>
      <c r="G115" s="213"/>
      <c r="H115" s="214" t="s">
        <v>19</v>
      </c>
      <c r="I115" s="216"/>
      <c r="J115" s="213"/>
      <c r="K115" s="213"/>
      <c r="L115" s="217"/>
      <c r="M115" s="218"/>
      <c r="N115" s="219"/>
      <c r="O115" s="219"/>
      <c r="P115" s="219"/>
      <c r="Q115" s="219"/>
      <c r="R115" s="219"/>
      <c r="S115" s="219"/>
      <c r="T115" s="220"/>
      <c r="AT115" s="221" t="s">
        <v>227</v>
      </c>
      <c r="AU115" s="221" t="s">
        <v>81</v>
      </c>
      <c r="AV115" s="14" t="s">
        <v>79</v>
      </c>
      <c r="AW115" s="14" t="s">
        <v>33</v>
      </c>
      <c r="AX115" s="14" t="s">
        <v>72</v>
      </c>
      <c r="AY115" s="221" t="s">
        <v>216</v>
      </c>
    </row>
    <row r="116" spans="1:65" s="2" customFormat="1" ht="16.5" customHeight="1">
      <c r="A116" s="36"/>
      <c r="B116" s="37"/>
      <c r="C116" s="181" t="s">
        <v>265</v>
      </c>
      <c r="D116" s="181" t="s">
        <v>218</v>
      </c>
      <c r="E116" s="182" t="s">
        <v>1377</v>
      </c>
      <c r="F116" s="183" t="s">
        <v>1378</v>
      </c>
      <c r="G116" s="184" t="s">
        <v>1053</v>
      </c>
      <c r="H116" s="185">
        <v>1</v>
      </c>
      <c r="I116" s="186"/>
      <c r="J116" s="187">
        <f>ROUND(I116*H116,2)</f>
        <v>0</v>
      </c>
      <c r="K116" s="183" t="s">
        <v>221</v>
      </c>
      <c r="L116" s="41"/>
      <c r="M116" s="188" t="s">
        <v>19</v>
      </c>
      <c r="N116" s="189" t="s">
        <v>43</v>
      </c>
      <c r="O116" s="66"/>
      <c r="P116" s="190">
        <f>O116*H116</f>
        <v>0</v>
      </c>
      <c r="Q116" s="190">
        <v>0</v>
      </c>
      <c r="R116" s="190">
        <f>Q116*H116</f>
        <v>0</v>
      </c>
      <c r="S116" s="190">
        <v>0</v>
      </c>
      <c r="T116" s="191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2" t="s">
        <v>1999</v>
      </c>
      <c r="AT116" s="192" t="s">
        <v>218</v>
      </c>
      <c r="AU116" s="192" t="s">
        <v>81</v>
      </c>
      <c r="AY116" s="19" t="s">
        <v>216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19" t="s">
        <v>79</v>
      </c>
      <c r="BK116" s="193">
        <f>ROUND(I116*H116,2)</f>
        <v>0</v>
      </c>
      <c r="BL116" s="19" t="s">
        <v>1999</v>
      </c>
      <c r="BM116" s="192" t="s">
        <v>2828</v>
      </c>
    </row>
    <row r="117" spans="1:65" s="2" customFormat="1" ht="11.25">
      <c r="A117" s="36"/>
      <c r="B117" s="37"/>
      <c r="C117" s="38"/>
      <c r="D117" s="194" t="s">
        <v>223</v>
      </c>
      <c r="E117" s="38"/>
      <c r="F117" s="195" t="s">
        <v>1380</v>
      </c>
      <c r="G117" s="38"/>
      <c r="H117" s="38"/>
      <c r="I117" s="196"/>
      <c r="J117" s="38"/>
      <c r="K117" s="38"/>
      <c r="L117" s="41"/>
      <c r="M117" s="197"/>
      <c r="N117" s="198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223</v>
      </c>
      <c r="AU117" s="19" t="s">
        <v>81</v>
      </c>
    </row>
    <row r="118" spans="1:65" s="13" customFormat="1" ht="11.25">
      <c r="B118" s="201"/>
      <c r="C118" s="202"/>
      <c r="D118" s="199" t="s">
        <v>227</v>
      </c>
      <c r="E118" s="203" t="s">
        <v>19</v>
      </c>
      <c r="F118" s="204" t="s">
        <v>2829</v>
      </c>
      <c r="G118" s="202"/>
      <c r="H118" s="205">
        <v>1</v>
      </c>
      <c r="I118" s="206"/>
      <c r="J118" s="202"/>
      <c r="K118" s="202"/>
      <c r="L118" s="207"/>
      <c r="M118" s="208"/>
      <c r="N118" s="209"/>
      <c r="O118" s="209"/>
      <c r="P118" s="209"/>
      <c r="Q118" s="209"/>
      <c r="R118" s="209"/>
      <c r="S118" s="209"/>
      <c r="T118" s="210"/>
      <c r="AT118" s="211" t="s">
        <v>227</v>
      </c>
      <c r="AU118" s="211" t="s">
        <v>81</v>
      </c>
      <c r="AV118" s="13" t="s">
        <v>81</v>
      </c>
      <c r="AW118" s="13" t="s">
        <v>33</v>
      </c>
      <c r="AX118" s="13" t="s">
        <v>79</v>
      </c>
      <c r="AY118" s="211" t="s">
        <v>216</v>
      </c>
    </row>
    <row r="119" spans="1:65" s="14" customFormat="1" ht="11.25">
      <c r="B119" s="212"/>
      <c r="C119" s="213"/>
      <c r="D119" s="199" t="s">
        <v>227</v>
      </c>
      <c r="E119" s="214" t="s">
        <v>19</v>
      </c>
      <c r="F119" s="215" t="s">
        <v>2830</v>
      </c>
      <c r="G119" s="213"/>
      <c r="H119" s="214" t="s">
        <v>19</v>
      </c>
      <c r="I119" s="216"/>
      <c r="J119" s="213"/>
      <c r="K119" s="213"/>
      <c r="L119" s="217"/>
      <c r="M119" s="218"/>
      <c r="N119" s="219"/>
      <c r="O119" s="219"/>
      <c r="P119" s="219"/>
      <c r="Q119" s="219"/>
      <c r="R119" s="219"/>
      <c r="S119" s="219"/>
      <c r="T119" s="220"/>
      <c r="AT119" s="221" t="s">
        <v>227</v>
      </c>
      <c r="AU119" s="221" t="s">
        <v>81</v>
      </c>
      <c r="AV119" s="14" t="s">
        <v>79</v>
      </c>
      <c r="AW119" s="14" t="s">
        <v>33</v>
      </c>
      <c r="AX119" s="14" t="s">
        <v>72</v>
      </c>
      <c r="AY119" s="221" t="s">
        <v>216</v>
      </c>
    </row>
    <row r="120" spans="1:65" s="14" customFormat="1" ht="11.25">
      <c r="B120" s="212"/>
      <c r="C120" s="213"/>
      <c r="D120" s="199" t="s">
        <v>227</v>
      </c>
      <c r="E120" s="214" t="s">
        <v>19</v>
      </c>
      <c r="F120" s="215" t="s">
        <v>2831</v>
      </c>
      <c r="G120" s="213"/>
      <c r="H120" s="214" t="s">
        <v>19</v>
      </c>
      <c r="I120" s="216"/>
      <c r="J120" s="213"/>
      <c r="K120" s="213"/>
      <c r="L120" s="217"/>
      <c r="M120" s="218"/>
      <c r="N120" s="219"/>
      <c r="O120" s="219"/>
      <c r="P120" s="219"/>
      <c r="Q120" s="219"/>
      <c r="R120" s="219"/>
      <c r="S120" s="219"/>
      <c r="T120" s="220"/>
      <c r="AT120" s="221" t="s">
        <v>227</v>
      </c>
      <c r="AU120" s="221" t="s">
        <v>81</v>
      </c>
      <c r="AV120" s="14" t="s">
        <v>79</v>
      </c>
      <c r="AW120" s="14" t="s">
        <v>33</v>
      </c>
      <c r="AX120" s="14" t="s">
        <v>72</v>
      </c>
      <c r="AY120" s="221" t="s">
        <v>216</v>
      </c>
    </row>
    <row r="121" spans="1:65" s="14" customFormat="1" ht="11.25">
      <c r="B121" s="212"/>
      <c r="C121" s="213"/>
      <c r="D121" s="199" t="s">
        <v>227</v>
      </c>
      <c r="E121" s="214" t="s">
        <v>19</v>
      </c>
      <c r="F121" s="215" t="s">
        <v>2832</v>
      </c>
      <c r="G121" s="213"/>
      <c r="H121" s="214" t="s">
        <v>19</v>
      </c>
      <c r="I121" s="216"/>
      <c r="J121" s="213"/>
      <c r="K121" s="213"/>
      <c r="L121" s="217"/>
      <c r="M121" s="218"/>
      <c r="N121" s="219"/>
      <c r="O121" s="219"/>
      <c r="P121" s="219"/>
      <c r="Q121" s="219"/>
      <c r="R121" s="219"/>
      <c r="S121" s="219"/>
      <c r="T121" s="220"/>
      <c r="AT121" s="221" t="s">
        <v>227</v>
      </c>
      <c r="AU121" s="221" t="s">
        <v>81</v>
      </c>
      <c r="AV121" s="14" t="s">
        <v>79</v>
      </c>
      <c r="AW121" s="14" t="s">
        <v>33</v>
      </c>
      <c r="AX121" s="14" t="s">
        <v>72</v>
      </c>
      <c r="AY121" s="221" t="s">
        <v>216</v>
      </c>
    </row>
    <row r="122" spans="1:65" s="14" customFormat="1" ht="11.25">
      <c r="B122" s="212"/>
      <c r="C122" s="213"/>
      <c r="D122" s="199" t="s">
        <v>227</v>
      </c>
      <c r="E122" s="214" t="s">
        <v>19</v>
      </c>
      <c r="F122" s="215" t="s">
        <v>2833</v>
      </c>
      <c r="G122" s="213"/>
      <c r="H122" s="214" t="s">
        <v>19</v>
      </c>
      <c r="I122" s="216"/>
      <c r="J122" s="213"/>
      <c r="K122" s="213"/>
      <c r="L122" s="217"/>
      <c r="M122" s="218"/>
      <c r="N122" s="219"/>
      <c r="O122" s="219"/>
      <c r="P122" s="219"/>
      <c r="Q122" s="219"/>
      <c r="R122" s="219"/>
      <c r="S122" s="219"/>
      <c r="T122" s="220"/>
      <c r="AT122" s="221" t="s">
        <v>227</v>
      </c>
      <c r="AU122" s="221" t="s">
        <v>81</v>
      </c>
      <c r="AV122" s="14" t="s">
        <v>79</v>
      </c>
      <c r="AW122" s="14" t="s">
        <v>33</v>
      </c>
      <c r="AX122" s="14" t="s">
        <v>72</v>
      </c>
      <c r="AY122" s="221" t="s">
        <v>216</v>
      </c>
    </row>
    <row r="123" spans="1:65" s="14" customFormat="1" ht="11.25">
      <c r="B123" s="212"/>
      <c r="C123" s="213"/>
      <c r="D123" s="199" t="s">
        <v>227</v>
      </c>
      <c r="E123" s="214" t="s">
        <v>19</v>
      </c>
      <c r="F123" s="215" t="s">
        <v>2834</v>
      </c>
      <c r="G123" s="213"/>
      <c r="H123" s="214" t="s">
        <v>19</v>
      </c>
      <c r="I123" s="216"/>
      <c r="J123" s="213"/>
      <c r="K123" s="213"/>
      <c r="L123" s="217"/>
      <c r="M123" s="218"/>
      <c r="N123" s="219"/>
      <c r="O123" s="219"/>
      <c r="P123" s="219"/>
      <c r="Q123" s="219"/>
      <c r="R123" s="219"/>
      <c r="S123" s="219"/>
      <c r="T123" s="220"/>
      <c r="AT123" s="221" t="s">
        <v>227</v>
      </c>
      <c r="AU123" s="221" t="s">
        <v>81</v>
      </c>
      <c r="AV123" s="14" t="s">
        <v>79</v>
      </c>
      <c r="AW123" s="14" t="s">
        <v>33</v>
      </c>
      <c r="AX123" s="14" t="s">
        <v>72</v>
      </c>
      <c r="AY123" s="221" t="s">
        <v>216</v>
      </c>
    </row>
    <row r="124" spans="1:65" s="14" customFormat="1" ht="11.25">
      <c r="B124" s="212"/>
      <c r="C124" s="213"/>
      <c r="D124" s="199" t="s">
        <v>227</v>
      </c>
      <c r="E124" s="214" t="s">
        <v>19</v>
      </c>
      <c r="F124" s="215" t="s">
        <v>2835</v>
      </c>
      <c r="G124" s="213"/>
      <c r="H124" s="214" t="s">
        <v>19</v>
      </c>
      <c r="I124" s="216"/>
      <c r="J124" s="213"/>
      <c r="K124" s="213"/>
      <c r="L124" s="217"/>
      <c r="M124" s="218"/>
      <c r="N124" s="219"/>
      <c r="O124" s="219"/>
      <c r="P124" s="219"/>
      <c r="Q124" s="219"/>
      <c r="R124" s="219"/>
      <c r="S124" s="219"/>
      <c r="T124" s="220"/>
      <c r="AT124" s="221" t="s">
        <v>227</v>
      </c>
      <c r="AU124" s="221" t="s">
        <v>81</v>
      </c>
      <c r="AV124" s="14" t="s">
        <v>79</v>
      </c>
      <c r="AW124" s="14" t="s">
        <v>33</v>
      </c>
      <c r="AX124" s="14" t="s">
        <v>72</v>
      </c>
      <c r="AY124" s="221" t="s">
        <v>216</v>
      </c>
    </row>
    <row r="125" spans="1:65" s="14" customFormat="1" ht="11.25">
      <c r="B125" s="212"/>
      <c r="C125" s="213"/>
      <c r="D125" s="199" t="s">
        <v>227</v>
      </c>
      <c r="E125" s="214" t="s">
        <v>19</v>
      </c>
      <c r="F125" s="215" t="s">
        <v>2836</v>
      </c>
      <c r="G125" s="213"/>
      <c r="H125" s="214" t="s">
        <v>19</v>
      </c>
      <c r="I125" s="216"/>
      <c r="J125" s="213"/>
      <c r="K125" s="213"/>
      <c r="L125" s="217"/>
      <c r="M125" s="218"/>
      <c r="N125" s="219"/>
      <c r="O125" s="219"/>
      <c r="P125" s="219"/>
      <c r="Q125" s="219"/>
      <c r="R125" s="219"/>
      <c r="S125" s="219"/>
      <c r="T125" s="220"/>
      <c r="AT125" s="221" t="s">
        <v>227</v>
      </c>
      <c r="AU125" s="221" t="s">
        <v>81</v>
      </c>
      <c r="AV125" s="14" t="s">
        <v>79</v>
      </c>
      <c r="AW125" s="14" t="s">
        <v>33</v>
      </c>
      <c r="AX125" s="14" t="s">
        <v>72</v>
      </c>
      <c r="AY125" s="221" t="s">
        <v>216</v>
      </c>
    </row>
    <row r="126" spans="1:65" s="12" customFormat="1" ht="22.9" customHeight="1">
      <c r="B126" s="165"/>
      <c r="C126" s="166"/>
      <c r="D126" s="167" t="s">
        <v>71</v>
      </c>
      <c r="E126" s="179" t="s">
        <v>2021</v>
      </c>
      <c r="F126" s="179" t="s">
        <v>2022</v>
      </c>
      <c r="G126" s="166"/>
      <c r="H126" s="166"/>
      <c r="I126" s="169"/>
      <c r="J126" s="180">
        <f>BK126</f>
        <v>0</v>
      </c>
      <c r="K126" s="166"/>
      <c r="L126" s="171"/>
      <c r="M126" s="172"/>
      <c r="N126" s="173"/>
      <c r="O126" s="173"/>
      <c r="P126" s="174">
        <f>SUM(P127:P132)</f>
        <v>0</v>
      </c>
      <c r="Q126" s="173"/>
      <c r="R126" s="174">
        <f>SUM(R127:R132)</f>
        <v>0</v>
      </c>
      <c r="S126" s="173"/>
      <c r="T126" s="175">
        <f>SUM(T127:T132)</f>
        <v>0</v>
      </c>
      <c r="AR126" s="176" t="s">
        <v>241</v>
      </c>
      <c r="AT126" s="177" t="s">
        <v>71</v>
      </c>
      <c r="AU126" s="177" t="s">
        <v>79</v>
      </c>
      <c r="AY126" s="176" t="s">
        <v>216</v>
      </c>
      <c r="BK126" s="178">
        <f>SUM(BK127:BK132)</f>
        <v>0</v>
      </c>
    </row>
    <row r="127" spans="1:65" s="2" customFormat="1" ht="16.5" customHeight="1">
      <c r="A127" s="36"/>
      <c r="B127" s="37"/>
      <c r="C127" s="181" t="s">
        <v>182</v>
      </c>
      <c r="D127" s="181" t="s">
        <v>218</v>
      </c>
      <c r="E127" s="182" t="s">
        <v>2023</v>
      </c>
      <c r="F127" s="183" t="s">
        <v>2024</v>
      </c>
      <c r="G127" s="184" t="s">
        <v>1053</v>
      </c>
      <c r="H127" s="185">
        <v>1</v>
      </c>
      <c r="I127" s="186"/>
      <c r="J127" s="187">
        <f>ROUND(I127*H127,2)</f>
        <v>0</v>
      </c>
      <c r="K127" s="183" t="s">
        <v>221</v>
      </c>
      <c r="L127" s="41"/>
      <c r="M127" s="188" t="s">
        <v>19</v>
      </c>
      <c r="N127" s="189" t="s">
        <v>43</v>
      </c>
      <c r="O127" s="6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2" t="s">
        <v>1999</v>
      </c>
      <c r="AT127" s="192" t="s">
        <v>218</v>
      </c>
      <c r="AU127" s="192" t="s">
        <v>81</v>
      </c>
      <c r="AY127" s="19" t="s">
        <v>216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79</v>
      </c>
      <c r="BK127" s="193">
        <f>ROUND(I127*H127,2)</f>
        <v>0</v>
      </c>
      <c r="BL127" s="19" t="s">
        <v>1999</v>
      </c>
      <c r="BM127" s="192" t="s">
        <v>2837</v>
      </c>
    </row>
    <row r="128" spans="1:65" s="2" customFormat="1" ht="11.25">
      <c r="A128" s="36"/>
      <c r="B128" s="37"/>
      <c r="C128" s="38"/>
      <c r="D128" s="194" t="s">
        <v>223</v>
      </c>
      <c r="E128" s="38"/>
      <c r="F128" s="195" t="s">
        <v>2026</v>
      </c>
      <c r="G128" s="38"/>
      <c r="H128" s="38"/>
      <c r="I128" s="196"/>
      <c r="J128" s="38"/>
      <c r="K128" s="38"/>
      <c r="L128" s="41"/>
      <c r="M128" s="197"/>
      <c r="N128" s="198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223</v>
      </c>
      <c r="AU128" s="19" t="s">
        <v>81</v>
      </c>
    </row>
    <row r="129" spans="1:65" s="13" customFormat="1" ht="11.25">
      <c r="B129" s="201"/>
      <c r="C129" s="202"/>
      <c r="D129" s="199" t="s">
        <v>227</v>
      </c>
      <c r="E129" s="203" t="s">
        <v>19</v>
      </c>
      <c r="F129" s="204" t="s">
        <v>2838</v>
      </c>
      <c r="G129" s="202"/>
      <c r="H129" s="205">
        <v>1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227</v>
      </c>
      <c r="AU129" s="211" t="s">
        <v>81</v>
      </c>
      <c r="AV129" s="13" t="s">
        <v>81</v>
      </c>
      <c r="AW129" s="13" t="s">
        <v>33</v>
      </c>
      <c r="AX129" s="13" t="s">
        <v>79</v>
      </c>
      <c r="AY129" s="211" t="s">
        <v>216</v>
      </c>
    </row>
    <row r="130" spans="1:65" s="2" customFormat="1" ht="16.5" customHeight="1">
      <c r="A130" s="36"/>
      <c r="B130" s="37"/>
      <c r="C130" s="181" t="s">
        <v>274</v>
      </c>
      <c r="D130" s="181" t="s">
        <v>218</v>
      </c>
      <c r="E130" s="182" t="s">
        <v>2027</v>
      </c>
      <c r="F130" s="183" t="s">
        <v>2028</v>
      </c>
      <c r="G130" s="184" t="s">
        <v>2794</v>
      </c>
      <c r="H130" s="185">
        <v>16</v>
      </c>
      <c r="I130" s="186"/>
      <c r="J130" s="187">
        <f>ROUND(I130*H130,2)</f>
        <v>0</v>
      </c>
      <c r="K130" s="183" t="s">
        <v>221</v>
      </c>
      <c r="L130" s="41"/>
      <c r="M130" s="188" t="s">
        <v>19</v>
      </c>
      <c r="N130" s="189" t="s">
        <v>43</v>
      </c>
      <c r="O130" s="66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2" t="s">
        <v>1999</v>
      </c>
      <c r="AT130" s="192" t="s">
        <v>218</v>
      </c>
      <c r="AU130" s="192" t="s">
        <v>81</v>
      </c>
      <c r="AY130" s="19" t="s">
        <v>216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9" t="s">
        <v>79</v>
      </c>
      <c r="BK130" s="193">
        <f>ROUND(I130*H130,2)</f>
        <v>0</v>
      </c>
      <c r="BL130" s="19" t="s">
        <v>1999</v>
      </c>
      <c r="BM130" s="192" t="s">
        <v>2839</v>
      </c>
    </row>
    <row r="131" spans="1:65" s="2" customFormat="1" ht="11.25">
      <c r="A131" s="36"/>
      <c r="B131" s="37"/>
      <c r="C131" s="38"/>
      <c r="D131" s="194" t="s">
        <v>223</v>
      </c>
      <c r="E131" s="38"/>
      <c r="F131" s="195" t="s">
        <v>2030</v>
      </c>
      <c r="G131" s="38"/>
      <c r="H131" s="38"/>
      <c r="I131" s="196"/>
      <c r="J131" s="38"/>
      <c r="K131" s="38"/>
      <c r="L131" s="41"/>
      <c r="M131" s="197"/>
      <c r="N131" s="198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223</v>
      </c>
      <c r="AU131" s="19" t="s">
        <v>81</v>
      </c>
    </row>
    <row r="132" spans="1:65" s="13" customFormat="1" ht="11.25">
      <c r="B132" s="201"/>
      <c r="C132" s="202"/>
      <c r="D132" s="199" t="s">
        <v>227</v>
      </c>
      <c r="E132" s="203" t="s">
        <v>19</v>
      </c>
      <c r="F132" s="204" t="s">
        <v>2840</v>
      </c>
      <c r="G132" s="202"/>
      <c r="H132" s="205">
        <v>16</v>
      </c>
      <c r="I132" s="206"/>
      <c r="J132" s="202"/>
      <c r="K132" s="202"/>
      <c r="L132" s="207"/>
      <c r="M132" s="243"/>
      <c r="N132" s="244"/>
      <c r="O132" s="244"/>
      <c r="P132" s="244"/>
      <c r="Q132" s="244"/>
      <c r="R132" s="244"/>
      <c r="S132" s="244"/>
      <c r="T132" s="245"/>
      <c r="AT132" s="211" t="s">
        <v>227</v>
      </c>
      <c r="AU132" s="211" t="s">
        <v>81</v>
      </c>
      <c r="AV132" s="13" t="s">
        <v>81</v>
      </c>
      <c r="AW132" s="13" t="s">
        <v>33</v>
      </c>
      <c r="AX132" s="13" t="s">
        <v>79</v>
      </c>
      <c r="AY132" s="211" t="s">
        <v>216</v>
      </c>
    </row>
    <row r="133" spans="1:65" s="2" customFormat="1" ht="6.95" customHeight="1">
      <c r="A133" s="36"/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41"/>
      <c r="M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</sheetData>
  <sheetProtection algorithmName="SHA-512" hashValue="09eiKRbWqHesRpeUp43mRaHk0lxb9HPedx5GbiEBV37PsUOLwKNRX9CSaDqAunrxSuGkBIR+2v7MMi/Xt0vP5g==" saltValue="r0ApcXx0rd8F17hA+dnq7x4pYjpDqwg0wzA33LW7zDqS/ljesdU/FgL67bxcZOykbkzmJbhs5d8FmwUdIF835Q==" spinCount="100000" sheet="1" objects="1" scenarios="1" formatColumns="0" formatRows="0" autoFilter="0"/>
  <autoFilter ref="C82:K132" xr:uid="{00000000-0009-0000-0000-00000F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F00-000000000000}"/>
    <hyperlink ref="F90" r:id="rId2" xr:uid="{00000000-0004-0000-0F00-000001000000}"/>
    <hyperlink ref="F93" r:id="rId3" xr:uid="{00000000-0004-0000-0F00-000002000000}"/>
    <hyperlink ref="F96" r:id="rId4" xr:uid="{00000000-0004-0000-0F00-000003000000}"/>
    <hyperlink ref="F99" r:id="rId5" xr:uid="{00000000-0004-0000-0F00-000004000000}"/>
    <hyperlink ref="F102" r:id="rId6" xr:uid="{00000000-0004-0000-0F00-000005000000}"/>
    <hyperlink ref="F105" r:id="rId7" xr:uid="{00000000-0004-0000-0F00-000006000000}"/>
    <hyperlink ref="F109" r:id="rId8" xr:uid="{00000000-0004-0000-0F00-000007000000}"/>
    <hyperlink ref="F117" r:id="rId9" xr:uid="{00000000-0004-0000-0F00-000008000000}"/>
    <hyperlink ref="F128" r:id="rId10" xr:uid="{00000000-0004-0000-0F00-000009000000}"/>
    <hyperlink ref="F131" r:id="rId11" xr:uid="{00000000-0004-0000-0F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76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11"/>
      <c r="C3" s="112"/>
      <c r="D3" s="112"/>
      <c r="E3" s="112"/>
      <c r="F3" s="112"/>
      <c r="G3" s="112"/>
      <c r="H3" s="22"/>
    </row>
    <row r="4" spans="1:8" s="1" customFormat="1" ht="24.95" customHeight="1">
      <c r="B4" s="22"/>
      <c r="C4" s="113" t="s">
        <v>2841</v>
      </c>
      <c r="H4" s="22"/>
    </row>
    <row r="5" spans="1:8" s="1" customFormat="1" ht="12" customHeight="1">
      <c r="B5" s="22"/>
      <c r="C5" s="262" t="s">
        <v>13</v>
      </c>
      <c r="D5" s="413" t="s">
        <v>14</v>
      </c>
      <c r="E5" s="390"/>
      <c r="F5" s="390"/>
      <c r="H5" s="22"/>
    </row>
    <row r="6" spans="1:8" s="1" customFormat="1" ht="36.950000000000003" customHeight="1">
      <c r="B6" s="22"/>
      <c r="C6" s="263" t="s">
        <v>16</v>
      </c>
      <c r="D6" s="417" t="s">
        <v>17</v>
      </c>
      <c r="E6" s="390"/>
      <c r="F6" s="390"/>
      <c r="H6" s="22"/>
    </row>
    <row r="7" spans="1:8" s="1" customFormat="1" ht="16.5" customHeight="1">
      <c r="B7" s="22"/>
      <c r="C7" s="115" t="s">
        <v>23</v>
      </c>
      <c r="D7" s="117" t="str">
        <f>'Rekapitulace stavby'!AN8</f>
        <v>10. 2. 2026</v>
      </c>
      <c r="H7" s="22"/>
    </row>
    <row r="8" spans="1:8" s="2" customFormat="1" ht="10.9" customHeight="1">
      <c r="A8" s="36"/>
      <c r="B8" s="41"/>
      <c r="C8" s="36"/>
      <c r="D8" s="36"/>
      <c r="E8" s="36"/>
      <c r="F8" s="36"/>
      <c r="G8" s="36"/>
      <c r="H8" s="41"/>
    </row>
    <row r="9" spans="1:8" s="11" customFormat="1" ht="29.25" customHeight="1">
      <c r="A9" s="154"/>
      <c r="B9" s="264"/>
      <c r="C9" s="265" t="s">
        <v>53</v>
      </c>
      <c r="D9" s="266" t="s">
        <v>54</v>
      </c>
      <c r="E9" s="266" t="s">
        <v>204</v>
      </c>
      <c r="F9" s="267" t="s">
        <v>2842</v>
      </c>
      <c r="G9" s="154"/>
      <c r="H9" s="264"/>
    </row>
    <row r="10" spans="1:8" s="2" customFormat="1" ht="26.45" customHeight="1">
      <c r="A10" s="36"/>
      <c r="B10" s="41"/>
      <c r="C10" s="268" t="s">
        <v>2843</v>
      </c>
      <c r="D10" s="268" t="s">
        <v>84</v>
      </c>
      <c r="E10" s="36"/>
      <c r="F10" s="36"/>
      <c r="G10" s="36"/>
      <c r="H10" s="41"/>
    </row>
    <row r="11" spans="1:8" s="2" customFormat="1" ht="16.899999999999999" customHeight="1">
      <c r="A11" s="36"/>
      <c r="B11" s="41"/>
      <c r="C11" s="269" t="s">
        <v>132</v>
      </c>
      <c r="D11" s="270" t="s">
        <v>133</v>
      </c>
      <c r="E11" s="271" t="s">
        <v>134</v>
      </c>
      <c r="F11" s="272">
        <v>60</v>
      </c>
      <c r="G11" s="36"/>
      <c r="H11" s="41"/>
    </row>
    <row r="12" spans="1:8" s="2" customFormat="1" ht="16.899999999999999" customHeight="1">
      <c r="A12" s="36"/>
      <c r="B12" s="41"/>
      <c r="C12" s="273" t="s">
        <v>19</v>
      </c>
      <c r="D12" s="273" t="s">
        <v>2844</v>
      </c>
      <c r="E12" s="19" t="s">
        <v>19</v>
      </c>
      <c r="F12" s="274">
        <v>0</v>
      </c>
      <c r="G12" s="36"/>
      <c r="H12" s="41"/>
    </row>
    <row r="13" spans="1:8" s="2" customFormat="1" ht="16.899999999999999" customHeight="1">
      <c r="A13" s="36"/>
      <c r="B13" s="41"/>
      <c r="C13" s="273" t="s">
        <v>19</v>
      </c>
      <c r="D13" s="273" t="s">
        <v>135</v>
      </c>
      <c r="E13" s="19" t="s">
        <v>19</v>
      </c>
      <c r="F13" s="274">
        <v>60</v>
      </c>
      <c r="G13" s="36"/>
      <c r="H13" s="41"/>
    </row>
    <row r="14" spans="1:8" s="2" customFormat="1" ht="16.899999999999999" customHeight="1">
      <c r="A14" s="36"/>
      <c r="B14" s="41"/>
      <c r="C14" s="275" t="s">
        <v>2845</v>
      </c>
      <c r="D14" s="36"/>
      <c r="E14" s="36"/>
      <c r="F14" s="36"/>
      <c r="G14" s="36"/>
      <c r="H14" s="41"/>
    </row>
    <row r="15" spans="1:8" s="2" customFormat="1" ht="16.899999999999999" customHeight="1">
      <c r="A15" s="36"/>
      <c r="B15" s="41"/>
      <c r="C15" s="273" t="s">
        <v>551</v>
      </c>
      <c r="D15" s="273" t="s">
        <v>2846</v>
      </c>
      <c r="E15" s="19" t="s">
        <v>134</v>
      </c>
      <c r="F15" s="274">
        <v>60</v>
      </c>
      <c r="G15" s="36"/>
      <c r="H15" s="41"/>
    </row>
    <row r="16" spans="1:8" s="2" customFormat="1" ht="16.899999999999999" customHeight="1">
      <c r="A16" s="36"/>
      <c r="B16" s="41"/>
      <c r="C16" s="273" t="s">
        <v>541</v>
      </c>
      <c r="D16" s="273" t="s">
        <v>1304</v>
      </c>
      <c r="E16" s="19" t="s">
        <v>134</v>
      </c>
      <c r="F16" s="274">
        <v>60</v>
      </c>
      <c r="G16" s="36"/>
      <c r="H16" s="41"/>
    </row>
    <row r="17" spans="1:8" s="2" customFormat="1" ht="16.899999999999999" customHeight="1">
      <c r="A17" s="36"/>
      <c r="B17" s="41"/>
      <c r="C17" s="273" t="s">
        <v>546</v>
      </c>
      <c r="D17" s="273" t="s">
        <v>547</v>
      </c>
      <c r="E17" s="19" t="s">
        <v>134</v>
      </c>
      <c r="F17" s="274">
        <v>60</v>
      </c>
      <c r="G17" s="36"/>
      <c r="H17" s="41"/>
    </row>
    <row r="18" spans="1:8" s="2" customFormat="1" ht="16.899999999999999" customHeight="1">
      <c r="A18" s="36"/>
      <c r="B18" s="41"/>
      <c r="C18" s="269" t="s">
        <v>137</v>
      </c>
      <c r="D18" s="270" t="s">
        <v>138</v>
      </c>
      <c r="E18" s="271" t="s">
        <v>139</v>
      </c>
      <c r="F18" s="272">
        <v>71</v>
      </c>
      <c r="G18" s="36"/>
      <c r="H18" s="41"/>
    </row>
    <row r="19" spans="1:8" s="2" customFormat="1" ht="16.899999999999999" customHeight="1">
      <c r="A19" s="36"/>
      <c r="B19" s="41"/>
      <c r="C19" s="273" t="s">
        <v>19</v>
      </c>
      <c r="D19" s="273" t="s">
        <v>2844</v>
      </c>
      <c r="E19" s="19" t="s">
        <v>19</v>
      </c>
      <c r="F19" s="274">
        <v>0</v>
      </c>
      <c r="G19" s="36"/>
      <c r="H19" s="41"/>
    </row>
    <row r="20" spans="1:8" s="2" customFormat="1" ht="16.899999999999999" customHeight="1">
      <c r="A20" s="36"/>
      <c r="B20" s="41"/>
      <c r="C20" s="273" t="s">
        <v>19</v>
      </c>
      <c r="D20" s="273" t="s">
        <v>140</v>
      </c>
      <c r="E20" s="19" t="s">
        <v>19</v>
      </c>
      <c r="F20" s="274">
        <v>71</v>
      </c>
      <c r="G20" s="36"/>
      <c r="H20" s="41"/>
    </row>
    <row r="21" spans="1:8" s="2" customFormat="1" ht="16.899999999999999" customHeight="1">
      <c r="A21" s="36"/>
      <c r="B21" s="41"/>
      <c r="C21" s="275" t="s">
        <v>2845</v>
      </c>
      <c r="D21" s="36"/>
      <c r="E21" s="36"/>
      <c r="F21" s="36"/>
      <c r="G21" s="36"/>
      <c r="H21" s="41"/>
    </row>
    <row r="22" spans="1:8" s="2" customFormat="1" ht="16.899999999999999" customHeight="1">
      <c r="A22" s="36"/>
      <c r="B22" s="41"/>
      <c r="C22" s="273" t="s">
        <v>242</v>
      </c>
      <c r="D22" s="273" t="s">
        <v>2847</v>
      </c>
      <c r="E22" s="19" t="s">
        <v>139</v>
      </c>
      <c r="F22" s="274">
        <v>71</v>
      </c>
      <c r="G22" s="36"/>
      <c r="H22" s="41"/>
    </row>
    <row r="23" spans="1:8" s="2" customFormat="1" ht="16.899999999999999" customHeight="1">
      <c r="A23" s="36"/>
      <c r="B23" s="41"/>
      <c r="C23" s="273" t="s">
        <v>399</v>
      </c>
      <c r="D23" s="273" t="s">
        <v>2848</v>
      </c>
      <c r="E23" s="19" t="s">
        <v>139</v>
      </c>
      <c r="F23" s="274">
        <v>2423</v>
      </c>
      <c r="G23" s="36"/>
      <c r="H23" s="41"/>
    </row>
    <row r="24" spans="1:8" s="2" customFormat="1" ht="16.899999999999999" customHeight="1">
      <c r="A24" s="36"/>
      <c r="B24" s="41"/>
      <c r="C24" s="273" t="s">
        <v>405</v>
      </c>
      <c r="D24" s="273" t="s">
        <v>2849</v>
      </c>
      <c r="E24" s="19" t="s">
        <v>139</v>
      </c>
      <c r="F24" s="274">
        <v>2423</v>
      </c>
      <c r="G24" s="36"/>
      <c r="H24" s="41"/>
    </row>
    <row r="25" spans="1:8" s="2" customFormat="1" ht="16.899999999999999" customHeight="1">
      <c r="A25" s="36"/>
      <c r="B25" s="41"/>
      <c r="C25" s="269" t="s">
        <v>142</v>
      </c>
      <c r="D25" s="270" t="s">
        <v>143</v>
      </c>
      <c r="E25" s="271" t="s">
        <v>139</v>
      </c>
      <c r="F25" s="272">
        <v>2332</v>
      </c>
      <c r="G25" s="36"/>
      <c r="H25" s="41"/>
    </row>
    <row r="26" spans="1:8" s="2" customFormat="1" ht="16.899999999999999" customHeight="1">
      <c r="A26" s="36"/>
      <c r="B26" s="41"/>
      <c r="C26" s="273" t="s">
        <v>19</v>
      </c>
      <c r="D26" s="273" t="s">
        <v>2844</v>
      </c>
      <c r="E26" s="19" t="s">
        <v>19</v>
      </c>
      <c r="F26" s="274">
        <v>0</v>
      </c>
      <c r="G26" s="36"/>
      <c r="H26" s="41"/>
    </row>
    <row r="27" spans="1:8" s="2" customFormat="1" ht="16.899999999999999" customHeight="1">
      <c r="A27" s="36"/>
      <c r="B27" s="41"/>
      <c r="C27" s="273" t="s">
        <v>19</v>
      </c>
      <c r="D27" s="273" t="s">
        <v>144</v>
      </c>
      <c r="E27" s="19" t="s">
        <v>19</v>
      </c>
      <c r="F27" s="274">
        <v>2332</v>
      </c>
      <c r="G27" s="36"/>
      <c r="H27" s="41"/>
    </row>
    <row r="28" spans="1:8" s="2" customFormat="1" ht="16.899999999999999" customHeight="1">
      <c r="A28" s="36"/>
      <c r="B28" s="41"/>
      <c r="C28" s="275" t="s">
        <v>2845</v>
      </c>
      <c r="D28" s="36"/>
      <c r="E28" s="36"/>
      <c r="F28" s="36"/>
      <c r="G28" s="36"/>
      <c r="H28" s="41"/>
    </row>
    <row r="29" spans="1:8" s="2" customFormat="1" ht="16.899999999999999" customHeight="1">
      <c r="A29" s="36"/>
      <c r="B29" s="41"/>
      <c r="C29" s="273" t="s">
        <v>246</v>
      </c>
      <c r="D29" s="273" t="s">
        <v>2850</v>
      </c>
      <c r="E29" s="19" t="s">
        <v>139</v>
      </c>
      <c r="F29" s="274">
        <v>2352</v>
      </c>
      <c r="G29" s="36"/>
      <c r="H29" s="41"/>
    </row>
    <row r="30" spans="1:8" s="2" customFormat="1" ht="16.899999999999999" customHeight="1">
      <c r="A30" s="36"/>
      <c r="B30" s="41"/>
      <c r="C30" s="273" t="s">
        <v>372</v>
      </c>
      <c r="D30" s="273" t="s">
        <v>2851</v>
      </c>
      <c r="E30" s="19" t="s">
        <v>139</v>
      </c>
      <c r="F30" s="274">
        <v>233.2</v>
      </c>
      <c r="G30" s="36"/>
      <c r="H30" s="41"/>
    </row>
    <row r="31" spans="1:8" s="2" customFormat="1" ht="16.899999999999999" customHeight="1">
      <c r="A31" s="36"/>
      <c r="B31" s="41"/>
      <c r="C31" s="273" t="s">
        <v>378</v>
      </c>
      <c r="D31" s="273" t="s">
        <v>2852</v>
      </c>
      <c r="E31" s="19" t="s">
        <v>139</v>
      </c>
      <c r="F31" s="274">
        <v>583</v>
      </c>
      <c r="G31" s="36"/>
      <c r="H31" s="41"/>
    </row>
    <row r="32" spans="1:8" s="2" customFormat="1" ht="16.899999999999999" customHeight="1">
      <c r="A32" s="36"/>
      <c r="B32" s="41"/>
      <c r="C32" s="273" t="s">
        <v>378</v>
      </c>
      <c r="D32" s="273" t="s">
        <v>2852</v>
      </c>
      <c r="E32" s="19" t="s">
        <v>139</v>
      </c>
      <c r="F32" s="274">
        <v>233.2</v>
      </c>
      <c r="G32" s="36"/>
      <c r="H32" s="41"/>
    </row>
    <row r="33" spans="1:8" s="2" customFormat="1" ht="16.899999999999999" customHeight="1">
      <c r="A33" s="36"/>
      <c r="B33" s="41"/>
      <c r="C33" s="273" t="s">
        <v>399</v>
      </c>
      <c r="D33" s="273" t="s">
        <v>2848</v>
      </c>
      <c r="E33" s="19" t="s">
        <v>139</v>
      </c>
      <c r="F33" s="274">
        <v>2423</v>
      </c>
      <c r="G33" s="36"/>
      <c r="H33" s="41"/>
    </row>
    <row r="34" spans="1:8" s="2" customFormat="1" ht="16.899999999999999" customHeight="1">
      <c r="A34" s="36"/>
      <c r="B34" s="41"/>
      <c r="C34" s="273" t="s">
        <v>394</v>
      </c>
      <c r="D34" s="273" t="s">
        <v>2853</v>
      </c>
      <c r="E34" s="19" t="s">
        <v>139</v>
      </c>
      <c r="F34" s="274">
        <v>2352</v>
      </c>
      <c r="G34" s="36"/>
      <c r="H34" s="41"/>
    </row>
    <row r="35" spans="1:8" s="2" customFormat="1" ht="16.899999999999999" customHeight="1">
      <c r="A35" s="36"/>
      <c r="B35" s="41"/>
      <c r="C35" s="273" t="s">
        <v>405</v>
      </c>
      <c r="D35" s="273" t="s">
        <v>2849</v>
      </c>
      <c r="E35" s="19" t="s">
        <v>139</v>
      </c>
      <c r="F35" s="274">
        <v>2423</v>
      </c>
      <c r="G35" s="36"/>
      <c r="H35" s="41"/>
    </row>
    <row r="36" spans="1:8" s="2" customFormat="1" ht="16.899999999999999" customHeight="1">
      <c r="A36" s="36"/>
      <c r="B36" s="41"/>
      <c r="C36" s="273" t="s">
        <v>411</v>
      </c>
      <c r="D36" s="273" t="s">
        <v>2854</v>
      </c>
      <c r="E36" s="19" t="s">
        <v>139</v>
      </c>
      <c r="F36" s="274">
        <v>2352</v>
      </c>
      <c r="G36" s="36"/>
      <c r="H36" s="41"/>
    </row>
    <row r="37" spans="1:8" s="2" customFormat="1" ht="16.899999999999999" customHeight="1">
      <c r="A37" s="36"/>
      <c r="B37" s="41"/>
      <c r="C37" s="273" t="s">
        <v>482</v>
      </c>
      <c r="D37" s="273" t="s">
        <v>2855</v>
      </c>
      <c r="E37" s="19" t="s">
        <v>139</v>
      </c>
      <c r="F37" s="274">
        <v>2332</v>
      </c>
      <c r="G37" s="36"/>
      <c r="H37" s="41"/>
    </row>
    <row r="38" spans="1:8" s="2" customFormat="1" ht="16.899999999999999" customHeight="1">
      <c r="A38" s="36"/>
      <c r="B38" s="41"/>
      <c r="C38" s="269" t="s">
        <v>145</v>
      </c>
      <c r="D38" s="270" t="s">
        <v>146</v>
      </c>
      <c r="E38" s="271" t="s">
        <v>139</v>
      </c>
      <c r="F38" s="272">
        <v>233.2</v>
      </c>
      <c r="G38" s="36"/>
      <c r="H38" s="41"/>
    </row>
    <row r="39" spans="1:8" s="2" customFormat="1" ht="16.899999999999999" customHeight="1">
      <c r="A39" s="36"/>
      <c r="B39" s="41"/>
      <c r="C39" s="273" t="s">
        <v>145</v>
      </c>
      <c r="D39" s="273" t="s">
        <v>376</v>
      </c>
      <c r="E39" s="19" t="s">
        <v>19</v>
      </c>
      <c r="F39" s="274">
        <v>233.2</v>
      </c>
      <c r="G39" s="36"/>
      <c r="H39" s="41"/>
    </row>
    <row r="40" spans="1:8" s="2" customFormat="1" ht="16.899999999999999" customHeight="1">
      <c r="A40" s="36"/>
      <c r="B40" s="41"/>
      <c r="C40" s="275" t="s">
        <v>2845</v>
      </c>
      <c r="D40" s="36"/>
      <c r="E40" s="36"/>
      <c r="F40" s="36"/>
      <c r="G40" s="36"/>
      <c r="H40" s="41"/>
    </row>
    <row r="41" spans="1:8" s="2" customFormat="1" ht="16.899999999999999" customHeight="1">
      <c r="A41" s="36"/>
      <c r="B41" s="41"/>
      <c r="C41" s="273" t="s">
        <v>372</v>
      </c>
      <c r="D41" s="273" t="s">
        <v>2851</v>
      </c>
      <c r="E41" s="19" t="s">
        <v>139</v>
      </c>
      <c r="F41" s="274">
        <v>233.2</v>
      </c>
      <c r="G41" s="36"/>
      <c r="H41" s="41"/>
    </row>
    <row r="42" spans="1:8" s="2" customFormat="1" ht="16.899999999999999" customHeight="1">
      <c r="A42" s="36"/>
      <c r="B42" s="41"/>
      <c r="C42" s="273" t="s">
        <v>228</v>
      </c>
      <c r="D42" s="273" t="s">
        <v>2856</v>
      </c>
      <c r="E42" s="19" t="s">
        <v>139</v>
      </c>
      <c r="F42" s="274">
        <v>233.2</v>
      </c>
      <c r="G42" s="36"/>
      <c r="H42" s="41"/>
    </row>
    <row r="43" spans="1:8" s="2" customFormat="1" ht="16.899999999999999" customHeight="1">
      <c r="A43" s="36"/>
      <c r="B43" s="41"/>
      <c r="C43" s="273" t="s">
        <v>389</v>
      </c>
      <c r="D43" s="273" t="s">
        <v>2857</v>
      </c>
      <c r="E43" s="19" t="s">
        <v>139</v>
      </c>
      <c r="F43" s="274">
        <v>233.2</v>
      </c>
      <c r="G43" s="36"/>
      <c r="H43" s="41"/>
    </row>
    <row r="44" spans="1:8" s="2" customFormat="1" ht="16.899999999999999" customHeight="1">
      <c r="A44" s="36"/>
      <c r="B44" s="41"/>
      <c r="C44" s="269" t="s">
        <v>148</v>
      </c>
      <c r="D44" s="270" t="s">
        <v>149</v>
      </c>
      <c r="E44" s="271" t="s">
        <v>139</v>
      </c>
      <c r="F44" s="272">
        <v>3</v>
      </c>
      <c r="G44" s="36"/>
      <c r="H44" s="41"/>
    </row>
    <row r="45" spans="1:8" s="2" customFormat="1" ht="16.899999999999999" customHeight="1">
      <c r="A45" s="36"/>
      <c r="B45" s="41"/>
      <c r="C45" s="273" t="s">
        <v>19</v>
      </c>
      <c r="D45" s="273" t="s">
        <v>2844</v>
      </c>
      <c r="E45" s="19" t="s">
        <v>19</v>
      </c>
      <c r="F45" s="274">
        <v>0</v>
      </c>
      <c r="G45" s="36"/>
      <c r="H45" s="41"/>
    </row>
    <row r="46" spans="1:8" s="2" customFormat="1" ht="16.899999999999999" customHeight="1">
      <c r="A46" s="36"/>
      <c r="B46" s="41"/>
      <c r="C46" s="273" t="s">
        <v>19</v>
      </c>
      <c r="D46" s="273" t="s">
        <v>136</v>
      </c>
      <c r="E46" s="19" t="s">
        <v>19</v>
      </c>
      <c r="F46" s="274">
        <v>3</v>
      </c>
      <c r="G46" s="36"/>
      <c r="H46" s="41"/>
    </row>
    <row r="47" spans="1:8" s="2" customFormat="1" ht="16.899999999999999" customHeight="1">
      <c r="A47" s="36"/>
      <c r="B47" s="41"/>
      <c r="C47" s="275" t="s">
        <v>2845</v>
      </c>
      <c r="D47" s="36"/>
      <c r="E47" s="36"/>
      <c r="F47" s="36"/>
      <c r="G47" s="36"/>
      <c r="H47" s="41"/>
    </row>
    <row r="48" spans="1:8" s="2" customFormat="1" ht="16.899999999999999" customHeight="1">
      <c r="A48" s="36"/>
      <c r="B48" s="41"/>
      <c r="C48" s="273" t="s">
        <v>219</v>
      </c>
      <c r="D48" s="273" t="s">
        <v>2858</v>
      </c>
      <c r="E48" s="19" t="s">
        <v>139</v>
      </c>
      <c r="F48" s="274">
        <v>3</v>
      </c>
      <c r="G48" s="36"/>
      <c r="H48" s="41"/>
    </row>
    <row r="49" spans="1:8" s="2" customFormat="1" ht="16.899999999999999" customHeight="1">
      <c r="A49" s="36"/>
      <c r="B49" s="41"/>
      <c r="C49" s="273" t="s">
        <v>232</v>
      </c>
      <c r="D49" s="273" t="s">
        <v>2859</v>
      </c>
      <c r="E49" s="19" t="s">
        <v>139</v>
      </c>
      <c r="F49" s="274">
        <v>23</v>
      </c>
      <c r="G49" s="36"/>
      <c r="H49" s="41"/>
    </row>
    <row r="50" spans="1:8" s="2" customFormat="1" ht="16.899999999999999" customHeight="1">
      <c r="A50" s="36"/>
      <c r="B50" s="41"/>
      <c r="C50" s="273" t="s">
        <v>345</v>
      </c>
      <c r="D50" s="273" t="s">
        <v>2860</v>
      </c>
      <c r="E50" s="19" t="s">
        <v>139</v>
      </c>
      <c r="F50" s="274">
        <v>23</v>
      </c>
      <c r="G50" s="36"/>
      <c r="H50" s="41"/>
    </row>
    <row r="51" spans="1:8" s="2" customFormat="1" ht="16.899999999999999" customHeight="1">
      <c r="A51" s="36"/>
      <c r="B51" s="41"/>
      <c r="C51" s="273" t="s">
        <v>351</v>
      </c>
      <c r="D51" s="273" t="s">
        <v>2861</v>
      </c>
      <c r="E51" s="19" t="s">
        <v>139</v>
      </c>
      <c r="F51" s="274">
        <v>3</v>
      </c>
      <c r="G51" s="36"/>
      <c r="H51" s="41"/>
    </row>
    <row r="52" spans="1:8" s="2" customFormat="1" ht="16.899999999999999" customHeight="1">
      <c r="A52" s="36"/>
      <c r="B52" s="41"/>
      <c r="C52" s="273" t="s">
        <v>356</v>
      </c>
      <c r="D52" s="273" t="s">
        <v>2862</v>
      </c>
      <c r="E52" s="19" t="s">
        <v>139</v>
      </c>
      <c r="F52" s="274">
        <v>23</v>
      </c>
      <c r="G52" s="36"/>
      <c r="H52" s="41"/>
    </row>
    <row r="53" spans="1:8" s="2" customFormat="1" ht="16.899999999999999" customHeight="1">
      <c r="A53" s="36"/>
      <c r="B53" s="41"/>
      <c r="C53" s="273" t="s">
        <v>361</v>
      </c>
      <c r="D53" s="273" t="s">
        <v>2863</v>
      </c>
      <c r="E53" s="19" t="s">
        <v>139</v>
      </c>
      <c r="F53" s="274">
        <v>26</v>
      </c>
      <c r="G53" s="36"/>
      <c r="H53" s="41"/>
    </row>
    <row r="54" spans="1:8" s="2" customFormat="1" ht="16.899999999999999" customHeight="1">
      <c r="A54" s="36"/>
      <c r="B54" s="41"/>
      <c r="C54" s="273" t="s">
        <v>416</v>
      </c>
      <c r="D54" s="273" t="s">
        <v>2864</v>
      </c>
      <c r="E54" s="19" t="s">
        <v>139</v>
      </c>
      <c r="F54" s="274">
        <v>3</v>
      </c>
      <c r="G54" s="36"/>
      <c r="H54" s="41"/>
    </row>
    <row r="55" spans="1:8" s="2" customFormat="1" ht="16.899999999999999" customHeight="1">
      <c r="A55" s="36"/>
      <c r="B55" s="41"/>
      <c r="C55" s="273" t="s">
        <v>422</v>
      </c>
      <c r="D55" s="273" t="s">
        <v>423</v>
      </c>
      <c r="E55" s="19" t="s">
        <v>139</v>
      </c>
      <c r="F55" s="274">
        <v>3</v>
      </c>
      <c r="G55" s="36"/>
      <c r="H55" s="41"/>
    </row>
    <row r="56" spans="1:8" s="2" customFormat="1" ht="16.899999999999999" customHeight="1">
      <c r="A56" s="36"/>
      <c r="B56" s="41"/>
      <c r="C56" s="269" t="s">
        <v>150</v>
      </c>
      <c r="D56" s="270" t="s">
        <v>151</v>
      </c>
      <c r="E56" s="271" t="s">
        <v>139</v>
      </c>
      <c r="F56" s="272">
        <v>20</v>
      </c>
      <c r="G56" s="36"/>
      <c r="H56" s="41"/>
    </row>
    <row r="57" spans="1:8" s="2" customFormat="1" ht="16.899999999999999" customHeight="1">
      <c r="A57" s="36"/>
      <c r="B57" s="41"/>
      <c r="C57" s="273" t="s">
        <v>19</v>
      </c>
      <c r="D57" s="273" t="s">
        <v>2844</v>
      </c>
      <c r="E57" s="19" t="s">
        <v>19</v>
      </c>
      <c r="F57" s="274">
        <v>0</v>
      </c>
      <c r="G57" s="36"/>
      <c r="H57" s="41"/>
    </row>
    <row r="58" spans="1:8" s="2" customFormat="1" ht="16.899999999999999" customHeight="1">
      <c r="A58" s="36"/>
      <c r="B58" s="41"/>
      <c r="C58" s="273" t="s">
        <v>19</v>
      </c>
      <c r="D58" s="273" t="s">
        <v>152</v>
      </c>
      <c r="E58" s="19" t="s">
        <v>19</v>
      </c>
      <c r="F58" s="274">
        <v>20</v>
      </c>
      <c r="G58" s="36"/>
      <c r="H58" s="41"/>
    </row>
    <row r="59" spans="1:8" s="2" customFormat="1" ht="16.899999999999999" customHeight="1">
      <c r="A59" s="36"/>
      <c r="B59" s="41"/>
      <c r="C59" s="275" t="s">
        <v>2845</v>
      </c>
      <c r="D59" s="36"/>
      <c r="E59" s="36"/>
      <c r="F59" s="36"/>
      <c r="G59" s="36"/>
      <c r="H59" s="41"/>
    </row>
    <row r="60" spans="1:8" s="2" customFormat="1" ht="16.899999999999999" customHeight="1">
      <c r="A60" s="36"/>
      <c r="B60" s="41"/>
      <c r="C60" s="273" t="s">
        <v>232</v>
      </c>
      <c r="D60" s="273" t="s">
        <v>2859</v>
      </c>
      <c r="E60" s="19" t="s">
        <v>139</v>
      </c>
      <c r="F60" s="274">
        <v>23</v>
      </c>
      <c r="G60" s="36"/>
      <c r="H60" s="41"/>
    </row>
    <row r="61" spans="1:8" s="2" customFormat="1" ht="16.899999999999999" customHeight="1">
      <c r="A61" s="36"/>
      <c r="B61" s="41"/>
      <c r="C61" s="273" t="s">
        <v>237</v>
      </c>
      <c r="D61" s="273" t="s">
        <v>2865</v>
      </c>
      <c r="E61" s="19" t="s">
        <v>139</v>
      </c>
      <c r="F61" s="274">
        <v>20</v>
      </c>
      <c r="G61" s="36"/>
      <c r="H61" s="41"/>
    </row>
    <row r="62" spans="1:8" s="2" customFormat="1" ht="16.899999999999999" customHeight="1">
      <c r="A62" s="36"/>
      <c r="B62" s="41"/>
      <c r="C62" s="273" t="s">
        <v>246</v>
      </c>
      <c r="D62" s="273" t="s">
        <v>2850</v>
      </c>
      <c r="E62" s="19" t="s">
        <v>139</v>
      </c>
      <c r="F62" s="274">
        <v>2352</v>
      </c>
      <c r="G62" s="36"/>
      <c r="H62" s="41"/>
    </row>
    <row r="63" spans="1:8" s="2" customFormat="1" ht="16.899999999999999" customHeight="1">
      <c r="A63" s="36"/>
      <c r="B63" s="41"/>
      <c r="C63" s="273" t="s">
        <v>345</v>
      </c>
      <c r="D63" s="273" t="s">
        <v>2860</v>
      </c>
      <c r="E63" s="19" t="s">
        <v>139</v>
      </c>
      <c r="F63" s="274">
        <v>23</v>
      </c>
      <c r="G63" s="36"/>
      <c r="H63" s="41"/>
    </row>
    <row r="64" spans="1:8" s="2" customFormat="1" ht="16.899999999999999" customHeight="1">
      <c r="A64" s="36"/>
      <c r="B64" s="41"/>
      <c r="C64" s="273" t="s">
        <v>356</v>
      </c>
      <c r="D64" s="273" t="s">
        <v>2862</v>
      </c>
      <c r="E64" s="19" t="s">
        <v>139</v>
      </c>
      <c r="F64" s="274">
        <v>23</v>
      </c>
      <c r="G64" s="36"/>
      <c r="H64" s="41"/>
    </row>
    <row r="65" spans="1:8" s="2" customFormat="1" ht="16.899999999999999" customHeight="1">
      <c r="A65" s="36"/>
      <c r="B65" s="41"/>
      <c r="C65" s="273" t="s">
        <v>361</v>
      </c>
      <c r="D65" s="273" t="s">
        <v>2863</v>
      </c>
      <c r="E65" s="19" t="s">
        <v>139</v>
      </c>
      <c r="F65" s="274">
        <v>26</v>
      </c>
      <c r="G65" s="36"/>
      <c r="H65" s="41"/>
    </row>
    <row r="66" spans="1:8" s="2" customFormat="1" ht="16.899999999999999" customHeight="1">
      <c r="A66" s="36"/>
      <c r="B66" s="41"/>
      <c r="C66" s="273" t="s">
        <v>367</v>
      </c>
      <c r="D66" s="273" t="s">
        <v>2866</v>
      </c>
      <c r="E66" s="19" t="s">
        <v>139</v>
      </c>
      <c r="F66" s="274">
        <v>20</v>
      </c>
      <c r="G66" s="36"/>
      <c r="H66" s="41"/>
    </row>
    <row r="67" spans="1:8" s="2" customFormat="1" ht="16.899999999999999" customHeight="1">
      <c r="A67" s="36"/>
      <c r="B67" s="41"/>
      <c r="C67" s="273" t="s">
        <v>399</v>
      </c>
      <c r="D67" s="273" t="s">
        <v>2848</v>
      </c>
      <c r="E67" s="19" t="s">
        <v>139</v>
      </c>
      <c r="F67" s="274">
        <v>2423</v>
      </c>
      <c r="G67" s="36"/>
      <c r="H67" s="41"/>
    </row>
    <row r="68" spans="1:8" s="2" customFormat="1" ht="16.899999999999999" customHeight="1">
      <c r="A68" s="36"/>
      <c r="B68" s="41"/>
      <c r="C68" s="273" t="s">
        <v>394</v>
      </c>
      <c r="D68" s="273" t="s">
        <v>2853</v>
      </c>
      <c r="E68" s="19" t="s">
        <v>139</v>
      </c>
      <c r="F68" s="274">
        <v>2352</v>
      </c>
      <c r="G68" s="36"/>
      <c r="H68" s="41"/>
    </row>
    <row r="69" spans="1:8" s="2" customFormat="1" ht="16.899999999999999" customHeight="1">
      <c r="A69" s="36"/>
      <c r="B69" s="41"/>
      <c r="C69" s="273" t="s">
        <v>405</v>
      </c>
      <c r="D69" s="273" t="s">
        <v>2849</v>
      </c>
      <c r="E69" s="19" t="s">
        <v>139</v>
      </c>
      <c r="F69" s="274">
        <v>2423</v>
      </c>
      <c r="G69" s="36"/>
      <c r="H69" s="41"/>
    </row>
    <row r="70" spans="1:8" s="2" customFormat="1" ht="16.899999999999999" customHeight="1">
      <c r="A70" s="36"/>
      <c r="B70" s="41"/>
      <c r="C70" s="273" t="s">
        <v>411</v>
      </c>
      <c r="D70" s="273" t="s">
        <v>2854</v>
      </c>
      <c r="E70" s="19" t="s">
        <v>139</v>
      </c>
      <c r="F70" s="274">
        <v>2352</v>
      </c>
      <c r="G70" s="36"/>
      <c r="H70" s="41"/>
    </row>
    <row r="71" spans="1:8" s="2" customFormat="1" ht="16.899999999999999" customHeight="1">
      <c r="A71" s="36"/>
      <c r="B71" s="41"/>
      <c r="C71" s="269" t="s">
        <v>154</v>
      </c>
      <c r="D71" s="270" t="s">
        <v>155</v>
      </c>
      <c r="E71" s="271" t="s">
        <v>134</v>
      </c>
      <c r="F71" s="272">
        <v>4</v>
      </c>
      <c r="G71" s="36"/>
      <c r="H71" s="41"/>
    </row>
    <row r="72" spans="1:8" s="2" customFormat="1" ht="16.899999999999999" customHeight="1">
      <c r="A72" s="36"/>
      <c r="B72" s="41"/>
      <c r="C72" s="273" t="s">
        <v>19</v>
      </c>
      <c r="D72" s="273" t="s">
        <v>2844</v>
      </c>
      <c r="E72" s="19" t="s">
        <v>19</v>
      </c>
      <c r="F72" s="274">
        <v>0</v>
      </c>
      <c r="G72" s="36"/>
      <c r="H72" s="41"/>
    </row>
    <row r="73" spans="1:8" s="2" customFormat="1" ht="16.899999999999999" customHeight="1">
      <c r="A73" s="36"/>
      <c r="B73" s="41"/>
      <c r="C73" s="273" t="s">
        <v>19</v>
      </c>
      <c r="D73" s="273" t="s">
        <v>156</v>
      </c>
      <c r="E73" s="19" t="s">
        <v>19</v>
      </c>
      <c r="F73" s="274">
        <v>4</v>
      </c>
      <c r="G73" s="36"/>
      <c r="H73" s="41"/>
    </row>
    <row r="74" spans="1:8" s="2" customFormat="1" ht="16.899999999999999" customHeight="1">
      <c r="A74" s="36"/>
      <c r="B74" s="41"/>
      <c r="C74" s="275" t="s">
        <v>2845</v>
      </c>
      <c r="D74" s="36"/>
      <c r="E74" s="36"/>
      <c r="F74" s="36"/>
      <c r="G74" s="36"/>
      <c r="H74" s="41"/>
    </row>
    <row r="75" spans="1:8" s="2" customFormat="1" ht="16.899999999999999" customHeight="1">
      <c r="A75" s="36"/>
      <c r="B75" s="41"/>
      <c r="C75" s="273" t="s">
        <v>253</v>
      </c>
      <c r="D75" s="273" t="s">
        <v>2867</v>
      </c>
      <c r="E75" s="19" t="s">
        <v>134</v>
      </c>
      <c r="F75" s="274">
        <v>4</v>
      </c>
      <c r="G75" s="36"/>
      <c r="H75" s="41"/>
    </row>
    <row r="76" spans="1:8" s="2" customFormat="1" ht="16.899999999999999" customHeight="1">
      <c r="A76" s="36"/>
      <c r="B76" s="41"/>
      <c r="C76" s="273" t="s">
        <v>446</v>
      </c>
      <c r="D76" s="273" t="s">
        <v>2868</v>
      </c>
      <c r="E76" s="19" t="s">
        <v>134</v>
      </c>
      <c r="F76" s="274">
        <v>4</v>
      </c>
      <c r="G76" s="36"/>
      <c r="H76" s="41"/>
    </row>
    <row r="77" spans="1:8" s="2" customFormat="1" ht="16.899999999999999" customHeight="1">
      <c r="A77" s="36"/>
      <c r="B77" s="41"/>
      <c r="C77" s="273" t="s">
        <v>455</v>
      </c>
      <c r="D77" s="273" t="s">
        <v>1825</v>
      </c>
      <c r="E77" s="19" t="s">
        <v>160</v>
      </c>
      <c r="F77" s="274">
        <v>0.09</v>
      </c>
      <c r="G77" s="36"/>
      <c r="H77" s="41"/>
    </row>
    <row r="78" spans="1:8" s="2" customFormat="1" ht="16.899999999999999" customHeight="1">
      <c r="A78" s="36"/>
      <c r="B78" s="41"/>
      <c r="C78" s="273" t="s">
        <v>451</v>
      </c>
      <c r="D78" s="273" t="s">
        <v>452</v>
      </c>
      <c r="E78" s="19" t="s">
        <v>134</v>
      </c>
      <c r="F78" s="274">
        <v>4</v>
      </c>
      <c r="G78" s="36"/>
      <c r="H78" s="41"/>
    </row>
    <row r="79" spans="1:8" s="2" customFormat="1" ht="16.899999999999999" customHeight="1">
      <c r="A79" s="36"/>
      <c r="B79" s="41"/>
      <c r="C79" s="269" t="s">
        <v>158</v>
      </c>
      <c r="D79" s="270" t="s">
        <v>159</v>
      </c>
      <c r="E79" s="271" t="s">
        <v>160</v>
      </c>
      <c r="F79" s="272">
        <v>0.9</v>
      </c>
      <c r="G79" s="36"/>
      <c r="H79" s="41"/>
    </row>
    <row r="80" spans="1:8" s="2" customFormat="1" ht="16.899999999999999" customHeight="1">
      <c r="A80" s="36"/>
      <c r="B80" s="41"/>
      <c r="C80" s="273" t="s">
        <v>19</v>
      </c>
      <c r="D80" s="273" t="s">
        <v>2869</v>
      </c>
      <c r="E80" s="19" t="s">
        <v>19</v>
      </c>
      <c r="F80" s="274">
        <v>0</v>
      </c>
      <c r="G80" s="36"/>
      <c r="H80" s="41"/>
    </row>
    <row r="81" spans="1:8" s="2" customFormat="1" ht="16.899999999999999" customHeight="1">
      <c r="A81" s="36"/>
      <c r="B81" s="41"/>
      <c r="C81" s="273" t="s">
        <v>19</v>
      </c>
      <c r="D81" s="273" t="s">
        <v>2870</v>
      </c>
      <c r="E81" s="19" t="s">
        <v>19</v>
      </c>
      <c r="F81" s="274">
        <v>0.9</v>
      </c>
      <c r="G81" s="36"/>
      <c r="H81" s="41"/>
    </row>
    <row r="82" spans="1:8" s="2" customFormat="1" ht="16.899999999999999" customHeight="1">
      <c r="A82" s="36"/>
      <c r="B82" s="41"/>
      <c r="C82" s="275" t="s">
        <v>2845</v>
      </c>
      <c r="D82" s="36"/>
      <c r="E82" s="36"/>
      <c r="F82" s="36"/>
      <c r="G82" s="36"/>
      <c r="H82" s="41"/>
    </row>
    <row r="83" spans="1:8" s="2" customFormat="1" ht="16.899999999999999" customHeight="1">
      <c r="A83" s="36"/>
      <c r="B83" s="41"/>
      <c r="C83" s="273" t="s">
        <v>258</v>
      </c>
      <c r="D83" s="273" t="s">
        <v>2871</v>
      </c>
      <c r="E83" s="19" t="s">
        <v>160</v>
      </c>
      <c r="F83" s="274">
        <v>12.35</v>
      </c>
      <c r="G83" s="36"/>
      <c r="H83" s="41"/>
    </row>
    <row r="84" spans="1:8" s="2" customFormat="1" ht="16.899999999999999" customHeight="1">
      <c r="A84" s="36"/>
      <c r="B84" s="41"/>
      <c r="C84" s="273" t="s">
        <v>266</v>
      </c>
      <c r="D84" s="273" t="s">
        <v>2872</v>
      </c>
      <c r="E84" s="19" t="s">
        <v>160</v>
      </c>
      <c r="F84" s="274">
        <v>0.9</v>
      </c>
      <c r="G84" s="36"/>
      <c r="H84" s="41"/>
    </row>
    <row r="85" spans="1:8" s="2" customFormat="1" ht="16.899999999999999" customHeight="1">
      <c r="A85" s="36"/>
      <c r="B85" s="41"/>
      <c r="C85" s="273" t="s">
        <v>279</v>
      </c>
      <c r="D85" s="273" t="s">
        <v>2873</v>
      </c>
      <c r="E85" s="19" t="s">
        <v>160</v>
      </c>
      <c r="F85" s="274">
        <v>3.9</v>
      </c>
      <c r="G85" s="36"/>
      <c r="H85" s="41"/>
    </row>
    <row r="86" spans="1:8" s="2" customFormat="1" ht="16.899999999999999" customHeight="1">
      <c r="A86" s="36"/>
      <c r="B86" s="41"/>
      <c r="C86" s="269" t="s">
        <v>163</v>
      </c>
      <c r="D86" s="270" t="s">
        <v>164</v>
      </c>
      <c r="E86" s="271" t="s">
        <v>160</v>
      </c>
      <c r="F86" s="272">
        <v>3</v>
      </c>
      <c r="G86" s="36"/>
      <c r="H86" s="41"/>
    </row>
    <row r="87" spans="1:8" s="2" customFormat="1" ht="16.899999999999999" customHeight="1">
      <c r="A87" s="36"/>
      <c r="B87" s="41"/>
      <c r="C87" s="273" t="s">
        <v>19</v>
      </c>
      <c r="D87" s="273" t="s">
        <v>2869</v>
      </c>
      <c r="E87" s="19" t="s">
        <v>19</v>
      </c>
      <c r="F87" s="274">
        <v>0</v>
      </c>
      <c r="G87" s="36"/>
      <c r="H87" s="41"/>
    </row>
    <row r="88" spans="1:8" s="2" customFormat="1" ht="16.899999999999999" customHeight="1">
      <c r="A88" s="36"/>
      <c r="B88" s="41"/>
      <c r="C88" s="273" t="s">
        <v>19</v>
      </c>
      <c r="D88" s="273" t="s">
        <v>2874</v>
      </c>
      <c r="E88" s="19" t="s">
        <v>19</v>
      </c>
      <c r="F88" s="274">
        <v>1.5</v>
      </c>
      <c r="G88" s="36"/>
      <c r="H88" s="41"/>
    </row>
    <row r="89" spans="1:8" s="2" customFormat="1" ht="16.899999999999999" customHeight="1">
      <c r="A89" s="36"/>
      <c r="B89" s="41"/>
      <c r="C89" s="273" t="s">
        <v>19</v>
      </c>
      <c r="D89" s="273" t="s">
        <v>2875</v>
      </c>
      <c r="E89" s="19" t="s">
        <v>19</v>
      </c>
      <c r="F89" s="274">
        <v>1.5</v>
      </c>
      <c r="G89" s="36"/>
      <c r="H89" s="41"/>
    </row>
    <row r="90" spans="1:8" s="2" customFormat="1" ht="16.899999999999999" customHeight="1">
      <c r="A90" s="36"/>
      <c r="B90" s="41"/>
      <c r="C90" s="273" t="s">
        <v>19</v>
      </c>
      <c r="D90" s="273" t="s">
        <v>289</v>
      </c>
      <c r="E90" s="19" t="s">
        <v>19</v>
      </c>
      <c r="F90" s="274">
        <v>3</v>
      </c>
      <c r="G90" s="36"/>
      <c r="H90" s="41"/>
    </row>
    <row r="91" spans="1:8" s="2" customFormat="1" ht="16.899999999999999" customHeight="1">
      <c r="A91" s="36"/>
      <c r="B91" s="41"/>
      <c r="C91" s="275" t="s">
        <v>2845</v>
      </c>
      <c r="D91" s="36"/>
      <c r="E91" s="36"/>
      <c r="F91" s="36"/>
      <c r="G91" s="36"/>
      <c r="H91" s="41"/>
    </row>
    <row r="92" spans="1:8" s="2" customFormat="1" ht="16.899999999999999" customHeight="1">
      <c r="A92" s="36"/>
      <c r="B92" s="41"/>
      <c r="C92" s="273" t="s">
        <v>258</v>
      </c>
      <c r="D92" s="273" t="s">
        <v>2871</v>
      </c>
      <c r="E92" s="19" t="s">
        <v>160</v>
      </c>
      <c r="F92" s="274">
        <v>12.35</v>
      </c>
      <c r="G92" s="36"/>
      <c r="H92" s="41"/>
    </row>
    <row r="93" spans="1:8" s="2" customFormat="1" ht="16.899999999999999" customHeight="1">
      <c r="A93" s="36"/>
      <c r="B93" s="41"/>
      <c r="C93" s="273" t="s">
        <v>270</v>
      </c>
      <c r="D93" s="273" t="s">
        <v>2876</v>
      </c>
      <c r="E93" s="19" t="s">
        <v>160</v>
      </c>
      <c r="F93" s="274">
        <v>3</v>
      </c>
      <c r="G93" s="36"/>
      <c r="H93" s="41"/>
    </row>
    <row r="94" spans="1:8" s="2" customFormat="1" ht="16.899999999999999" customHeight="1">
      <c r="A94" s="36"/>
      <c r="B94" s="41"/>
      <c r="C94" s="273" t="s">
        <v>279</v>
      </c>
      <c r="D94" s="273" t="s">
        <v>2873</v>
      </c>
      <c r="E94" s="19" t="s">
        <v>160</v>
      </c>
      <c r="F94" s="274">
        <v>3.9</v>
      </c>
      <c r="G94" s="36"/>
      <c r="H94" s="41"/>
    </row>
    <row r="95" spans="1:8" s="2" customFormat="1" ht="16.899999999999999" customHeight="1">
      <c r="A95" s="36"/>
      <c r="B95" s="41"/>
      <c r="C95" s="269" t="s">
        <v>166</v>
      </c>
      <c r="D95" s="270" t="s">
        <v>167</v>
      </c>
      <c r="E95" s="271" t="s">
        <v>160</v>
      </c>
      <c r="F95" s="272">
        <v>20.8</v>
      </c>
      <c r="G95" s="36"/>
      <c r="H95" s="41"/>
    </row>
    <row r="96" spans="1:8" s="2" customFormat="1" ht="16.899999999999999" customHeight="1">
      <c r="A96" s="36"/>
      <c r="B96" s="41"/>
      <c r="C96" s="273" t="s">
        <v>19</v>
      </c>
      <c r="D96" s="273" t="s">
        <v>2844</v>
      </c>
      <c r="E96" s="19" t="s">
        <v>19</v>
      </c>
      <c r="F96" s="274">
        <v>0</v>
      </c>
      <c r="G96" s="36"/>
      <c r="H96" s="41"/>
    </row>
    <row r="97" spans="1:8" s="2" customFormat="1" ht="16.899999999999999" customHeight="1">
      <c r="A97" s="36"/>
      <c r="B97" s="41"/>
      <c r="C97" s="273" t="s">
        <v>19</v>
      </c>
      <c r="D97" s="273" t="s">
        <v>2877</v>
      </c>
      <c r="E97" s="19" t="s">
        <v>19</v>
      </c>
      <c r="F97" s="274">
        <v>0</v>
      </c>
      <c r="G97" s="36"/>
      <c r="H97" s="41"/>
    </row>
    <row r="98" spans="1:8" s="2" customFormat="1" ht="16.899999999999999" customHeight="1">
      <c r="A98" s="36"/>
      <c r="B98" s="41"/>
      <c r="C98" s="273" t="s">
        <v>19</v>
      </c>
      <c r="D98" s="273" t="s">
        <v>2878</v>
      </c>
      <c r="E98" s="19" t="s">
        <v>19</v>
      </c>
      <c r="F98" s="274">
        <v>16</v>
      </c>
      <c r="G98" s="36"/>
      <c r="H98" s="41"/>
    </row>
    <row r="99" spans="1:8" s="2" customFormat="1" ht="16.899999999999999" customHeight="1">
      <c r="A99" s="36"/>
      <c r="B99" s="41"/>
      <c r="C99" s="273" t="s">
        <v>19</v>
      </c>
      <c r="D99" s="273" t="s">
        <v>2879</v>
      </c>
      <c r="E99" s="19" t="s">
        <v>19</v>
      </c>
      <c r="F99" s="274">
        <v>2.4</v>
      </c>
      <c r="G99" s="36"/>
      <c r="H99" s="41"/>
    </row>
    <row r="100" spans="1:8" s="2" customFormat="1" ht="16.899999999999999" customHeight="1">
      <c r="A100" s="36"/>
      <c r="B100" s="41"/>
      <c r="C100" s="273" t="s">
        <v>19</v>
      </c>
      <c r="D100" s="273" t="s">
        <v>2880</v>
      </c>
      <c r="E100" s="19" t="s">
        <v>19</v>
      </c>
      <c r="F100" s="274">
        <v>2.4</v>
      </c>
      <c r="G100" s="36"/>
      <c r="H100" s="41"/>
    </row>
    <row r="101" spans="1:8" s="2" customFormat="1" ht="16.899999999999999" customHeight="1">
      <c r="A101" s="36"/>
      <c r="B101" s="41"/>
      <c r="C101" s="273" t="s">
        <v>19</v>
      </c>
      <c r="D101" s="273" t="s">
        <v>289</v>
      </c>
      <c r="E101" s="19" t="s">
        <v>19</v>
      </c>
      <c r="F101" s="274">
        <v>20.8</v>
      </c>
      <c r="G101" s="36"/>
      <c r="H101" s="41"/>
    </row>
    <row r="102" spans="1:8" s="2" customFormat="1" ht="16.899999999999999" customHeight="1">
      <c r="A102" s="36"/>
      <c r="B102" s="41"/>
      <c r="C102" s="275" t="s">
        <v>2845</v>
      </c>
      <c r="D102" s="36"/>
      <c r="E102" s="36"/>
      <c r="F102" s="36"/>
      <c r="G102" s="36"/>
      <c r="H102" s="41"/>
    </row>
    <row r="103" spans="1:8" s="2" customFormat="1" ht="16.899999999999999" customHeight="1">
      <c r="A103" s="36"/>
      <c r="B103" s="41"/>
      <c r="C103" s="273" t="s">
        <v>258</v>
      </c>
      <c r="D103" s="273" t="s">
        <v>2871</v>
      </c>
      <c r="E103" s="19" t="s">
        <v>160</v>
      </c>
      <c r="F103" s="274">
        <v>12.35</v>
      </c>
      <c r="G103" s="36"/>
      <c r="H103" s="41"/>
    </row>
    <row r="104" spans="1:8" s="2" customFormat="1" ht="16.899999999999999" customHeight="1">
      <c r="A104" s="36"/>
      <c r="B104" s="41"/>
      <c r="C104" s="273" t="s">
        <v>275</v>
      </c>
      <c r="D104" s="273" t="s">
        <v>2881</v>
      </c>
      <c r="E104" s="19" t="s">
        <v>160</v>
      </c>
      <c r="F104" s="274">
        <v>20.8</v>
      </c>
      <c r="G104" s="36"/>
      <c r="H104" s="41"/>
    </row>
    <row r="105" spans="1:8" s="2" customFormat="1" ht="16.899999999999999" customHeight="1">
      <c r="A105" s="36"/>
      <c r="B105" s="41"/>
      <c r="C105" s="273" t="s">
        <v>285</v>
      </c>
      <c r="D105" s="273" t="s">
        <v>2882</v>
      </c>
      <c r="E105" s="19" t="s">
        <v>160</v>
      </c>
      <c r="F105" s="274">
        <v>20.8</v>
      </c>
      <c r="G105" s="36"/>
      <c r="H105" s="41"/>
    </row>
    <row r="106" spans="1:8" s="2" customFormat="1" ht="16.899999999999999" customHeight="1">
      <c r="A106" s="36"/>
      <c r="B106" s="41"/>
      <c r="C106" s="269" t="s">
        <v>169</v>
      </c>
      <c r="D106" s="270" t="s">
        <v>170</v>
      </c>
      <c r="E106" s="271" t="s">
        <v>160</v>
      </c>
      <c r="F106" s="272">
        <v>3.9</v>
      </c>
      <c r="G106" s="36"/>
      <c r="H106" s="41"/>
    </row>
    <row r="107" spans="1:8" s="2" customFormat="1" ht="16.899999999999999" customHeight="1">
      <c r="A107" s="36"/>
      <c r="B107" s="41"/>
      <c r="C107" s="273" t="s">
        <v>169</v>
      </c>
      <c r="D107" s="273" t="s">
        <v>283</v>
      </c>
      <c r="E107" s="19" t="s">
        <v>19</v>
      </c>
      <c r="F107" s="274">
        <v>3.9</v>
      </c>
      <c r="G107" s="36"/>
      <c r="H107" s="41"/>
    </row>
    <row r="108" spans="1:8" s="2" customFormat="1" ht="16.899999999999999" customHeight="1">
      <c r="A108" s="36"/>
      <c r="B108" s="41"/>
      <c r="C108" s="275" t="s">
        <v>2845</v>
      </c>
      <c r="D108" s="36"/>
      <c r="E108" s="36"/>
      <c r="F108" s="36"/>
      <c r="G108" s="36"/>
      <c r="H108" s="41"/>
    </row>
    <row r="109" spans="1:8" s="2" customFormat="1" ht="16.899999999999999" customHeight="1">
      <c r="A109" s="36"/>
      <c r="B109" s="41"/>
      <c r="C109" s="273" t="s">
        <v>279</v>
      </c>
      <c r="D109" s="273" t="s">
        <v>2873</v>
      </c>
      <c r="E109" s="19" t="s">
        <v>160</v>
      </c>
      <c r="F109" s="274">
        <v>3.9</v>
      </c>
      <c r="G109" s="36"/>
      <c r="H109" s="41"/>
    </row>
    <row r="110" spans="1:8" s="2" customFormat="1" ht="16.899999999999999" customHeight="1">
      <c r="A110" s="36"/>
      <c r="B110" s="41"/>
      <c r="C110" s="273" t="s">
        <v>291</v>
      </c>
      <c r="D110" s="273" t="s">
        <v>2045</v>
      </c>
      <c r="E110" s="19" t="s">
        <v>293</v>
      </c>
      <c r="F110" s="274">
        <v>43.225000000000001</v>
      </c>
      <c r="G110" s="36"/>
      <c r="H110" s="41"/>
    </row>
    <row r="111" spans="1:8" s="2" customFormat="1" ht="16.899999999999999" customHeight="1">
      <c r="A111" s="36"/>
      <c r="B111" s="41"/>
      <c r="C111" s="273" t="s">
        <v>300</v>
      </c>
      <c r="D111" s="273" t="s">
        <v>2047</v>
      </c>
      <c r="E111" s="19" t="s">
        <v>160</v>
      </c>
      <c r="F111" s="274">
        <v>24.7</v>
      </c>
      <c r="G111" s="36"/>
      <c r="H111" s="41"/>
    </row>
    <row r="112" spans="1:8" s="2" customFormat="1" ht="16.899999999999999" customHeight="1">
      <c r="A112" s="36"/>
      <c r="B112" s="41"/>
      <c r="C112" s="269" t="s">
        <v>172</v>
      </c>
      <c r="D112" s="270" t="s">
        <v>173</v>
      </c>
      <c r="E112" s="271" t="s">
        <v>160</v>
      </c>
      <c r="F112" s="272">
        <v>20.8</v>
      </c>
      <c r="G112" s="36"/>
      <c r="H112" s="41"/>
    </row>
    <row r="113" spans="1:8" s="2" customFormat="1" ht="16.899999999999999" customHeight="1">
      <c r="A113" s="36"/>
      <c r="B113" s="41"/>
      <c r="C113" s="273" t="s">
        <v>19</v>
      </c>
      <c r="D113" s="273" t="s">
        <v>166</v>
      </c>
      <c r="E113" s="19" t="s">
        <v>19</v>
      </c>
      <c r="F113" s="274">
        <v>20.8</v>
      </c>
      <c r="G113" s="36"/>
      <c r="H113" s="41"/>
    </row>
    <row r="114" spans="1:8" s="2" customFormat="1" ht="16.899999999999999" customHeight="1">
      <c r="A114" s="36"/>
      <c r="B114" s="41"/>
      <c r="C114" s="273" t="s">
        <v>172</v>
      </c>
      <c r="D114" s="273" t="s">
        <v>289</v>
      </c>
      <c r="E114" s="19" t="s">
        <v>19</v>
      </c>
      <c r="F114" s="274">
        <v>20.8</v>
      </c>
      <c r="G114" s="36"/>
      <c r="H114" s="41"/>
    </row>
    <row r="115" spans="1:8" s="2" customFormat="1" ht="16.899999999999999" customHeight="1">
      <c r="A115" s="36"/>
      <c r="B115" s="41"/>
      <c r="C115" s="275" t="s">
        <v>2845</v>
      </c>
      <c r="D115" s="36"/>
      <c r="E115" s="36"/>
      <c r="F115" s="36"/>
      <c r="G115" s="36"/>
      <c r="H115" s="41"/>
    </row>
    <row r="116" spans="1:8" s="2" customFormat="1" ht="16.899999999999999" customHeight="1">
      <c r="A116" s="36"/>
      <c r="B116" s="41"/>
      <c r="C116" s="273" t="s">
        <v>285</v>
      </c>
      <c r="D116" s="273" t="s">
        <v>2882</v>
      </c>
      <c r="E116" s="19" t="s">
        <v>160</v>
      </c>
      <c r="F116" s="274">
        <v>20.8</v>
      </c>
      <c r="G116" s="36"/>
      <c r="H116" s="41"/>
    </row>
    <row r="117" spans="1:8" s="2" customFormat="1" ht="16.899999999999999" customHeight="1">
      <c r="A117" s="36"/>
      <c r="B117" s="41"/>
      <c r="C117" s="273" t="s">
        <v>291</v>
      </c>
      <c r="D117" s="273" t="s">
        <v>2045</v>
      </c>
      <c r="E117" s="19" t="s">
        <v>293</v>
      </c>
      <c r="F117" s="274">
        <v>43.225000000000001</v>
      </c>
      <c r="G117" s="36"/>
      <c r="H117" s="41"/>
    </row>
    <row r="118" spans="1:8" s="2" customFormat="1" ht="16.899999999999999" customHeight="1">
      <c r="A118" s="36"/>
      <c r="B118" s="41"/>
      <c r="C118" s="273" t="s">
        <v>300</v>
      </c>
      <c r="D118" s="273" t="s">
        <v>2047</v>
      </c>
      <c r="E118" s="19" t="s">
        <v>160</v>
      </c>
      <c r="F118" s="274">
        <v>24.7</v>
      </c>
      <c r="G118" s="36"/>
      <c r="H118" s="41"/>
    </row>
    <row r="119" spans="1:8" s="2" customFormat="1" ht="16.899999999999999" customHeight="1">
      <c r="A119" s="36"/>
      <c r="B119" s="41"/>
      <c r="C119" s="269" t="s">
        <v>174</v>
      </c>
      <c r="D119" s="270" t="s">
        <v>175</v>
      </c>
      <c r="E119" s="271" t="s">
        <v>176</v>
      </c>
      <c r="F119" s="272">
        <v>4</v>
      </c>
      <c r="G119" s="36"/>
      <c r="H119" s="41"/>
    </row>
    <row r="120" spans="1:8" s="2" customFormat="1" ht="16.899999999999999" customHeight="1">
      <c r="A120" s="36"/>
      <c r="B120" s="41"/>
      <c r="C120" s="273" t="s">
        <v>19</v>
      </c>
      <c r="D120" s="273" t="s">
        <v>2883</v>
      </c>
      <c r="E120" s="19" t="s">
        <v>19</v>
      </c>
      <c r="F120" s="274">
        <v>0</v>
      </c>
      <c r="G120" s="36"/>
      <c r="H120" s="41"/>
    </row>
    <row r="121" spans="1:8" s="2" customFormat="1" ht="16.899999999999999" customHeight="1">
      <c r="A121" s="36"/>
      <c r="B121" s="41"/>
      <c r="C121" s="273" t="s">
        <v>19</v>
      </c>
      <c r="D121" s="273" t="s">
        <v>156</v>
      </c>
      <c r="E121" s="19" t="s">
        <v>19</v>
      </c>
      <c r="F121" s="274">
        <v>4</v>
      </c>
      <c r="G121" s="36"/>
      <c r="H121" s="41"/>
    </row>
    <row r="122" spans="1:8" s="2" customFormat="1" ht="16.899999999999999" customHeight="1">
      <c r="A122" s="36"/>
      <c r="B122" s="41"/>
      <c r="C122" s="275" t="s">
        <v>2845</v>
      </c>
      <c r="D122" s="36"/>
      <c r="E122" s="36"/>
      <c r="F122" s="36"/>
      <c r="G122" s="36"/>
      <c r="H122" s="41"/>
    </row>
    <row r="123" spans="1:8" s="2" customFormat="1" ht="16.899999999999999" customHeight="1">
      <c r="A123" s="36"/>
      <c r="B123" s="41"/>
      <c r="C123" s="273" t="s">
        <v>427</v>
      </c>
      <c r="D123" s="273" t="s">
        <v>428</v>
      </c>
      <c r="E123" s="19" t="s">
        <v>176</v>
      </c>
      <c r="F123" s="274">
        <v>4</v>
      </c>
      <c r="G123" s="36"/>
      <c r="H123" s="41"/>
    </row>
    <row r="124" spans="1:8" s="2" customFormat="1" ht="16.899999999999999" customHeight="1">
      <c r="A124" s="36"/>
      <c r="B124" s="41"/>
      <c r="C124" s="273" t="s">
        <v>432</v>
      </c>
      <c r="D124" s="273" t="s">
        <v>433</v>
      </c>
      <c r="E124" s="19" t="s">
        <v>176</v>
      </c>
      <c r="F124" s="274">
        <v>4</v>
      </c>
      <c r="G124" s="36"/>
      <c r="H124" s="41"/>
    </row>
    <row r="125" spans="1:8" s="2" customFormat="1" ht="16.899999999999999" customHeight="1">
      <c r="A125" s="36"/>
      <c r="B125" s="41"/>
      <c r="C125" s="269" t="s">
        <v>177</v>
      </c>
      <c r="D125" s="270" t="s">
        <v>178</v>
      </c>
      <c r="E125" s="271" t="s">
        <v>176</v>
      </c>
      <c r="F125" s="272">
        <v>6</v>
      </c>
      <c r="G125" s="36"/>
      <c r="H125" s="41"/>
    </row>
    <row r="126" spans="1:8" s="2" customFormat="1" ht="16.899999999999999" customHeight="1">
      <c r="A126" s="36"/>
      <c r="B126" s="41"/>
      <c r="C126" s="273" t="s">
        <v>19</v>
      </c>
      <c r="D126" s="273" t="s">
        <v>2883</v>
      </c>
      <c r="E126" s="19" t="s">
        <v>19</v>
      </c>
      <c r="F126" s="274">
        <v>0</v>
      </c>
      <c r="G126" s="36"/>
      <c r="H126" s="41"/>
    </row>
    <row r="127" spans="1:8" s="2" customFormat="1" ht="16.899999999999999" customHeight="1">
      <c r="A127" s="36"/>
      <c r="B127" s="41"/>
      <c r="C127" s="273" t="s">
        <v>19</v>
      </c>
      <c r="D127" s="273" t="s">
        <v>179</v>
      </c>
      <c r="E127" s="19" t="s">
        <v>19</v>
      </c>
      <c r="F127" s="274">
        <v>6</v>
      </c>
      <c r="G127" s="36"/>
      <c r="H127" s="41"/>
    </row>
    <row r="128" spans="1:8" s="2" customFormat="1" ht="16.899999999999999" customHeight="1">
      <c r="A128" s="36"/>
      <c r="B128" s="41"/>
      <c r="C128" s="275" t="s">
        <v>2845</v>
      </c>
      <c r="D128" s="36"/>
      <c r="E128" s="36"/>
      <c r="F128" s="36"/>
      <c r="G128" s="36"/>
      <c r="H128" s="41"/>
    </row>
    <row r="129" spans="1:8" s="2" customFormat="1" ht="16.899999999999999" customHeight="1">
      <c r="A129" s="36"/>
      <c r="B129" s="41"/>
      <c r="C129" s="273" t="s">
        <v>436</v>
      </c>
      <c r="D129" s="273" t="s">
        <v>437</v>
      </c>
      <c r="E129" s="19" t="s">
        <v>176</v>
      </c>
      <c r="F129" s="274">
        <v>6</v>
      </c>
      <c r="G129" s="36"/>
      <c r="H129" s="41"/>
    </row>
    <row r="130" spans="1:8" s="2" customFormat="1" ht="16.899999999999999" customHeight="1">
      <c r="A130" s="36"/>
      <c r="B130" s="41"/>
      <c r="C130" s="273" t="s">
        <v>441</v>
      </c>
      <c r="D130" s="273" t="s">
        <v>442</v>
      </c>
      <c r="E130" s="19" t="s">
        <v>176</v>
      </c>
      <c r="F130" s="274">
        <v>6</v>
      </c>
      <c r="G130" s="36"/>
      <c r="H130" s="41"/>
    </row>
    <row r="131" spans="1:8" s="2" customFormat="1" ht="16.899999999999999" customHeight="1">
      <c r="A131" s="36"/>
      <c r="B131" s="41"/>
      <c r="C131" s="269" t="s">
        <v>180</v>
      </c>
      <c r="D131" s="270" t="s">
        <v>181</v>
      </c>
      <c r="E131" s="271" t="s">
        <v>160</v>
      </c>
      <c r="F131" s="272">
        <v>10</v>
      </c>
      <c r="G131" s="36"/>
      <c r="H131" s="41"/>
    </row>
    <row r="132" spans="1:8" s="2" customFormat="1" ht="16.899999999999999" customHeight="1">
      <c r="A132" s="36"/>
      <c r="B132" s="41"/>
      <c r="C132" s="273" t="s">
        <v>19</v>
      </c>
      <c r="D132" s="273" t="s">
        <v>310</v>
      </c>
      <c r="E132" s="19" t="s">
        <v>19</v>
      </c>
      <c r="F132" s="274">
        <v>0</v>
      </c>
      <c r="G132" s="36"/>
      <c r="H132" s="41"/>
    </row>
    <row r="133" spans="1:8" s="2" customFormat="1" ht="16.899999999999999" customHeight="1">
      <c r="A133" s="36"/>
      <c r="B133" s="41"/>
      <c r="C133" s="273" t="s">
        <v>180</v>
      </c>
      <c r="D133" s="273" t="s">
        <v>182</v>
      </c>
      <c r="E133" s="19" t="s">
        <v>19</v>
      </c>
      <c r="F133" s="274">
        <v>10</v>
      </c>
      <c r="G133" s="36"/>
      <c r="H133" s="41"/>
    </row>
    <row r="134" spans="1:8" s="2" customFormat="1" ht="16.899999999999999" customHeight="1">
      <c r="A134" s="36"/>
      <c r="B134" s="41"/>
      <c r="C134" s="275" t="s">
        <v>2845</v>
      </c>
      <c r="D134" s="36"/>
      <c r="E134" s="36"/>
      <c r="F134" s="36"/>
      <c r="G134" s="36"/>
      <c r="H134" s="41"/>
    </row>
    <row r="135" spans="1:8" s="2" customFormat="1" ht="16.899999999999999" customHeight="1">
      <c r="A135" s="36"/>
      <c r="B135" s="41"/>
      <c r="C135" s="273" t="s">
        <v>305</v>
      </c>
      <c r="D135" s="273" t="s">
        <v>2884</v>
      </c>
      <c r="E135" s="19" t="s">
        <v>160</v>
      </c>
      <c r="F135" s="274">
        <v>10</v>
      </c>
      <c r="G135" s="36"/>
      <c r="H135" s="41"/>
    </row>
    <row r="136" spans="1:8" s="2" customFormat="1" ht="16.899999999999999" customHeight="1">
      <c r="A136" s="36"/>
      <c r="B136" s="41"/>
      <c r="C136" s="273" t="s">
        <v>313</v>
      </c>
      <c r="D136" s="273" t="s">
        <v>314</v>
      </c>
      <c r="E136" s="19" t="s">
        <v>293</v>
      </c>
      <c r="F136" s="274">
        <v>18</v>
      </c>
      <c r="G136" s="36"/>
      <c r="H136" s="41"/>
    </row>
    <row r="137" spans="1:8" s="2" customFormat="1" ht="16.899999999999999" customHeight="1">
      <c r="A137" s="36"/>
      <c r="B137" s="41"/>
      <c r="C137" s="269" t="s">
        <v>184</v>
      </c>
      <c r="D137" s="270" t="s">
        <v>185</v>
      </c>
      <c r="E137" s="271" t="s">
        <v>139</v>
      </c>
      <c r="F137" s="272">
        <v>3</v>
      </c>
      <c r="G137" s="36"/>
      <c r="H137" s="41"/>
    </row>
    <row r="138" spans="1:8" s="2" customFormat="1" ht="16.899999999999999" customHeight="1">
      <c r="A138" s="36"/>
      <c r="B138" s="41"/>
      <c r="C138" s="273" t="s">
        <v>19</v>
      </c>
      <c r="D138" s="273" t="s">
        <v>2844</v>
      </c>
      <c r="E138" s="19" t="s">
        <v>19</v>
      </c>
      <c r="F138" s="274">
        <v>0</v>
      </c>
      <c r="G138" s="36"/>
      <c r="H138" s="41"/>
    </row>
    <row r="139" spans="1:8" s="2" customFormat="1" ht="16.899999999999999" customHeight="1">
      <c r="A139" s="36"/>
      <c r="B139" s="41"/>
      <c r="C139" s="273" t="s">
        <v>19</v>
      </c>
      <c r="D139" s="273" t="s">
        <v>136</v>
      </c>
      <c r="E139" s="19" t="s">
        <v>19</v>
      </c>
      <c r="F139" s="274">
        <v>3</v>
      </c>
      <c r="G139" s="36"/>
      <c r="H139" s="41"/>
    </row>
    <row r="140" spans="1:8" s="2" customFormat="1" ht="16.899999999999999" customHeight="1">
      <c r="A140" s="36"/>
      <c r="B140" s="41"/>
      <c r="C140" s="275" t="s">
        <v>2845</v>
      </c>
      <c r="D140" s="36"/>
      <c r="E140" s="36"/>
      <c r="F140" s="36"/>
      <c r="G140" s="36"/>
      <c r="H140" s="41"/>
    </row>
    <row r="141" spans="1:8" s="2" customFormat="1" ht="16.899999999999999" customHeight="1">
      <c r="A141" s="36"/>
      <c r="B141" s="41"/>
      <c r="C141" s="273" t="s">
        <v>319</v>
      </c>
      <c r="D141" s="273" t="s">
        <v>320</v>
      </c>
      <c r="E141" s="19" t="s">
        <v>139</v>
      </c>
      <c r="F141" s="274">
        <v>3</v>
      </c>
      <c r="G141" s="36"/>
      <c r="H141" s="41"/>
    </row>
    <row r="142" spans="1:8" s="2" customFormat="1" ht="16.899999999999999" customHeight="1">
      <c r="A142" s="36"/>
      <c r="B142" s="41"/>
      <c r="C142" s="273" t="s">
        <v>330</v>
      </c>
      <c r="D142" s="273" t="s">
        <v>2885</v>
      </c>
      <c r="E142" s="19" t="s">
        <v>139</v>
      </c>
      <c r="F142" s="274">
        <v>3</v>
      </c>
      <c r="G142" s="36"/>
      <c r="H142" s="41"/>
    </row>
    <row r="143" spans="1:8" s="2" customFormat="1" ht="16.899999999999999" customHeight="1">
      <c r="A143" s="36"/>
      <c r="B143" s="41"/>
      <c r="C143" s="273" t="s">
        <v>340</v>
      </c>
      <c r="D143" s="273" t="s">
        <v>2886</v>
      </c>
      <c r="E143" s="19" t="s">
        <v>139</v>
      </c>
      <c r="F143" s="274">
        <v>3</v>
      </c>
      <c r="G143" s="36"/>
      <c r="H143" s="41"/>
    </row>
    <row r="144" spans="1:8" s="2" customFormat="1" ht="16.899999999999999" customHeight="1">
      <c r="A144" s="36"/>
      <c r="B144" s="41"/>
      <c r="C144" s="273" t="s">
        <v>324</v>
      </c>
      <c r="D144" s="273" t="s">
        <v>325</v>
      </c>
      <c r="E144" s="19" t="s">
        <v>326</v>
      </c>
      <c r="F144" s="274">
        <v>0.06</v>
      </c>
      <c r="G144" s="36"/>
      <c r="H144" s="41"/>
    </row>
    <row r="145" spans="1:8" s="2" customFormat="1" ht="16.899999999999999" customHeight="1">
      <c r="A145" s="36"/>
      <c r="B145" s="41"/>
      <c r="C145" s="273" t="s">
        <v>334</v>
      </c>
      <c r="D145" s="273" t="s">
        <v>335</v>
      </c>
      <c r="E145" s="19" t="s">
        <v>293</v>
      </c>
      <c r="F145" s="274">
        <v>0.96</v>
      </c>
      <c r="G145" s="36"/>
      <c r="H145" s="41"/>
    </row>
    <row r="146" spans="1:8" s="2" customFormat="1" ht="26.45" customHeight="1">
      <c r="A146" s="36"/>
      <c r="B146" s="41"/>
      <c r="C146" s="268" t="s">
        <v>2887</v>
      </c>
      <c r="D146" s="268" t="s">
        <v>88</v>
      </c>
      <c r="E146" s="36"/>
      <c r="F146" s="36"/>
      <c r="G146" s="36"/>
      <c r="H146" s="41"/>
    </row>
    <row r="147" spans="1:8" s="2" customFormat="1" ht="16.899999999999999" customHeight="1">
      <c r="A147" s="36"/>
      <c r="B147" s="41"/>
      <c r="C147" s="269" t="s">
        <v>575</v>
      </c>
      <c r="D147" s="270" t="s">
        <v>576</v>
      </c>
      <c r="E147" s="271" t="s">
        <v>134</v>
      </c>
      <c r="F147" s="272">
        <v>4</v>
      </c>
      <c r="G147" s="36"/>
      <c r="H147" s="41"/>
    </row>
    <row r="148" spans="1:8" s="2" customFormat="1" ht="16.899999999999999" customHeight="1">
      <c r="A148" s="36"/>
      <c r="B148" s="41"/>
      <c r="C148" s="273" t="s">
        <v>19</v>
      </c>
      <c r="D148" s="273" t="s">
        <v>2888</v>
      </c>
      <c r="E148" s="19" t="s">
        <v>19</v>
      </c>
      <c r="F148" s="274">
        <v>0</v>
      </c>
      <c r="G148" s="36"/>
      <c r="H148" s="41"/>
    </row>
    <row r="149" spans="1:8" s="2" customFormat="1" ht="16.899999999999999" customHeight="1">
      <c r="A149" s="36"/>
      <c r="B149" s="41"/>
      <c r="C149" s="273" t="s">
        <v>19</v>
      </c>
      <c r="D149" s="273" t="s">
        <v>2889</v>
      </c>
      <c r="E149" s="19" t="s">
        <v>19</v>
      </c>
      <c r="F149" s="274">
        <v>4</v>
      </c>
      <c r="G149" s="36"/>
      <c r="H149" s="41"/>
    </row>
    <row r="150" spans="1:8" s="2" customFormat="1" ht="16.899999999999999" customHeight="1">
      <c r="A150" s="36"/>
      <c r="B150" s="41"/>
      <c r="C150" s="275" t="s">
        <v>2845</v>
      </c>
      <c r="D150" s="36"/>
      <c r="E150" s="36"/>
      <c r="F150" s="36"/>
      <c r="G150" s="36"/>
      <c r="H150" s="41"/>
    </row>
    <row r="151" spans="1:8" s="2" customFormat="1" ht="16.899999999999999" customHeight="1">
      <c r="A151" s="36"/>
      <c r="B151" s="41"/>
      <c r="C151" s="273" t="s">
        <v>634</v>
      </c>
      <c r="D151" s="273" t="s">
        <v>2890</v>
      </c>
      <c r="E151" s="19" t="s">
        <v>160</v>
      </c>
      <c r="F151" s="274">
        <v>2.88</v>
      </c>
      <c r="G151" s="36"/>
      <c r="H151" s="41"/>
    </row>
    <row r="152" spans="1:8" s="2" customFormat="1" ht="16.899999999999999" customHeight="1">
      <c r="A152" s="36"/>
      <c r="B152" s="41"/>
      <c r="C152" s="273" t="s">
        <v>646</v>
      </c>
      <c r="D152" s="273" t="s">
        <v>2891</v>
      </c>
      <c r="E152" s="19" t="s">
        <v>160</v>
      </c>
      <c r="F152" s="274">
        <v>0.6</v>
      </c>
      <c r="G152" s="36"/>
      <c r="H152" s="41"/>
    </row>
    <row r="153" spans="1:8" s="2" customFormat="1" ht="16.899999999999999" customHeight="1">
      <c r="A153" s="36"/>
      <c r="B153" s="41"/>
      <c r="C153" s="273" t="s">
        <v>667</v>
      </c>
      <c r="D153" s="273" t="s">
        <v>2892</v>
      </c>
      <c r="E153" s="19" t="s">
        <v>160</v>
      </c>
      <c r="F153" s="274">
        <v>0.4</v>
      </c>
      <c r="G153" s="36"/>
      <c r="H153" s="41"/>
    </row>
    <row r="154" spans="1:8" s="2" customFormat="1" ht="16.899999999999999" customHeight="1">
      <c r="A154" s="36"/>
      <c r="B154" s="41"/>
      <c r="C154" s="273" t="s">
        <v>700</v>
      </c>
      <c r="D154" s="273" t="s">
        <v>2893</v>
      </c>
      <c r="E154" s="19" t="s">
        <v>134</v>
      </c>
      <c r="F154" s="274">
        <v>4</v>
      </c>
      <c r="G154" s="36"/>
      <c r="H154" s="41"/>
    </row>
    <row r="155" spans="1:8" s="2" customFormat="1" ht="16.899999999999999" customHeight="1">
      <c r="A155" s="36"/>
      <c r="B155" s="41"/>
      <c r="C155" s="273" t="s">
        <v>705</v>
      </c>
      <c r="D155" s="273" t="s">
        <v>706</v>
      </c>
      <c r="E155" s="19" t="s">
        <v>134</v>
      </c>
      <c r="F155" s="274">
        <v>4</v>
      </c>
      <c r="G155" s="36"/>
      <c r="H155" s="41"/>
    </row>
    <row r="156" spans="1:8" s="2" customFormat="1" ht="16.899999999999999" customHeight="1">
      <c r="A156" s="36"/>
      <c r="B156" s="41"/>
      <c r="C156" s="269" t="s">
        <v>577</v>
      </c>
      <c r="D156" s="270" t="s">
        <v>167</v>
      </c>
      <c r="E156" s="271" t="s">
        <v>160</v>
      </c>
      <c r="F156" s="272">
        <v>4.32</v>
      </c>
      <c r="G156" s="36"/>
      <c r="H156" s="41"/>
    </row>
    <row r="157" spans="1:8" s="2" customFormat="1" ht="16.899999999999999" customHeight="1">
      <c r="A157" s="36"/>
      <c r="B157" s="41"/>
      <c r="C157" s="273" t="s">
        <v>577</v>
      </c>
      <c r="D157" s="273" t="s">
        <v>643</v>
      </c>
      <c r="E157" s="19" t="s">
        <v>19</v>
      </c>
      <c r="F157" s="274">
        <v>4.32</v>
      </c>
      <c r="G157" s="36"/>
      <c r="H157" s="41"/>
    </row>
    <row r="158" spans="1:8" s="2" customFormat="1" ht="16.899999999999999" customHeight="1">
      <c r="A158" s="36"/>
      <c r="B158" s="41"/>
      <c r="C158" s="275" t="s">
        <v>2845</v>
      </c>
      <c r="D158" s="36"/>
      <c r="E158" s="36"/>
      <c r="F158" s="36"/>
      <c r="G158" s="36"/>
      <c r="H158" s="41"/>
    </row>
    <row r="159" spans="1:8" s="2" customFormat="1" ht="16.899999999999999" customHeight="1">
      <c r="A159" s="36"/>
      <c r="B159" s="41"/>
      <c r="C159" s="273" t="s">
        <v>639</v>
      </c>
      <c r="D159" s="273" t="s">
        <v>2894</v>
      </c>
      <c r="E159" s="19" t="s">
        <v>160</v>
      </c>
      <c r="F159" s="274">
        <v>4.32</v>
      </c>
      <c r="G159" s="36"/>
      <c r="H159" s="41"/>
    </row>
    <row r="160" spans="1:8" s="2" customFormat="1" ht="16.899999999999999" customHeight="1">
      <c r="A160" s="36"/>
      <c r="B160" s="41"/>
      <c r="C160" s="273" t="s">
        <v>285</v>
      </c>
      <c r="D160" s="273" t="s">
        <v>2882</v>
      </c>
      <c r="E160" s="19" t="s">
        <v>160</v>
      </c>
      <c r="F160" s="274">
        <v>34.799999999999997</v>
      </c>
      <c r="G160" s="36"/>
      <c r="H160" s="41"/>
    </row>
    <row r="161" spans="1:8" s="2" customFormat="1" ht="16.899999999999999" customHeight="1">
      <c r="A161" s="36"/>
      <c r="B161" s="41"/>
      <c r="C161" s="269" t="s">
        <v>142</v>
      </c>
      <c r="D161" s="270" t="s">
        <v>143</v>
      </c>
      <c r="E161" s="271" t="s">
        <v>139</v>
      </c>
      <c r="F161" s="272">
        <v>2776</v>
      </c>
      <c r="G161" s="36"/>
      <c r="H161" s="41"/>
    </row>
    <row r="162" spans="1:8" s="2" customFormat="1" ht="16.899999999999999" customHeight="1">
      <c r="A162" s="36"/>
      <c r="B162" s="41"/>
      <c r="C162" s="273" t="s">
        <v>19</v>
      </c>
      <c r="D162" s="273" t="s">
        <v>2844</v>
      </c>
      <c r="E162" s="19" t="s">
        <v>19</v>
      </c>
      <c r="F162" s="274">
        <v>0</v>
      </c>
      <c r="G162" s="36"/>
      <c r="H162" s="41"/>
    </row>
    <row r="163" spans="1:8" s="2" customFormat="1" ht="16.899999999999999" customHeight="1">
      <c r="A163" s="36"/>
      <c r="B163" s="41"/>
      <c r="C163" s="273" t="s">
        <v>19</v>
      </c>
      <c r="D163" s="273" t="s">
        <v>579</v>
      </c>
      <c r="E163" s="19" t="s">
        <v>19</v>
      </c>
      <c r="F163" s="274">
        <v>2776</v>
      </c>
      <c r="G163" s="36"/>
      <c r="H163" s="41"/>
    </row>
    <row r="164" spans="1:8" s="2" customFormat="1" ht="16.899999999999999" customHeight="1">
      <c r="A164" s="36"/>
      <c r="B164" s="41"/>
      <c r="C164" s="275" t="s">
        <v>2845</v>
      </c>
      <c r="D164" s="36"/>
      <c r="E164" s="36"/>
      <c r="F164" s="36"/>
      <c r="G164" s="36"/>
      <c r="H164" s="41"/>
    </row>
    <row r="165" spans="1:8" s="2" customFormat="1" ht="16.899999999999999" customHeight="1">
      <c r="A165" s="36"/>
      <c r="B165" s="41"/>
      <c r="C165" s="273" t="s">
        <v>246</v>
      </c>
      <c r="D165" s="273" t="s">
        <v>2850</v>
      </c>
      <c r="E165" s="19" t="s">
        <v>139</v>
      </c>
      <c r="F165" s="274">
        <v>2776</v>
      </c>
      <c r="G165" s="36"/>
      <c r="H165" s="41"/>
    </row>
    <row r="166" spans="1:8" s="2" customFormat="1" ht="16.899999999999999" customHeight="1">
      <c r="A166" s="36"/>
      <c r="B166" s="41"/>
      <c r="C166" s="273" t="s">
        <v>372</v>
      </c>
      <c r="D166" s="273" t="s">
        <v>2851</v>
      </c>
      <c r="E166" s="19" t="s">
        <v>139</v>
      </c>
      <c r="F166" s="274">
        <v>277.60000000000002</v>
      </c>
      <c r="G166" s="36"/>
      <c r="H166" s="41"/>
    </row>
    <row r="167" spans="1:8" s="2" customFormat="1" ht="16.899999999999999" customHeight="1">
      <c r="A167" s="36"/>
      <c r="B167" s="41"/>
      <c r="C167" s="273" t="s">
        <v>399</v>
      </c>
      <c r="D167" s="273" t="s">
        <v>2848</v>
      </c>
      <c r="E167" s="19" t="s">
        <v>139</v>
      </c>
      <c r="F167" s="274">
        <v>2776</v>
      </c>
      <c r="G167" s="36"/>
      <c r="H167" s="41"/>
    </row>
    <row r="168" spans="1:8" s="2" customFormat="1" ht="16.899999999999999" customHeight="1">
      <c r="A168" s="36"/>
      <c r="B168" s="41"/>
      <c r="C168" s="273" t="s">
        <v>394</v>
      </c>
      <c r="D168" s="273" t="s">
        <v>2853</v>
      </c>
      <c r="E168" s="19" t="s">
        <v>139</v>
      </c>
      <c r="F168" s="274">
        <v>2776</v>
      </c>
      <c r="G168" s="36"/>
      <c r="H168" s="41"/>
    </row>
    <row r="169" spans="1:8" s="2" customFormat="1" ht="16.899999999999999" customHeight="1">
      <c r="A169" s="36"/>
      <c r="B169" s="41"/>
      <c r="C169" s="273" t="s">
        <v>405</v>
      </c>
      <c r="D169" s="273" t="s">
        <v>2849</v>
      </c>
      <c r="E169" s="19" t="s">
        <v>139</v>
      </c>
      <c r="F169" s="274">
        <v>2776</v>
      </c>
      <c r="G169" s="36"/>
      <c r="H169" s="41"/>
    </row>
    <row r="170" spans="1:8" s="2" customFormat="1" ht="16.899999999999999" customHeight="1">
      <c r="A170" s="36"/>
      <c r="B170" s="41"/>
      <c r="C170" s="273" t="s">
        <v>411</v>
      </c>
      <c r="D170" s="273" t="s">
        <v>2895</v>
      </c>
      <c r="E170" s="19" t="s">
        <v>139</v>
      </c>
      <c r="F170" s="274">
        <v>2776</v>
      </c>
      <c r="G170" s="36"/>
      <c r="H170" s="41"/>
    </row>
    <row r="171" spans="1:8" s="2" customFormat="1" ht="16.899999999999999" customHeight="1">
      <c r="A171" s="36"/>
      <c r="B171" s="41"/>
      <c r="C171" s="273" t="s">
        <v>482</v>
      </c>
      <c r="D171" s="273" t="s">
        <v>2855</v>
      </c>
      <c r="E171" s="19" t="s">
        <v>139</v>
      </c>
      <c r="F171" s="274">
        <v>2776</v>
      </c>
      <c r="G171" s="36"/>
      <c r="H171" s="41"/>
    </row>
    <row r="172" spans="1:8" s="2" customFormat="1" ht="16.899999999999999" customHeight="1">
      <c r="A172" s="36"/>
      <c r="B172" s="41"/>
      <c r="C172" s="269" t="s">
        <v>145</v>
      </c>
      <c r="D172" s="270" t="s">
        <v>146</v>
      </c>
      <c r="E172" s="271" t="s">
        <v>139</v>
      </c>
      <c r="F172" s="272">
        <v>277.60000000000002</v>
      </c>
      <c r="G172" s="36"/>
      <c r="H172" s="41"/>
    </row>
    <row r="173" spans="1:8" s="2" customFormat="1" ht="16.899999999999999" customHeight="1">
      <c r="A173" s="36"/>
      <c r="B173" s="41"/>
      <c r="C173" s="273" t="s">
        <v>145</v>
      </c>
      <c r="D173" s="273" t="s">
        <v>376</v>
      </c>
      <c r="E173" s="19" t="s">
        <v>19</v>
      </c>
      <c r="F173" s="274">
        <v>277.60000000000002</v>
      </c>
      <c r="G173" s="36"/>
      <c r="H173" s="41"/>
    </row>
    <row r="174" spans="1:8" s="2" customFormat="1" ht="16.899999999999999" customHeight="1">
      <c r="A174" s="36"/>
      <c r="B174" s="41"/>
      <c r="C174" s="275" t="s">
        <v>2845</v>
      </c>
      <c r="D174" s="36"/>
      <c r="E174" s="36"/>
      <c r="F174" s="36"/>
      <c r="G174" s="36"/>
      <c r="H174" s="41"/>
    </row>
    <row r="175" spans="1:8" s="2" customFormat="1" ht="16.899999999999999" customHeight="1">
      <c r="A175" s="36"/>
      <c r="B175" s="41"/>
      <c r="C175" s="273" t="s">
        <v>372</v>
      </c>
      <c r="D175" s="273" t="s">
        <v>2851</v>
      </c>
      <c r="E175" s="19" t="s">
        <v>139</v>
      </c>
      <c r="F175" s="274">
        <v>277.60000000000002</v>
      </c>
      <c r="G175" s="36"/>
      <c r="H175" s="41"/>
    </row>
    <row r="176" spans="1:8" s="2" customFormat="1" ht="16.899999999999999" customHeight="1">
      <c r="A176" s="36"/>
      <c r="B176" s="41"/>
      <c r="C176" s="273" t="s">
        <v>228</v>
      </c>
      <c r="D176" s="273" t="s">
        <v>2856</v>
      </c>
      <c r="E176" s="19" t="s">
        <v>139</v>
      </c>
      <c r="F176" s="274">
        <v>277.60000000000002</v>
      </c>
      <c r="G176" s="36"/>
      <c r="H176" s="41"/>
    </row>
    <row r="177" spans="1:8" s="2" customFormat="1" ht="16.899999999999999" customHeight="1">
      <c r="A177" s="36"/>
      <c r="B177" s="41"/>
      <c r="C177" s="273" t="s">
        <v>378</v>
      </c>
      <c r="D177" s="273" t="s">
        <v>2852</v>
      </c>
      <c r="E177" s="19" t="s">
        <v>139</v>
      </c>
      <c r="F177" s="274">
        <v>277.60000000000002</v>
      </c>
      <c r="G177" s="36"/>
      <c r="H177" s="41"/>
    </row>
    <row r="178" spans="1:8" s="2" customFormat="1" ht="16.899999999999999" customHeight="1">
      <c r="A178" s="36"/>
      <c r="B178" s="41"/>
      <c r="C178" s="273" t="s">
        <v>389</v>
      </c>
      <c r="D178" s="273" t="s">
        <v>2857</v>
      </c>
      <c r="E178" s="19" t="s">
        <v>139</v>
      </c>
      <c r="F178" s="274">
        <v>277.60000000000002</v>
      </c>
      <c r="G178" s="36"/>
      <c r="H178" s="41"/>
    </row>
    <row r="179" spans="1:8" s="2" customFormat="1" ht="16.899999999999999" customHeight="1">
      <c r="A179" s="36"/>
      <c r="B179" s="41"/>
      <c r="C179" s="269" t="s">
        <v>581</v>
      </c>
      <c r="D179" s="270" t="s">
        <v>582</v>
      </c>
      <c r="E179" s="271" t="s">
        <v>139</v>
      </c>
      <c r="F179" s="272">
        <v>12</v>
      </c>
      <c r="G179" s="36"/>
      <c r="H179" s="41"/>
    </row>
    <row r="180" spans="1:8" s="2" customFormat="1" ht="16.899999999999999" customHeight="1">
      <c r="A180" s="36"/>
      <c r="B180" s="41"/>
      <c r="C180" s="273" t="s">
        <v>19</v>
      </c>
      <c r="D180" s="273" t="s">
        <v>2844</v>
      </c>
      <c r="E180" s="19" t="s">
        <v>19</v>
      </c>
      <c r="F180" s="274">
        <v>0</v>
      </c>
      <c r="G180" s="36"/>
      <c r="H180" s="41"/>
    </row>
    <row r="181" spans="1:8" s="2" customFormat="1" ht="16.899999999999999" customHeight="1">
      <c r="A181" s="36"/>
      <c r="B181" s="41"/>
      <c r="C181" s="273" t="s">
        <v>19</v>
      </c>
      <c r="D181" s="273" t="s">
        <v>2896</v>
      </c>
      <c r="E181" s="19" t="s">
        <v>19</v>
      </c>
      <c r="F181" s="274">
        <v>12</v>
      </c>
      <c r="G181" s="36"/>
      <c r="H181" s="41"/>
    </row>
    <row r="182" spans="1:8" s="2" customFormat="1" ht="16.899999999999999" customHeight="1">
      <c r="A182" s="36"/>
      <c r="B182" s="41"/>
      <c r="C182" s="275" t="s">
        <v>2845</v>
      </c>
      <c r="D182" s="36"/>
      <c r="E182" s="36"/>
      <c r="F182" s="36"/>
      <c r="G182" s="36"/>
      <c r="H182" s="41"/>
    </row>
    <row r="183" spans="1:8" s="2" customFormat="1" ht="16.899999999999999" customHeight="1">
      <c r="A183" s="36"/>
      <c r="B183" s="41"/>
      <c r="C183" s="273" t="s">
        <v>219</v>
      </c>
      <c r="D183" s="273" t="s">
        <v>2858</v>
      </c>
      <c r="E183" s="19" t="s">
        <v>139</v>
      </c>
      <c r="F183" s="274">
        <v>35</v>
      </c>
      <c r="G183" s="36"/>
      <c r="H183" s="41"/>
    </row>
    <row r="184" spans="1:8" s="2" customFormat="1" ht="16.899999999999999" customHeight="1">
      <c r="A184" s="36"/>
      <c r="B184" s="41"/>
      <c r="C184" s="273" t="s">
        <v>619</v>
      </c>
      <c r="D184" s="273" t="s">
        <v>2897</v>
      </c>
      <c r="E184" s="19" t="s">
        <v>139</v>
      </c>
      <c r="F184" s="274">
        <v>152</v>
      </c>
      <c r="G184" s="36"/>
      <c r="H184" s="41"/>
    </row>
    <row r="185" spans="1:8" s="2" customFormat="1" ht="16.899999999999999" customHeight="1">
      <c r="A185" s="36"/>
      <c r="B185" s="41"/>
      <c r="C185" s="273" t="s">
        <v>345</v>
      </c>
      <c r="D185" s="273" t="s">
        <v>2860</v>
      </c>
      <c r="E185" s="19" t="s">
        <v>139</v>
      </c>
      <c r="F185" s="274">
        <v>113</v>
      </c>
      <c r="G185" s="36"/>
      <c r="H185" s="41"/>
    </row>
    <row r="186" spans="1:8" s="2" customFormat="1" ht="16.899999999999999" customHeight="1">
      <c r="A186" s="36"/>
      <c r="B186" s="41"/>
      <c r="C186" s="273" t="s">
        <v>672</v>
      </c>
      <c r="D186" s="273" t="s">
        <v>2898</v>
      </c>
      <c r="E186" s="19" t="s">
        <v>139</v>
      </c>
      <c r="F186" s="274">
        <v>113</v>
      </c>
      <c r="G186" s="36"/>
      <c r="H186" s="41"/>
    </row>
    <row r="187" spans="1:8" s="2" customFormat="1" ht="16.899999999999999" customHeight="1">
      <c r="A187" s="36"/>
      <c r="B187" s="41"/>
      <c r="C187" s="273" t="s">
        <v>416</v>
      </c>
      <c r="D187" s="273" t="s">
        <v>2864</v>
      </c>
      <c r="E187" s="19" t="s">
        <v>139</v>
      </c>
      <c r="F187" s="274">
        <v>35</v>
      </c>
      <c r="G187" s="36"/>
      <c r="H187" s="41"/>
    </row>
    <row r="188" spans="1:8" s="2" customFormat="1" ht="16.899999999999999" customHeight="1">
      <c r="A188" s="36"/>
      <c r="B188" s="41"/>
      <c r="C188" s="273" t="s">
        <v>686</v>
      </c>
      <c r="D188" s="273" t="s">
        <v>2899</v>
      </c>
      <c r="E188" s="19" t="s">
        <v>139</v>
      </c>
      <c r="F188" s="274">
        <v>13</v>
      </c>
      <c r="G188" s="36"/>
      <c r="H188" s="41"/>
    </row>
    <row r="189" spans="1:8" s="2" customFormat="1" ht="16.899999999999999" customHeight="1">
      <c r="A189" s="36"/>
      <c r="B189" s="41"/>
      <c r="C189" s="273" t="s">
        <v>683</v>
      </c>
      <c r="D189" s="273" t="s">
        <v>684</v>
      </c>
      <c r="E189" s="19" t="s">
        <v>139</v>
      </c>
      <c r="F189" s="274">
        <v>12</v>
      </c>
      <c r="G189" s="36"/>
      <c r="H189" s="41"/>
    </row>
    <row r="190" spans="1:8" s="2" customFormat="1" ht="16.899999999999999" customHeight="1">
      <c r="A190" s="36"/>
      <c r="B190" s="41"/>
      <c r="C190" s="269" t="s">
        <v>148</v>
      </c>
      <c r="D190" s="270" t="s">
        <v>149</v>
      </c>
      <c r="E190" s="271" t="s">
        <v>139</v>
      </c>
      <c r="F190" s="272">
        <v>22</v>
      </c>
      <c r="G190" s="36"/>
      <c r="H190" s="41"/>
    </row>
    <row r="191" spans="1:8" s="2" customFormat="1" ht="16.899999999999999" customHeight="1">
      <c r="A191" s="36"/>
      <c r="B191" s="41"/>
      <c r="C191" s="273" t="s">
        <v>19</v>
      </c>
      <c r="D191" s="273" t="s">
        <v>2844</v>
      </c>
      <c r="E191" s="19" t="s">
        <v>19</v>
      </c>
      <c r="F191" s="274">
        <v>0</v>
      </c>
      <c r="G191" s="36"/>
      <c r="H191" s="41"/>
    </row>
    <row r="192" spans="1:8" s="2" customFormat="1" ht="16.899999999999999" customHeight="1">
      <c r="A192" s="36"/>
      <c r="B192" s="41"/>
      <c r="C192" s="273" t="s">
        <v>19</v>
      </c>
      <c r="D192" s="273" t="s">
        <v>339</v>
      </c>
      <c r="E192" s="19" t="s">
        <v>19</v>
      </c>
      <c r="F192" s="274">
        <v>22</v>
      </c>
      <c r="G192" s="36"/>
      <c r="H192" s="41"/>
    </row>
    <row r="193" spans="1:8" s="2" customFormat="1" ht="16.899999999999999" customHeight="1">
      <c r="A193" s="36"/>
      <c r="B193" s="41"/>
      <c r="C193" s="275" t="s">
        <v>2845</v>
      </c>
      <c r="D193" s="36"/>
      <c r="E193" s="36"/>
      <c r="F193" s="36"/>
      <c r="G193" s="36"/>
      <c r="H193" s="41"/>
    </row>
    <row r="194" spans="1:8" s="2" customFormat="1" ht="16.899999999999999" customHeight="1">
      <c r="A194" s="36"/>
      <c r="B194" s="41"/>
      <c r="C194" s="273" t="s">
        <v>219</v>
      </c>
      <c r="D194" s="273" t="s">
        <v>2858</v>
      </c>
      <c r="E194" s="19" t="s">
        <v>139</v>
      </c>
      <c r="F194" s="274">
        <v>35</v>
      </c>
      <c r="G194" s="36"/>
      <c r="H194" s="41"/>
    </row>
    <row r="195" spans="1:8" s="2" customFormat="1" ht="16.899999999999999" customHeight="1">
      <c r="A195" s="36"/>
      <c r="B195" s="41"/>
      <c r="C195" s="273" t="s">
        <v>619</v>
      </c>
      <c r="D195" s="273" t="s">
        <v>2897</v>
      </c>
      <c r="E195" s="19" t="s">
        <v>139</v>
      </c>
      <c r="F195" s="274">
        <v>152</v>
      </c>
      <c r="G195" s="36"/>
      <c r="H195" s="41"/>
    </row>
    <row r="196" spans="1:8" s="2" customFormat="1" ht="16.899999999999999" customHeight="1">
      <c r="A196" s="36"/>
      <c r="B196" s="41"/>
      <c r="C196" s="273" t="s">
        <v>345</v>
      </c>
      <c r="D196" s="273" t="s">
        <v>2860</v>
      </c>
      <c r="E196" s="19" t="s">
        <v>139</v>
      </c>
      <c r="F196" s="274">
        <v>113</v>
      </c>
      <c r="G196" s="36"/>
      <c r="H196" s="41"/>
    </row>
    <row r="197" spans="1:8" s="2" customFormat="1" ht="16.899999999999999" customHeight="1">
      <c r="A197" s="36"/>
      <c r="B197" s="41"/>
      <c r="C197" s="273" t="s">
        <v>672</v>
      </c>
      <c r="D197" s="273" t="s">
        <v>2898</v>
      </c>
      <c r="E197" s="19" t="s">
        <v>139</v>
      </c>
      <c r="F197" s="274">
        <v>113</v>
      </c>
      <c r="G197" s="36"/>
      <c r="H197" s="41"/>
    </row>
    <row r="198" spans="1:8" s="2" customFormat="1" ht="16.899999999999999" customHeight="1">
      <c r="A198" s="36"/>
      <c r="B198" s="41"/>
      <c r="C198" s="273" t="s">
        <v>416</v>
      </c>
      <c r="D198" s="273" t="s">
        <v>2864</v>
      </c>
      <c r="E198" s="19" t="s">
        <v>139</v>
      </c>
      <c r="F198" s="274">
        <v>35</v>
      </c>
      <c r="G198" s="36"/>
      <c r="H198" s="41"/>
    </row>
    <row r="199" spans="1:8" s="2" customFormat="1" ht="16.899999999999999" customHeight="1">
      <c r="A199" s="36"/>
      <c r="B199" s="41"/>
      <c r="C199" s="273" t="s">
        <v>422</v>
      </c>
      <c r="D199" s="273" t="s">
        <v>423</v>
      </c>
      <c r="E199" s="19" t="s">
        <v>139</v>
      </c>
      <c r="F199" s="274">
        <v>22</v>
      </c>
      <c r="G199" s="36"/>
      <c r="H199" s="41"/>
    </row>
    <row r="200" spans="1:8" s="2" customFormat="1" ht="16.899999999999999" customHeight="1">
      <c r="A200" s="36"/>
      <c r="B200" s="41"/>
      <c r="C200" s="269" t="s">
        <v>583</v>
      </c>
      <c r="D200" s="270" t="s">
        <v>584</v>
      </c>
      <c r="E200" s="271" t="s">
        <v>139</v>
      </c>
      <c r="F200" s="272">
        <v>1</v>
      </c>
      <c r="G200" s="36"/>
      <c r="H200" s="41"/>
    </row>
    <row r="201" spans="1:8" s="2" customFormat="1" ht="16.899999999999999" customHeight="1">
      <c r="A201" s="36"/>
      <c r="B201" s="41"/>
      <c r="C201" s="273" t="s">
        <v>19</v>
      </c>
      <c r="D201" s="273" t="s">
        <v>2844</v>
      </c>
      <c r="E201" s="19" t="s">
        <v>19</v>
      </c>
      <c r="F201" s="274">
        <v>0</v>
      </c>
      <c r="G201" s="36"/>
      <c r="H201" s="41"/>
    </row>
    <row r="202" spans="1:8" s="2" customFormat="1" ht="16.899999999999999" customHeight="1">
      <c r="A202" s="36"/>
      <c r="B202" s="41"/>
      <c r="C202" s="273" t="s">
        <v>19</v>
      </c>
      <c r="D202" s="273" t="s">
        <v>79</v>
      </c>
      <c r="E202" s="19" t="s">
        <v>19</v>
      </c>
      <c r="F202" s="274">
        <v>1</v>
      </c>
      <c r="G202" s="36"/>
      <c r="H202" s="41"/>
    </row>
    <row r="203" spans="1:8" s="2" customFormat="1" ht="16.899999999999999" customHeight="1">
      <c r="A203" s="36"/>
      <c r="B203" s="41"/>
      <c r="C203" s="275" t="s">
        <v>2845</v>
      </c>
      <c r="D203" s="36"/>
      <c r="E203" s="36"/>
      <c r="F203" s="36"/>
      <c r="G203" s="36"/>
      <c r="H203" s="41"/>
    </row>
    <row r="204" spans="1:8" s="2" customFormat="1" ht="16.899999999999999" customHeight="1">
      <c r="A204" s="36"/>
      <c r="B204" s="41"/>
      <c r="C204" s="273" t="s">
        <v>219</v>
      </c>
      <c r="D204" s="273" t="s">
        <v>2858</v>
      </c>
      <c r="E204" s="19" t="s">
        <v>139</v>
      </c>
      <c r="F204" s="274">
        <v>35</v>
      </c>
      <c r="G204" s="36"/>
      <c r="H204" s="41"/>
    </row>
    <row r="205" spans="1:8" s="2" customFormat="1" ht="16.899999999999999" customHeight="1">
      <c r="A205" s="36"/>
      <c r="B205" s="41"/>
      <c r="C205" s="273" t="s">
        <v>619</v>
      </c>
      <c r="D205" s="273" t="s">
        <v>2897</v>
      </c>
      <c r="E205" s="19" t="s">
        <v>139</v>
      </c>
      <c r="F205" s="274">
        <v>152</v>
      </c>
      <c r="G205" s="36"/>
      <c r="H205" s="41"/>
    </row>
    <row r="206" spans="1:8" s="2" customFormat="1" ht="16.899999999999999" customHeight="1">
      <c r="A206" s="36"/>
      <c r="B206" s="41"/>
      <c r="C206" s="273" t="s">
        <v>345</v>
      </c>
      <c r="D206" s="273" t="s">
        <v>2860</v>
      </c>
      <c r="E206" s="19" t="s">
        <v>139</v>
      </c>
      <c r="F206" s="274">
        <v>113</v>
      </c>
      <c r="G206" s="36"/>
      <c r="H206" s="41"/>
    </row>
    <row r="207" spans="1:8" s="2" customFormat="1" ht="16.899999999999999" customHeight="1">
      <c r="A207" s="36"/>
      <c r="B207" s="41"/>
      <c r="C207" s="273" t="s">
        <v>672</v>
      </c>
      <c r="D207" s="273" t="s">
        <v>2898</v>
      </c>
      <c r="E207" s="19" t="s">
        <v>139</v>
      </c>
      <c r="F207" s="274">
        <v>113</v>
      </c>
      <c r="G207" s="36"/>
      <c r="H207" s="41"/>
    </row>
    <row r="208" spans="1:8" s="2" customFormat="1" ht="16.899999999999999" customHeight="1">
      <c r="A208" s="36"/>
      <c r="B208" s="41"/>
      <c r="C208" s="273" t="s">
        <v>416</v>
      </c>
      <c r="D208" s="273" t="s">
        <v>2864</v>
      </c>
      <c r="E208" s="19" t="s">
        <v>139</v>
      </c>
      <c r="F208" s="274">
        <v>35</v>
      </c>
      <c r="G208" s="36"/>
      <c r="H208" s="41"/>
    </row>
    <row r="209" spans="1:8" s="2" customFormat="1" ht="16.899999999999999" customHeight="1">
      <c r="A209" s="36"/>
      <c r="B209" s="41"/>
      <c r="C209" s="273" t="s">
        <v>686</v>
      </c>
      <c r="D209" s="273" t="s">
        <v>2899</v>
      </c>
      <c r="E209" s="19" t="s">
        <v>139</v>
      </c>
      <c r="F209" s="274">
        <v>13</v>
      </c>
      <c r="G209" s="36"/>
      <c r="H209" s="41"/>
    </row>
    <row r="210" spans="1:8" s="2" customFormat="1" ht="16.899999999999999" customHeight="1">
      <c r="A210" s="36"/>
      <c r="B210" s="41"/>
      <c r="C210" s="273" t="s">
        <v>680</v>
      </c>
      <c r="D210" s="273" t="s">
        <v>681</v>
      </c>
      <c r="E210" s="19" t="s">
        <v>139</v>
      </c>
      <c r="F210" s="274">
        <v>1</v>
      </c>
      <c r="G210" s="36"/>
      <c r="H210" s="41"/>
    </row>
    <row r="211" spans="1:8" s="2" customFormat="1" ht="16.899999999999999" customHeight="1">
      <c r="A211" s="36"/>
      <c r="B211" s="41"/>
      <c r="C211" s="269" t="s">
        <v>585</v>
      </c>
      <c r="D211" s="270" t="s">
        <v>586</v>
      </c>
      <c r="E211" s="271" t="s">
        <v>139</v>
      </c>
      <c r="F211" s="272">
        <v>78</v>
      </c>
      <c r="G211" s="36"/>
      <c r="H211" s="41"/>
    </row>
    <row r="212" spans="1:8" s="2" customFormat="1" ht="16.899999999999999" customHeight="1">
      <c r="A212" s="36"/>
      <c r="B212" s="41"/>
      <c r="C212" s="273" t="s">
        <v>19</v>
      </c>
      <c r="D212" s="273" t="s">
        <v>2844</v>
      </c>
      <c r="E212" s="19" t="s">
        <v>19</v>
      </c>
      <c r="F212" s="274">
        <v>0</v>
      </c>
      <c r="G212" s="36"/>
      <c r="H212" s="41"/>
    </row>
    <row r="213" spans="1:8" s="2" customFormat="1" ht="16.899999999999999" customHeight="1">
      <c r="A213" s="36"/>
      <c r="B213" s="41"/>
      <c r="C213" s="273" t="s">
        <v>19</v>
      </c>
      <c r="D213" s="273" t="s">
        <v>587</v>
      </c>
      <c r="E213" s="19" t="s">
        <v>19</v>
      </c>
      <c r="F213" s="274">
        <v>78</v>
      </c>
      <c r="G213" s="36"/>
      <c r="H213" s="41"/>
    </row>
    <row r="214" spans="1:8" s="2" customFormat="1" ht="16.899999999999999" customHeight="1">
      <c r="A214" s="36"/>
      <c r="B214" s="41"/>
      <c r="C214" s="275" t="s">
        <v>2845</v>
      </c>
      <c r="D214" s="36"/>
      <c r="E214" s="36"/>
      <c r="F214" s="36"/>
      <c r="G214" s="36"/>
      <c r="H214" s="41"/>
    </row>
    <row r="215" spans="1:8" s="2" customFormat="1" ht="16.899999999999999" customHeight="1">
      <c r="A215" s="36"/>
      <c r="B215" s="41"/>
      <c r="C215" s="273" t="s">
        <v>611</v>
      </c>
      <c r="D215" s="273" t="s">
        <v>2900</v>
      </c>
      <c r="E215" s="19" t="s">
        <v>139</v>
      </c>
      <c r="F215" s="274">
        <v>117</v>
      </c>
      <c r="G215" s="36"/>
      <c r="H215" s="41"/>
    </row>
    <row r="216" spans="1:8" s="2" customFormat="1" ht="16.899999999999999" customHeight="1">
      <c r="A216" s="36"/>
      <c r="B216" s="41"/>
      <c r="C216" s="273" t="s">
        <v>619</v>
      </c>
      <c r="D216" s="273" t="s">
        <v>2897</v>
      </c>
      <c r="E216" s="19" t="s">
        <v>139</v>
      </c>
      <c r="F216" s="274">
        <v>152</v>
      </c>
      <c r="G216" s="36"/>
      <c r="H216" s="41"/>
    </row>
    <row r="217" spans="1:8" s="2" customFormat="1" ht="16.899999999999999" customHeight="1">
      <c r="A217" s="36"/>
      <c r="B217" s="41"/>
      <c r="C217" s="273" t="s">
        <v>345</v>
      </c>
      <c r="D217" s="273" t="s">
        <v>2860</v>
      </c>
      <c r="E217" s="19" t="s">
        <v>139</v>
      </c>
      <c r="F217" s="274">
        <v>113</v>
      </c>
      <c r="G217" s="36"/>
      <c r="H217" s="41"/>
    </row>
    <row r="218" spans="1:8" s="2" customFormat="1" ht="16.899999999999999" customHeight="1">
      <c r="A218" s="36"/>
      <c r="B218" s="41"/>
      <c r="C218" s="273" t="s">
        <v>672</v>
      </c>
      <c r="D218" s="273" t="s">
        <v>2898</v>
      </c>
      <c r="E218" s="19" t="s">
        <v>139</v>
      </c>
      <c r="F218" s="274">
        <v>113</v>
      </c>
      <c r="G218" s="36"/>
      <c r="H218" s="41"/>
    </row>
    <row r="219" spans="1:8" s="2" customFormat="1" ht="16.899999999999999" customHeight="1">
      <c r="A219" s="36"/>
      <c r="B219" s="41"/>
      <c r="C219" s="273" t="s">
        <v>675</v>
      </c>
      <c r="D219" s="273" t="s">
        <v>2901</v>
      </c>
      <c r="E219" s="19" t="s">
        <v>139</v>
      </c>
      <c r="F219" s="274">
        <v>78</v>
      </c>
      <c r="G219" s="36"/>
      <c r="H219" s="41"/>
    </row>
    <row r="220" spans="1:8" s="2" customFormat="1" ht="16.899999999999999" customHeight="1">
      <c r="A220" s="36"/>
      <c r="B220" s="41"/>
      <c r="C220" s="273" t="s">
        <v>691</v>
      </c>
      <c r="D220" s="273" t="s">
        <v>2902</v>
      </c>
      <c r="E220" s="19" t="s">
        <v>139</v>
      </c>
      <c r="F220" s="274">
        <v>78</v>
      </c>
      <c r="G220" s="36"/>
      <c r="H220" s="41"/>
    </row>
    <row r="221" spans="1:8" s="2" customFormat="1" ht="16.899999999999999" customHeight="1">
      <c r="A221" s="36"/>
      <c r="B221" s="41"/>
      <c r="C221" s="273" t="s">
        <v>695</v>
      </c>
      <c r="D221" s="273" t="s">
        <v>696</v>
      </c>
      <c r="E221" s="19" t="s">
        <v>139</v>
      </c>
      <c r="F221" s="274">
        <v>78</v>
      </c>
      <c r="G221" s="36"/>
      <c r="H221" s="41"/>
    </row>
    <row r="222" spans="1:8" s="2" customFormat="1" ht="16.899999999999999" customHeight="1">
      <c r="A222" s="36"/>
      <c r="B222" s="41"/>
      <c r="C222" s="269" t="s">
        <v>588</v>
      </c>
      <c r="D222" s="270" t="s">
        <v>589</v>
      </c>
      <c r="E222" s="271" t="s">
        <v>176</v>
      </c>
      <c r="F222" s="272">
        <v>2</v>
      </c>
      <c r="G222" s="36"/>
      <c r="H222" s="41"/>
    </row>
    <row r="223" spans="1:8" s="2" customFormat="1" ht="16.899999999999999" customHeight="1">
      <c r="A223" s="36"/>
      <c r="B223" s="41"/>
      <c r="C223" s="273" t="s">
        <v>19</v>
      </c>
      <c r="D223" s="273" t="s">
        <v>81</v>
      </c>
      <c r="E223" s="19" t="s">
        <v>19</v>
      </c>
      <c r="F223" s="274">
        <v>2</v>
      </c>
      <c r="G223" s="36"/>
      <c r="H223" s="41"/>
    </row>
    <row r="224" spans="1:8" s="2" customFormat="1" ht="16.899999999999999" customHeight="1">
      <c r="A224" s="36"/>
      <c r="B224" s="41"/>
      <c r="C224" s="275" t="s">
        <v>2845</v>
      </c>
      <c r="D224" s="36"/>
      <c r="E224" s="36"/>
      <c r="F224" s="36"/>
      <c r="G224" s="36"/>
      <c r="H224" s="41"/>
    </row>
    <row r="225" spans="1:8" s="2" customFormat="1" ht="16.899999999999999" customHeight="1">
      <c r="A225" s="36"/>
      <c r="B225" s="41"/>
      <c r="C225" s="273" t="s">
        <v>627</v>
      </c>
      <c r="D225" s="273" t="s">
        <v>2903</v>
      </c>
      <c r="E225" s="19" t="s">
        <v>134</v>
      </c>
      <c r="F225" s="274">
        <v>34</v>
      </c>
      <c r="G225" s="36"/>
      <c r="H225" s="41"/>
    </row>
    <row r="226" spans="1:8" s="2" customFormat="1" ht="16.899999999999999" customHeight="1">
      <c r="A226" s="36"/>
      <c r="B226" s="41"/>
      <c r="C226" s="273" t="s">
        <v>759</v>
      </c>
      <c r="D226" s="273" t="s">
        <v>2904</v>
      </c>
      <c r="E226" s="19" t="s">
        <v>134</v>
      </c>
      <c r="F226" s="274">
        <v>34</v>
      </c>
      <c r="G226" s="36"/>
      <c r="H226" s="41"/>
    </row>
    <row r="227" spans="1:8" s="2" customFormat="1" ht="16.899999999999999" customHeight="1">
      <c r="A227" s="36"/>
      <c r="B227" s="41"/>
      <c r="C227" s="273" t="s">
        <v>764</v>
      </c>
      <c r="D227" s="273" t="s">
        <v>765</v>
      </c>
      <c r="E227" s="19" t="s">
        <v>134</v>
      </c>
      <c r="F227" s="274">
        <v>2</v>
      </c>
      <c r="G227" s="36"/>
      <c r="H227" s="41"/>
    </row>
    <row r="228" spans="1:8" s="2" customFormat="1" ht="16.899999999999999" customHeight="1">
      <c r="A228" s="36"/>
      <c r="B228" s="41"/>
      <c r="C228" s="269" t="s">
        <v>591</v>
      </c>
      <c r="D228" s="270" t="s">
        <v>592</v>
      </c>
      <c r="E228" s="271" t="s">
        <v>176</v>
      </c>
      <c r="F228" s="272">
        <v>2</v>
      </c>
      <c r="G228" s="36"/>
      <c r="H228" s="41"/>
    </row>
    <row r="229" spans="1:8" s="2" customFormat="1" ht="16.899999999999999" customHeight="1">
      <c r="A229" s="36"/>
      <c r="B229" s="41"/>
      <c r="C229" s="273" t="s">
        <v>19</v>
      </c>
      <c r="D229" s="273" t="s">
        <v>81</v>
      </c>
      <c r="E229" s="19" t="s">
        <v>19</v>
      </c>
      <c r="F229" s="274">
        <v>2</v>
      </c>
      <c r="G229" s="36"/>
      <c r="H229" s="41"/>
    </row>
    <row r="230" spans="1:8" s="2" customFormat="1" ht="16.899999999999999" customHeight="1">
      <c r="A230" s="36"/>
      <c r="B230" s="41"/>
      <c r="C230" s="275" t="s">
        <v>2845</v>
      </c>
      <c r="D230" s="36"/>
      <c r="E230" s="36"/>
      <c r="F230" s="36"/>
      <c r="G230" s="36"/>
      <c r="H230" s="41"/>
    </row>
    <row r="231" spans="1:8" s="2" customFormat="1" ht="16.899999999999999" customHeight="1">
      <c r="A231" s="36"/>
      <c r="B231" s="41"/>
      <c r="C231" s="273" t="s">
        <v>627</v>
      </c>
      <c r="D231" s="273" t="s">
        <v>2903</v>
      </c>
      <c r="E231" s="19" t="s">
        <v>134</v>
      </c>
      <c r="F231" s="274">
        <v>34</v>
      </c>
      <c r="G231" s="36"/>
      <c r="H231" s="41"/>
    </row>
    <row r="232" spans="1:8" s="2" customFormat="1" ht="16.899999999999999" customHeight="1">
      <c r="A232" s="36"/>
      <c r="B232" s="41"/>
      <c r="C232" s="273" t="s">
        <v>759</v>
      </c>
      <c r="D232" s="273" t="s">
        <v>2904</v>
      </c>
      <c r="E232" s="19" t="s">
        <v>134</v>
      </c>
      <c r="F232" s="274">
        <v>34</v>
      </c>
      <c r="G232" s="36"/>
      <c r="H232" s="41"/>
    </row>
    <row r="233" spans="1:8" s="2" customFormat="1" ht="16.899999999999999" customHeight="1">
      <c r="A233" s="36"/>
      <c r="B233" s="41"/>
      <c r="C233" s="273" t="s">
        <v>767</v>
      </c>
      <c r="D233" s="273" t="s">
        <v>768</v>
      </c>
      <c r="E233" s="19" t="s">
        <v>134</v>
      </c>
      <c r="F233" s="274">
        <v>2</v>
      </c>
      <c r="G233" s="36"/>
      <c r="H233" s="41"/>
    </row>
    <row r="234" spans="1:8" s="2" customFormat="1" ht="16.899999999999999" customHeight="1">
      <c r="A234" s="36"/>
      <c r="B234" s="41"/>
      <c r="C234" s="269" t="s">
        <v>593</v>
      </c>
      <c r="D234" s="270" t="s">
        <v>594</v>
      </c>
      <c r="E234" s="271" t="s">
        <v>176</v>
      </c>
      <c r="F234" s="272">
        <v>30</v>
      </c>
      <c r="G234" s="36"/>
      <c r="H234" s="41"/>
    </row>
    <row r="235" spans="1:8" s="2" customFormat="1" ht="16.899999999999999" customHeight="1">
      <c r="A235" s="36"/>
      <c r="B235" s="41"/>
      <c r="C235" s="273" t="s">
        <v>19</v>
      </c>
      <c r="D235" s="273" t="s">
        <v>2905</v>
      </c>
      <c r="E235" s="19" t="s">
        <v>19</v>
      </c>
      <c r="F235" s="274">
        <v>30</v>
      </c>
      <c r="G235" s="36"/>
      <c r="H235" s="41"/>
    </row>
    <row r="236" spans="1:8" s="2" customFormat="1" ht="16.899999999999999" customHeight="1">
      <c r="A236" s="36"/>
      <c r="B236" s="41"/>
      <c r="C236" s="275" t="s">
        <v>2845</v>
      </c>
      <c r="D236" s="36"/>
      <c r="E236" s="36"/>
      <c r="F236" s="36"/>
      <c r="G236" s="36"/>
      <c r="H236" s="41"/>
    </row>
    <row r="237" spans="1:8" s="2" customFormat="1" ht="16.899999999999999" customHeight="1">
      <c r="A237" s="36"/>
      <c r="B237" s="41"/>
      <c r="C237" s="273" t="s">
        <v>627</v>
      </c>
      <c r="D237" s="273" t="s">
        <v>2903</v>
      </c>
      <c r="E237" s="19" t="s">
        <v>134</v>
      </c>
      <c r="F237" s="274">
        <v>34</v>
      </c>
      <c r="G237" s="36"/>
      <c r="H237" s="41"/>
    </row>
    <row r="238" spans="1:8" s="2" customFormat="1" ht="16.899999999999999" customHeight="1">
      <c r="A238" s="36"/>
      <c r="B238" s="41"/>
      <c r="C238" s="273" t="s">
        <v>759</v>
      </c>
      <c r="D238" s="273" t="s">
        <v>2904</v>
      </c>
      <c r="E238" s="19" t="s">
        <v>134</v>
      </c>
      <c r="F238" s="274">
        <v>34</v>
      </c>
      <c r="G238" s="36"/>
      <c r="H238" s="41"/>
    </row>
    <row r="239" spans="1:8" s="2" customFormat="1" ht="16.899999999999999" customHeight="1">
      <c r="A239" s="36"/>
      <c r="B239" s="41"/>
      <c r="C239" s="273" t="s">
        <v>770</v>
      </c>
      <c r="D239" s="273" t="s">
        <v>771</v>
      </c>
      <c r="E239" s="19" t="s">
        <v>134</v>
      </c>
      <c r="F239" s="274">
        <v>30</v>
      </c>
      <c r="G239" s="36"/>
      <c r="H239" s="41"/>
    </row>
    <row r="240" spans="1:8" s="2" customFormat="1" ht="16.899999999999999" customHeight="1">
      <c r="A240" s="36"/>
      <c r="B240" s="41"/>
      <c r="C240" s="269" t="s">
        <v>595</v>
      </c>
      <c r="D240" s="270" t="s">
        <v>596</v>
      </c>
      <c r="E240" s="271" t="s">
        <v>134</v>
      </c>
      <c r="F240" s="272">
        <v>36</v>
      </c>
      <c r="G240" s="36"/>
      <c r="H240" s="41"/>
    </row>
    <row r="241" spans="1:8" s="2" customFormat="1" ht="16.899999999999999" customHeight="1">
      <c r="A241" s="36"/>
      <c r="B241" s="41"/>
      <c r="C241" s="273" t="s">
        <v>19</v>
      </c>
      <c r="D241" s="273" t="s">
        <v>2844</v>
      </c>
      <c r="E241" s="19" t="s">
        <v>19</v>
      </c>
      <c r="F241" s="274">
        <v>0</v>
      </c>
      <c r="G241" s="36"/>
      <c r="H241" s="41"/>
    </row>
    <row r="242" spans="1:8" s="2" customFormat="1" ht="16.899999999999999" customHeight="1">
      <c r="A242" s="36"/>
      <c r="B242" s="41"/>
      <c r="C242" s="273" t="s">
        <v>19</v>
      </c>
      <c r="D242" s="273" t="s">
        <v>415</v>
      </c>
      <c r="E242" s="19" t="s">
        <v>19</v>
      </c>
      <c r="F242" s="274">
        <v>36</v>
      </c>
      <c r="G242" s="36"/>
      <c r="H242" s="41"/>
    </row>
    <row r="243" spans="1:8" s="2" customFormat="1" ht="16.899999999999999" customHeight="1">
      <c r="A243" s="36"/>
      <c r="B243" s="41"/>
      <c r="C243" s="275" t="s">
        <v>2845</v>
      </c>
      <c r="D243" s="36"/>
      <c r="E243" s="36"/>
      <c r="F243" s="36"/>
      <c r="G243" s="36"/>
      <c r="H243" s="41"/>
    </row>
    <row r="244" spans="1:8" s="2" customFormat="1" ht="16.899999999999999" customHeight="1">
      <c r="A244" s="36"/>
      <c r="B244" s="41"/>
      <c r="C244" s="273" t="s">
        <v>752</v>
      </c>
      <c r="D244" s="273" t="s">
        <v>2906</v>
      </c>
      <c r="E244" s="19" t="s">
        <v>134</v>
      </c>
      <c r="F244" s="274">
        <v>36</v>
      </c>
      <c r="G244" s="36"/>
      <c r="H244" s="41"/>
    </row>
    <row r="245" spans="1:8" s="2" customFormat="1" ht="16.899999999999999" customHeight="1">
      <c r="A245" s="36"/>
      <c r="B245" s="41"/>
      <c r="C245" s="273" t="s">
        <v>756</v>
      </c>
      <c r="D245" s="273" t="s">
        <v>757</v>
      </c>
      <c r="E245" s="19" t="s">
        <v>134</v>
      </c>
      <c r="F245" s="274">
        <v>36</v>
      </c>
      <c r="G245" s="36"/>
      <c r="H245" s="41"/>
    </row>
    <row r="246" spans="1:8" s="2" customFormat="1" ht="16.899999999999999" customHeight="1">
      <c r="A246" s="36"/>
      <c r="B246" s="41"/>
      <c r="C246" s="269" t="s">
        <v>154</v>
      </c>
      <c r="D246" s="270" t="s">
        <v>155</v>
      </c>
      <c r="E246" s="271" t="s">
        <v>134</v>
      </c>
      <c r="F246" s="272">
        <v>9</v>
      </c>
      <c r="G246" s="36"/>
      <c r="H246" s="41"/>
    </row>
    <row r="247" spans="1:8" s="2" customFormat="1" ht="16.899999999999999" customHeight="1">
      <c r="A247" s="36"/>
      <c r="B247" s="41"/>
      <c r="C247" s="273" t="s">
        <v>19</v>
      </c>
      <c r="D247" s="273" t="s">
        <v>2844</v>
      </c>
      <c r="E247" s="19" t="s">
        <v>19</v>
      </c>
      <c r="F247" s="274">
        <v>0</v>
      </c>
      <c r="G247" s="36"/>
      <c r="H247" s="41"/>
    </row>
    <row r="248" spans="1:8" s="2" customFormat="1" ht="16.899999999999999" customHeight="1">
      <c r="A248" s="36"/>
      <c r="B248" s="41"/>
      <c r="C248" s="273" t="s">
        <v>19</v>
      </c>
      <c r="D248" s="273" t="s">
        <v>265</v>
      </c>
      <c r="E248" s="19" t="s">
        <v>19</v>
      </c>
      <c r="F248" s="274">
        <v>9</v>
      </c>
      <c r="G248" s="36"/>
      <c r="H248" s="41"/>
    </row>
    <row r="249" spans="1:8" s="2" customFormat="1" ht="16.899999999999999" customHeight="1">
      <c r="A249" s="36"/>
      <c r="B249" s="41"/>
      <c r="C249" s="275" t="s">
        <v>2845</v>
      </c>
      <c r="D249" s="36"/>
      <c r="E249" s="36"/>
      <c r="F249" s="36"/>
      <c r="G249" s="36"/>
      <c r="H249" s="41"/>
    </row>
    <row r="250" spans="1:8" s="2" customFormat="1" ht="16.899999999999999" customHeight="1">
      <c r="A250" s="36"/>
      <c r="B250" s="41"/>
      <c r="C250" s="273" t="s">
        <v>253</v>
      </c>
      <c r="D250" s="273" t="s">
        <v>2867</v>
      </c>
      <c r="E250" s="19" t="s">
        <v>134</v>
      </c>
      <c r="F250" s="274">
        <v>9</v>
      </c>
      <c r="G250" s="36"/>
      <c r="H250" s="41"/>
    </row>
    <row r="251" spans="1:8" s="2" customFormat="1" ht="16.899999999999999" customHeight="1">
      <c r="A251" s="36"/>
      <c r="B251" s="41"/>
      <c r="C251" s="273" t="s">
        <v>446</v>
      </c>
      <c r="D251" s="273" t="s">
        <v>2868</v>
      </c>
      <c r="E251" s="19" t="s">
        <v>134</v>
      </c>
      <c r="F251" s="274">
        <v>9</v>
      </c>
      <c r="G251" s="36"/>
      <c r="H251" s="41"/>
    </row>
    <row r="252" spans="1:8" s="2" customFormat="1" ht="16.899999999999999" customHeight="1">
      <c r="A252" s="36"/>
      <c r="B252" s="41"/>
      <c r="C252" s="273" t="s">
        <v>455</v>
      </c>
      <c r="D252" s="273" t="s">
        <v>1825</v>
      </c>
      <c r="E252" s="19" t="s">
        <v>160</v>
      </c>
      <c r="F252" s="274">
        <v>0.40500000000000003</v>
      </c>
      <c r="G252" s="36"/>
      <c r="H252" s="41"/>
    </row>
    <row r="253" spans="1:8" s="2" customFormat="1" ht="16.899999999999999" customHeight="1">
      <c r="A253" s="36"/>
      <c r="B253" s="41"/>
      <c r="C253" s="273" t="s">
        <v>451</v>
      </c>
      <c r="D253" s="273" t="s">
        <v>452</v>
      </c>
      <c r="E253" s="19" t="s">
        <v>134</v>
      </c>
      <c r="F253" s="274">
        <v>9</v>
      </c>
      <c r="G253" s="36"/>
      <c r="H253" s="41"/>
    </row>
    <row r="254" spans="1:8" s="2" customFormat="1" ht="16.899999999999999" customHeight="1">
      <c r="A254" s="36"/>
      <c r="B254" s="41"/>
      <c r="C254" s="269" t="s">
        <v>597</v>
      </c>
      <c r="D254" s="270" t="s">
        <v>598</v>
      </c>
      <c r="E254" s="271" t="s">
        <v>160</v>
      </c>
      <c r="F254" s="272">
        <v>0.6</v>
      </c>
      <c r="G254" s="36"/>
      <c r="H254" s="41"/>
    </row>
    <row r="255" spans="1:8" s="2" customFormat="1" ht="16.899999999999999" customHeight="1">
      <c r="A255" s="36"/>
      <c r="B255" s="41"/>
      <c r="C255" s="273" t="s">
        <v>597</v>
      </c>
      <c r="D255" s="273" t="s">
        <v>650</v>
      </c>
      <c r="E255" s="19" t="s">
        <v>19</v>
      </c>
      <c r="F255" s="274">
        <v>0.6</v>
      </c>
      <c r="G255" s="36"/>
      <c r="H255" s="41"/>
    </row>
    <row r="256" spans="1:8" s="2" customFormat="1" ht="16.899999999999999" customHeight="1">
      <c r="A256" s="36"/>
      <c r="B256" s="41"/>
      <c r="C256" s="275" t="s">
        <v>2845</v>
      </c>
      <c r="D256" s="36"/>
      <c r="E256" s="36"/>
      <c r="F256" s="36"/>
      <c r="G256" s="36"/>
      <c r="H256" s="41"/>
    </row>
    <row r="257" spans="1:8" s="2" customFormat="1" ht="16.899999999999999" customHeight="1">
      <c r="A257" s="36"/>
      <c r="B257" s="41"/>
      <c r="C257" s="273" t="s">
        <v>646</v>
      </c>
      <c r="D257" s="273" t="s">
        <v>2891</v>
      </c>
      <c r="E257" s="19" t="s">
        <v>160</v>
      </c>
      <c r="F257" s="274">
        <v>0.6</v>
      </c>
      <c r="G257" s="36"/>
      <c r="H257" s="41"/>
    </row>
    <row r="258" spans="1:8" s="2" customFormat="1" ht="16.899999999999999" customHeight="1">
      <c r="A258" s="36"/>
      <c r="B258" s="41"/>
      <c r="C258" s="273" t="s">
        <v>313</v>
      </c>
      <c r="D258" s="273" t="s">
        <v>314</v>
      </c>
      <c r="E258" s="19" t="s">
        <v>293</v>
      </c>
      <c r="F258" s="274">
        <v>1.08</v>
      </c>
      <c r="G258" s="36"/>
      <c r="H258" s="41"/>
    </row>
    <row r="259" spans="1:8" s="2" customFormat="1" ht="16.899999999999999" customHeight="1">
      <c r="A259" s="36"/>
      <c r="B259" s="41"/>
      <c r="C259" s="269" t="s">
        <v>166</v>
      </c>
      <c r="D259" s="270" t="s">
        <v>167</v>
      </c>
      <c r="E259" s="271" t="s">
        <v>160</v>
      </c>
      <c r="F259" s="272">
        <v>27.6</v>
      </c>
      <c r="G259" s="36"/>
      <c r="H259" s="41"/>
    </row>
    <row r="260" spans="1:8" s="2" customFormat="1" ht="16.899999999999999" customHeight="1">
      <c r="A260" s="36"/>
      <c r="B260" s="41"/>
      <c r="C260" s="273" t="s">
        <v>19</v>
      </c>
      <c r="D260" s="273" t="s">
        <v>2844</v>
      </c>
      <c r="E260" s="19" t="s">
        <v>19</v>
      </c>
      <c r="F260" s="274">
        <v>0</v>
      </c>
      <c r="G260" s="36"/>
      <c r="H260" s="41"/>
    </row>
    <row r="261" spans="1:8" s="2" customFormat="1" ht="16.899999999999999" customHeight="1">
      <c r="A261" s="36"/>
      <c r="B261" s="41"/>
      <c r="C261" s="273" t="s">
        <v>19</v>
      </c>
      <c r="D261" s="273" t="s">
        <v>2877</v>
      </c>
      <c r="E261" s="19" t="s">
        <v>19</v>
      </c>
      <c r="F261" s="274">
        <v>0</v>
      </c>
      <c r="G261" s="36"/>
      <c r="H261" s="41"/>
    </row>
    <row r="262" spans="1:8" s="2" customFormat="1" ht="16.899999999999999" customHeight="1">
      <c r="A262" s="36"/>
      <c r="B262" s="41"/>
      <c r="C262" s="273" t="s">
        <v>19</v>
      </c>
      <c r="D262" s="273" t="s">
        <v>2907</v>
      </c>
      <c r="E262" s="19" t="s">
        <v>19</v>
      </c>
      <c r="F262" s="274">
        <v>23.4</v>
      </c>
      <c r="G262" s="36"/>
      <c r="H262" s="41"/>
    </row>
    <row r="263" spans="1:8" s="2" customFormat="1" ht="16.899999999999999" customHeight="1">
      <c r="A263" s="36"/>
      <c r="B263" s="41"/>
      <c r="C263" s="273" t="s">
        <v>19</v>
      </c>
      <c r="D263" s="273" t="s">
        <v>2908</v>
      </c>
      <c r="E263" s="19" t="s">
        <v>19</v>
      </c>
      <c r="F263" s="274">
        <v>4.2</v>
      </c>
      <c r="G263" s="36"/>
      <c r="H263" s="41"/>
    </row>
    <row r="264" spans="1:8" s="2" customFormat="1" ht="16.899999999999999" customHeight="1">
      <c r="A264" s="36"/>
      <c r="B264" s="41"/>
      <c r="C264" s="273" t="s">
        <v>19</v>
      </c>
      <c r="D264" s="273" t="s">
        <v>289</v>
      </c>
      <c r="E264" s="19" t="s">
        <v>19</v>
      </c>
      <c r="F264" s="274">
        <v>27.6</v>
      </c>
      <c r="G264" s="36"/>
      <c r="H264" s="41"/>
    </row>
    <row r="265" spans="1:8" s="2" customFormat="1" ht="16.899999999999999" customHeight="1">
      <c r="A265" s="36"/>
      <c r="B265" s="41"/>
      <c r="C265" s="275" t="s">
        <v>2845</v>
      </c>
      <c r="D265" s="36"/>
      <c r="E265" s="36"/>
      <c r="F265" s="36"/>
      <c r="G265" s="36"/>
      <c r="H265" s="41"/>
    </row>
    <row r="266" spans="1:8" s="2" customFormat="1" ht="16.899999999999999" customHeight="1">
      <c r="A266" s="36"/>
      <c r="B266" s="41"/>
      <c r="C266" s="273" t="s">
        <v>258</v>
      </c>
      <c r="D266" s="273" t="s">
        <v>2871</v>
      </c>
      <c r="E266" s="19" t="s">
        <v>160</v>
      </c>
      <c r="F266" s="274">
        <v>20.5</v>
      </c>
      <c r="G266" s="36"/>
      <c r="H266" s="41"/>
    </row>
    <row r="267" spans="1:8" s="2" customFormat="1" ht="16.899999999999999" customHeight="1">
      <c r="A267" s="36"/>
      <c r="B267" s="41"/>
      <c r="C267" s="273" t="s">
        <v>275</v>
      </c>
      <c r="D267" s="273" t="s">
        <v>2881</v>
      </c>
      <c r="E267" s="19" t="s">
        <v>160</v>
      </c>
      <c r="F267" s="274">
        <v>27.6</v>
      </c>
      <c r="G267" s="36"/>
      <c r="H267" s="41"/>
    </row>
    <row r="268" spans="1:8" s="2" customFormat="1" ht="16.899999999999999" customHeight="1">
      <c r="A268" s="36"/>
      <c r="B268" s="41"/>
      <c r="C268" s="273" t="s">
        <v>285</v>
      </c>
      <c r="D268" s="273" t="s">
        <v>2882</v>
      </c>
      <c r="E268" s="19" t="s">
        <v>160</v>
      </c>
      <c r="F268" s="274">
        <v>34.799999999999997</v>
      </c>
      <c r="G268" s="36"/>
      <c r="H268" s="41"/>
    </row>
    <row r="269" spans="1:8" s="2" customFormat="1" ht="16.899999999999999" customHeight="1">
      <c r="A269" s="36"/>
      <c r="B269" s="41"/>
      <c r="C269" s="269" t="s">
        <v>172</v>
      </c>
      <c r="D269" s="270" t="s">
        <v>173</v>
      </c>
      <c r="E269" s="271" t="s">
        <v>160</v>
      </c>
      <c r="F269" s="272">
        <v>34.799999999999997</v>
      </c>
      <c r="G269" s="36"/>
      <c r="H269" s="41"/>
    </row>
    <row r="270" spans="1:8" s="2" customFormat="1" ht="16.899999999999999" customHeight="1">
      <c r="A270" s="36"/>
      <c r="B270" s="41"/>
      <c r="C270" s="273" t="s">
        <v>19</v>
      </c>
      <c r="D270" s="273" t="s">
        <v>166</v>
      </c>
      <c r="E270" s="19" t="s">
        <v>19</v>
      </c>
      <c r="F270" s="274">
        <v>27.6</v>
      </c>
      <c r="G270" s="36"/>
      <c r="H270" s="41"/>
    </row>
    <row r="271" spans="1:8" s="2" customFormat="1" ht="16.899999999999999" customHeight="1">
      <c r="A271" s="36"/>
      <c r="B271" s="41"/>
      <c r="C271" s="273" t="s">
        <v>19</v>
      </c>
      <c r="D271" s="273" t="s">
        <v>644</v>
      </c>
      <c r="E271" s="19" t="s">
        <v>19</v>
      </c>
      <c r="F271" s="274">
        <v>7.2</v>
      </c>
      <c r="G271" s="36"/>
      <c r="H271" s="41"/>
    </row>
    <row r="272" spans="1:8" s="2" customFormat="1" ht="16.899999999999999" customHeight="1">
      <c r="A272" s="36"/>
      <c r="B272" s="41"/>
      <c r="C272" s="273" t="s">
        <v>172</v>
      </c>
      <c r="D272" s="273" t="s">
        <v>289</v>
      </c>
      <c r="E272" s="19" t="s">
        <v>19</v>
      </c>
      <c r="F272" s="274">
        <v>34.799999999999997</v>
      </c>
      <c r="G272" s="36"/>
      <c r="H272" s="41"/>
    </row>
    <row r="273" spans="1:8" s="2" customFormat="1" ht="16.899999999999999" customHeight="1">
      <c r="A273" s="36"/>
      <c r="B273" s="41"/>
      <c r="C273" s="275" t="s">
        <v>2845</v>
      </c>
      <c r="D273" s="36"/>
      <c r="E273" s="36"/>
      <c r="F273" s="36"/>
      <c r="G273" s="36"/>
      <c r="H273" s="41"/>
    </row>
    <row r="274" spans="1:8" s="2" customFormat="1" ht="16.899999999999999" customHeight="1">
      <c r="A274" s="36"/>
      <c r="B274" s="41"/>
      <c r="C274" s="273" t="s">
        <v>285</v>
      </c>
      <c r="D274" s="273" t="s">
        <v>2882</v>
      </c>
      <c r="E274" s="19" t="s">
        <v>160</v>
      </c>
      <c r="F274" s="274">
        <v>34.799999999999997</v>
      </c>
      <c r="G274" s="36"/>
      <c r="H274" s="41"/>
    </row>
    <row r="275" spans="1:8" s="2" customFormat="1" ht="16.899999999999999" customHeight="1">
      <c r="A275" s="36"/>
      <c r="B275" s="41"/>
      <c r="C275" s="273" t="s">
        <v>291</v>
      </c>
      <c r="D275" s="273" t="s">
        <v>2045</v>
      </c>
      <c r="E275" s="19" t="s">
        <v>293</v>
      </c>
      <c r="F275" s="274">
        <v>60.9</v>
      </c>
      <c r="G275" s="36"/>
      <c r="H275" s="41"/>
    </row>
    <row r="276" spans="1:8" s="2" customFormat="1" ht="16.899999999999999" customHeight="1">
      <c r="A276" s="36"/>
      <c r="B276" s="41"/>
      <c r="C276" s="273" t="s">
        <v>300</v>
      </c>
      <c r="D276" s="273" t="s">
        <v>2047</v>
      </c>
      <c r="E276" s="19" t="s">
        <v>160</v>
      </c>
      <c r="F276" s="274">
        <v>34.799999999999997</v>
      </c>
      <c r="G276" s="36"/>
      <c r="H276" s="41"/>
    </row>
    <row r="277" spans="1:8" s="2" customFormat="1" ht="16.899999999999999" customHeight="1">
      <c r="A277" s="36"/>
      <c r="B277" s="41"/>
      <c r="C277" s="269" t="s">
        <v>602</v>
      </c>
      <c r="D277" s="270" t="s">
        <v>603</v>
      </c>
      <c r="E277" s="271" t="s">
        <v>160</v>
      </c>
      <c r="F277" s="272">
        <v>2.88</v>
      </c>
      <c r="G277" s="36"/>
      <c r="H277" s="41"/>
    </row>
    <row r="278" spans="1:8" s="2" customFormat="1" ht="16.899999999999999" customHeight="1">
      <c r="A278" s="36"/>
      <c r="B278" s="41"/>
      <c r="C278" s="273" t="s">
        <v>602</v>
      </c>
      <c r="D278" s="273" t="s">
        <v>638</v>
      </c>
      <c r="E278" s="19" t="s">
        <v>19</v>
      </c>
      <c r="F278" s="274">
        <v>2.88</v>
      </c>
      <c r="G278" s="36"/>
      <c r="H278" s="41"/>
    </row>
    <row r="279" spans="1:8" s="2" customFormat="1" ht="16.899999999999999" customHeight="1">
      <c r="A279" s="36"/>
      <c r="B279" s="41"/>
      <c r="C279" s="275" t="s">
        <v>2845</v>
      </c>
      <c r="D279" s="36"/>
      <c r="E279" s="36"/>
      <c r="F279" s="36"/>
      <c r="G279" s="36"/>
      <c r="H279" s="41"/>
    </row>
    <row r="280" spans="1:8" s="2" customFormat="1" ht="16.899999999999999" customHeight="1">
      <c r="A280" s="36"/>
      <c r="B280" s="41"/>
      <c r="C280" s="273" t="s">
        <v>634</v>
      </c>
      <c r="D280" s="273" t="s">
        <v>2890</v>
      </c>
      <c r="E280" s="19" t="s">
        <v>160</v>
      </c>
      <c r="F280" s="274">
        <v>2.88</v>
      </c>
      <c r="G280" s="36"/>
      <c r="H280" s="41"/>
    </row>
    <row r="281" spans="1:8" s="2" customFormat="1" ht="16.899999999999999" customHeight="1">
      <c r="A281" s="36"/>
      <c r="B281" s="41"/>
      <c r="C281" s="273" t="s">
        <v>285</v>
      </c>
      <c r="D281" s="273" t="s">
        <v>2882</v>
      </c>
      <c r="E281" s="19" t="s">
        <v>160</v>
      </c>
      <c r="F281" s="274">
        <v>34.799999999999997</v>
      </c>
      <c r="G281" s="36"/>
      <c r="H281" s="41"/>
    </row>
    <row r="282" spans="1:8" s="2" customFormat="1" ht="16.899999999999999" customHeight="1">
      <c r="A282" s="36"/>
      <c r="B282" s="41"/>
      <c r="C282" s="269" t="s">
        <v>174</v>
      </c>
      <c r="D282" s="270" t="s">
        <v>175</v>
      </c>
      <c r="E282" s="271" t="s">
        <v>176</v>
      </c>
      <c r="F282" s="272">
        <v>4</v>
      </c>
      <c r="G282" s="36"/>
      <c r="H282" s="41"/>
    </row>
    <row r="283" spans="1:8" s="2" customFormat="1" ht="16.899999999999999" customHeight="1">
      <c r="A283" s="36"/>
      <c r="B283" s="41"/>
      <c r="C283" s="273" t="s">
        <v>19</v>
      </c>
      <c r="D283" s="273" t="s">
        <v>2883</v>
      </c>
      <c r="E283" s="19" t="s">
        <v>19</v>
      </c>
      <c r="F283" s="274">
        <v>0</v>
      </c>
      <c r="G283" s="36"/>
      <c r="H283" s="41"/>
    </row>
    <row r="284" spans="1:8" s="2" customFormat="1" ht="16.899999999999999" customHeight="1">
      <c r="A284" s="36"/>
      <c r="B284" s="41"/>
      <c r="C284" s="273" t="s">
        <v>19</v>
      </c>
      <c r="D284" s="273" t="s">
        <v>156</v>
      </c>
      <c r="E284" s="19" t="s">
        <v>19</v>
      </c>
      <c r="F284" s="274">
        <v>4</v>
      </c>
      <c r="G284" s="36"/>
      <c r="H284" s="41"/>
    </row>
    <row r="285" spans="1:8" s="2" customFormat="1" ht="16.899999999999999" customHeight="1">
      <c r="A285" s="36"/>
      <c r="B285" s="41"/>
      <c r="C285" s="275" t="s">
        <v>2845</v>
      </c>
      <c r="D285" s="36"/>
      <c r="E285" s="36"/>
      <c r="F285" s="36"/>
      <c r="G285" s="36"/>
      <c r="H285" s="41"/>
    </row>
    <row r="286" spans="1:8" s="2" customFormat="1" ht="16.899999999999999" customHeight="1">
      <c r="A286" s="36"/>
      <c r="B286" s="41"/>
      <c r="C286" s="273" t="s">
        <v>427</v>
      </c>
      <c r="D286" s="273" t="s">
        <v>428</v>
      </c>
      <c r="E286" s="19" t="s">
        <v>176</v>
      </c>
      <c r="F286" s="274">
        <v>4</v>
      </c>
      <c r="G286" s="36"/>
      <c r="H286" s="41"/>
    </row>
    <row r="287" spans="1:8" s="2" customFormat="1" ht="16.899999999999999" customHeight="1">
      <c r="A287" s="36"/>
      <c r="B287" s="41"/>
      <c r="C287" s="273" t="s">
        <v>432</v>
      </c>
      <c r="D287" s="273" t="s">
        <v>433</v>
      </c>
      <c r="E287" s="19" t="s">
        <v>176</v>
      </c>
      <c r="F287" s="274">
        <v>4</v>
      </c>
      <c r="G287" s="36"/>
      <c r="H287" s="41"/>
    </row>
    <row r="288" spans="1:8" s="2" customFormat="1" ht="16.899999999999999" customHeight="1">
      <c r="A288" s="36"/>
      <c r="B288" s="41"/>
      <c r="C288" s="269" t="s">
        <v>605</v>
      </c>
      <c r="D288" s="270" t="s">
        <v>178</v>
      </c>
      <c r="E288" s="271" t="s">
        <v>176</v>
      </c>
      <c r="F288" s="272">
        <v>9</v>
      </c>
      <c r="G288" s="36"/>
      <c r="H288" s="41"/>
    </row>
    <row r="289" spans="1:8" s="2" customFormat="1" ht="16.899999999999999" customHeight="1">
      <c r="A289" s="36"/>
      <c r="B289" s="41"/>
      <c r="C289" s="273" t="s">
        <v>19</v>
      </c>
      <c r="D289" s="273" t="s">
        <v>2883</v>
      </c>
      <c r="E289" s="19" t="s">
        <v>19</v>
      </c>
      <c r="F289" s="274">
        <v>0</v>
      </c>
      <c r="G289" s="36"/>
      <c r="H289" s="41"/>
    </row>
    <row r="290" spans="1:8" s="2" customFormat="1" ht="16.899999999999999" customHeight="1">
      <c r="A290" s="36"/>
      <c r="B290" s="41"/>
      <c r="C290" s="273" t="s">
        <v>19</v>
      </c>
      <c r="D290" s="273" t="s">
        <v>265</v>
      </c>
      <c r="E290" s="19" t="s">
        <v>19</v>
      </c>
      <c r="F290" s="274">
        <v>9</v>
      </c>
      <c r="G290" s="36"/>
      <c r="H290" s="41"/>
    </row>
    <row r="291" spans="1:8" s="2" customFormat="1" ht="16.899999999999999" customHeight="1">
      <c r="A291" s="36"/>
      <c r="B291" s="41"/>
      <c r="C291" s="275" t="s">
        <v>2845</v>
      </c>
      <c r="D291" s="36"/>
      <c r="E291" s="36"/>
      <c r="F291" s="36"/>
      <c r="G291" s="36"/>
      <c r="H291" s="41"/>
    </row>
    <row r="292" spans="1:8" s="2" customFormat="1" ht="16.899999999999999" customHeight="1">
      <c r="A292" s="36"/>
      <c r="B292" s="41"/>
      <c r="C292" s="273" t="s">
        <v>436</v>
      </c>
      <c r="D292" s="273" t="s">
        <v>437</v>
      </c>
      <c r="E292" s="19" t="s">
        <v>176</v>
      </c>
      <c r="F292" s="274">
        <v>9</v>
      </c>
      <c r="G292" s="36"/>
      <c r="H292" s="41"/>
    </row>
    <row r="293" spans="1:8" s="2" customFormat="1" ht="16.899999999999999" customHeight="1">
      <c r="A293" s="36"/>
      <c r="B293" s="41"/>
      <c r="C293" s="273" t="s">
        <v>740</v>
      </c>
      <c r="D293" s="273" t="s">
        <v>741</v>
      </c>
      <c r="E293" s="19" t="s">
        <v>176</v>
      </c>
      <c r="F293" s="274">
        <v>9</v>
      </c>
      <c r="G293" s="36"/>
      <c r="H293" s="41"/>
    </row>
    <row r="294" spans="1:8" s="2" customFormat="1" ht="16.899999999999999" customHeight="1">
      <c r="A294" s="36"/>
      <c r="B294" s="41"/>
      <c r="C294" s="269" t="s">
        <v>177</v>
      </c>
      <c r="D294" s="270" t="s">
        <v>606</v>
      </c>
      <c r="E294" s="271" t="s">
        <v>176</v>
      </c>
      <c r="F294" s="272">
        <v>2</v>
      </c>
      <c r="G294" s="36"/>
      <c r="H294" s="41"/>
    </row>
    <row r="295" spans="1:8" s="2" customFormat="1" ht="16.899999999999999" customHeight="1">
      <c r="A295" s="36"/>
      <c r="B295" s="41"/>
      <c r="C295" s="273" t="s">
        <v>19</v>
      </c>
      <c r="D295" s="273" t="s">
        <v>2883</v>
      </c>
      <c r="E295" s="19" t="s">
        <v>19</v>
      </c>
      <c r="F295" s="274">
        <v>0</v>
      </c>
      <c r="G295" s="36"/>
      <c r="H295" s="41"/>
    </row>
    <row r="296" spans="1:8" s="2" customFormat="1" ht="16.899999999999999" customHeight="1">
      <c r="A296" s="36"/>
      <c r="B296" s="41"/>
      <c r="C296" s="273" t="s">
        <v>19</v>
      </c>
      <c r="D296" s="273" t="s">
        <v>81</v>
      </c>
      <c r="E296" s="19" t="s">
        <v>19</v>
      </c>
      <c r="F296" s="274">
        <v>2</v>
      </c>
      <c r="G296" s="36"/>
      <c r="H296" s="41"/>
    </row>
    <row r="297" spans="1:8" s="2" customFormat="1" ht="16.899999999999999" customHeight="1">
      <c r="A297" s="36"/>
      <c r="B297" s="41"/>
      <c r="C297" s="275" t="s">
        <v>2845</v>
      </c>
      <c r="D297" s="36"/>
      <c r="E297" s="36"/>
      <c r="F297" s="36"/>
      <c r="G297" s="36"/>
      <c r="H297" s="41"/>
    </row>
    <row r="298" spans="1:8" s="2" customFormat="1" ht="16.899999999999999" customHeight="1">
      <c r="A298" s="36"/>
      <c r="B298" s="41"/>
      <c r="C298" s="273" t="s">
        <v>639</v>
      </c>
      <c r="D298" s="273" t="s">
        <v>2894</v>
      </c>
      <c r="E298" s="19" t="s">
        <v>160</v>
      </c>
      <c r="F298" s="274">
        <v>4.32</v>
      </c>
      <c r="G298" s="36"/>
      <c r="H298" s="41"/>
    </row>
    <row r="299" spans="1:8" s="2" customFormat="1" ht="16.899999999999999" customHeight="1">
      <c r="A299" s="36"/>
      <c r="B299" s="41"/>
      <c r="C299" s="273" t="s">
        <v>708</v>
      </c>
      <c r="D299" s="273" t="s">
        <v>2909</v>
      </c>
      <c r="E299" s="19" t="s">
        <v>176</v>
      </c>
      <c r="F299" s="274">
        <v>2</v>
      </c>
      <c r="G299" s="36"/>
      <c r="H299" s="41"/>
    </row>
    <row r="300" spans="1:8" s="2" customFormat="1" ht="16.899999999999999" customHeight="1">
      <c r="A300" s="36"/>
      <c r="B300" s="41"/>
      <c r="C300" s="273" t="s">
        <v>717</v>
      </c>
      <c r="D300" s="273" t="s">
        <v>2910</v>
      </c>
      <c r="E300" s="19" t="s">
        <v>176</v>
      </c>
      <c r="F300" s="274">
        <v>2</v>
      </c>
      <c r="G300" s="36"/>
      <c r="H300" s="41"/>
    </row>
    <row r="301" spans="1:8" s="2" customFormat="1" ht="16.899999999999999" customHeight="1">
      <c r="A301" s="36"/>
      <c r="B301" s="41"/>
      <c r="C301" s="273" t="s">
        <v>726</v>
      </c>
      <c r="D301" s="273" t="s">
        <v>2911</v>
      </c>
      <c r="E301" s="19" t="s">
        <v>176</v>
      </c>
      <c r="F301" s="274">
        <v>2</v>
      </c>
      <c r="G301" s="36"/>
      <c r="H301" s="41"/>
    </row>
    <row r="302" spans="1:8" s="2" customFormat="1" ht="16.899999999999999" customHeight="1">
      <c r="A302" s="36"/>
      <c r="B302" s="41"/>
      <c r="C302" s="273" t="s">
        <v>735</v>
      </c>
      <c r="D302" s="273" t="s">
        <v>736</v>
      </c>
      <c r="E302" s="19" t="s">
        <v>176</v>
      </c>
      <c r="F302" s="274">
        <v>2</v>
      </c>
      <c r="G302" s="36"/>
      <c r="H302" s="41"/>
    </row>
    <row r="303" spans="1:8" s="2" customFormat="1" ht="16.899999999999999" customHeight="1">
      <c r="A303" s="36"/>
      <c r="B303" s="41"/>
      <c r="C303" s="273" t="s">
        <v>740</v>
      </c>
      <c r="D303" s="273" t="s">
        <v>741</v>
      </c>
      <c r="E303" s="19" t="s">
        <v>176</v>
      </c>
      <c r="F303" s="274">
        <v>2</v>
      </c>
      <c r="G303" s="36"/>
      <c r="H303" s="41"/>
    </row>
    <row r="304" spans="1:8" s="2" customFormat="1" ht="16.899999999999999" customHeight="1">
      <c r="A304" s="36"/>
      <c r="B304" s="41"/>
      <c r="C304" s="273" t="s">
        <v>744</v>
      </c>
      <c r="D304" s="273" t="s">
        <v>745</v>
      </c>
      <c r="E304" s="19" t="s">
        <v>176</v>
      </c>
      <c r="F304" s="274">
        <v>2</v>
      </c>
      <c r="G304" s="36"/>
      <c r="H304" s="41"/>
    </row>
    <row r="305" spans="1:8" s="2" customFormat="1" ht="16.899999999999999" customHeight="1">
      <c r="A305" s="36"/>
      <c r="B305" s="41"/>
      <c r="C305" s="273" t="s">
        <v>722</v>
      </c>
      <c r="D305" s="273" t="s">
        <v>723</v>
      </c>
      <c r="E305" s="19" t="s">
        <v>176</v>
      </c>
      <c r="F305" s="274">
        <v>2</v>
      </c>
      <c r="G305" s="36"/>
      <c r="H305" s="41"/>
    </row>
    <row r="306" spans="1:8" s="2" customFormat="1" ht="16.899999999999999" customHeight="1">
      <c r="A306" s="36"/>
      <c r="B306" s="41"/>
      <c r="C306" s="273" t="s">
        <v>731</v>
      </c>
      <c r="D306" s="273" t="s">
        <v>732</v>
      </c>
      <c r="E306" s="19" t="s">
        <v>176</v>
      </c>
      <c r="F306" s="274">
        <v>2</v>
      </c>
      <c r="G306" s="36"/>
      <c r="H306" s="41"/>
    </row>
    <row r="307" spans="1:8" s="2" customFormat="1" ht="16.899999999999999" customHeight="1">
      <c r="A307" s="36"/>
      <c r="B307" s="41"/>
      <c r="C307" s="273" t="s">
        <v>713</v>
      </c>
      <c r="D307" s="273" t="s">
        <v>714</v>
      </c>
      <c r="E307" s="19" t="s">
        <v>176</v>
      </c>
      <c r="F307" s="274">
        <v>2</v>
      </c>
      <c r="G307" s="36"/>
      <c r="H307" s="41"/>
    </row>
    <row r="308" spans="1:8" s="2" customFormat="1" ht="16.899999999999999" customHeight="1">
      <c r="A308" s="36"/>
      <c r="B308" s="41"/>
      <c r="C308" s="269" t="s">
        <v>180</v>
      </c>
      <c r="D308" s="270" t="s">
        <v>607</v>
      </c>
      <c r="E308" s="271" t="s">
        <v>160</v>
      </c>
      <c r="F308" s="272">
        <v>10</v>
      </c>
      <c r="G308" s="36"/>
      <c r="H308" s="41"/>
    </row>
    <row r="309" spans="1:8" s="2" customFormat="1" ht="16.899999999999999" customHeight="1">
      <c r="A309" s="36"/>
      <c r="B309" s="41"/>
      <c r="C309" s="273" t="s">
        <v>19</v>
      </c>
      <c r="D309" s="273" t="s">
        <v>310</v>
      </c>
      <c r="E309" s="19" t="s">
        <v>19</v>
      </c>
      <c r="F309" s="274">
        <v>0</v>
      </c>
      <c r="G309" s="36"/>
      <c r="H309" s="41"/>
    </row>
    <row r="310" spans="1:8" s="2" customFormat="1" ht="16.899999999999999" customHeight="1">
      <c r="A310" s="36"/>
      <c r="B310" s="41"/>
      <c r="C310" s="273" t="s">
        <v>180</v>
      </c>
      <c r="D310" s="273" t="s">
        <v>182</v>
      </c>
      <c r="E310" s="19" t="s">
        <v>19</v>
      </c>
      <c r="F310" s="274">
        <v>10</v>
      </c>
      <c r="G310" s="36"/>
      <c r="H310" s="41"/>
    </row>
    <row r="311" spans="1:8" s="2" customFormat="1" ht="16.899999999999999" customHeight="1">
      <c r="A311" s="36"/>
      <c r="B311" s="41"/>
      <c r="C311" s="275" t="s">
        <v>2845</v>
      </c>
      <c r="D311" s="36"/>
      <c r="E311" s="36"/>
      <c r="F311" s="36"/>
      <c r="G311" s="36"/>
      <c r="H311" s="41"/>
    </row>
    <row r="312" spans="1:8" s="2" customFormat="1" ht="16.899999999999999" customHeight="1">
      <c r="A312" s="36"/>
      <c r="B312" s="41"/>
      <c r="C312" s="273" t="s">
        <v>305</v>
      </c>
      <c r="D312" s="273" t="s">
        <v>2884</v>
      </c>
      <c r="E312" s="19" t="s">
        <v>160</v>
      </c>
      <c r="F312" s="274">
        <v>10</v>
      </c>
      <c r="G312" s="36"/>
      <c r="H312" s="41"/>
    </row>
    <row r="313" spans="1:8" s="2" customFormat="1" ht="16.899999999999999" customHeight="1">
      <c r="A313" s="36"/>
      <c r="B313" s="41"/>
      <c r="C313" s="273" t="s">
        <v>313</v>
      </c>
      <c r="D313" s="273" t="s">
        <v>314</v>
      </c>
      <c r="E313" s="19" t="s">
        <v>293</v>
      </c>
      <c r="F313" s="274">
        <v>18</v>
      </c>
      <c r="G313" s="36"/>
      <c r="H313" s="41"/>
    </row>
    <row r="314" spans="1:8" s="2" customFormat="1" ht="26.45" customHeight="1">
      <c r="A314" s="36"/>
      <c r="B314" s="41"/>
      <c r="C314" s="268" t="s">
        <v>2912</v>
      </c>
      <c r="D314" s="268" t="s">
        <v>91</v>
      </c>
      <c r="E314" s="36"/>
      <c r="F314" s="36"/>
      <c r="G314" s="36"/>
      <c r="H314" s="41"/>
    </row>
    <row r="315" spans="1:8" s="2" customFormat="1" ht="16.899999999999999" customHeight="1">
      <c r="A315" s="36"/>
      <c r="B315" s="41"/>
      <c r="C315" s="269" t="s">
        <v>575</v>
      </c>
      <c r="D315" s="270" t="s">
        <v>576</v>
      </c>
      <c r="E315" s="271" t="s">
        <v>134</v>
      </c>
      <c r="F315" s="272">
        <v>6</v>
      </c>
      <c r="G315" s="36"/>
      <c r="H315" s="41"/>
    </row>
    <row r="316" spans="1:8" s="2" customFormat="1" ht="16.899999999999999" customHeight="1">
      <c r="A316" s="36"/>
      <c r="B316" s="41"/>
      <c r="C316" s="273" t="s">
        <v>19</v>
      </c>
      <c r="D316" s="273" t="s">
        <v>2888</v>
      </c>
      <c r="E316" s="19" t="s">
        <v>19</v>
      </c>
      <c r="F316" s="274">
        <v>0</v>
      </c>
      <c r="G316" s="36"/>
      <c r="H316" s="41"/>
    </row>
    <row r="317" spans="1:8" s="2" customFormat="1" ht="16.899999999999999" customHeight="1">
      <c r="A317" s="36"/>
      <c r="B317" s="41"/>
      <c r="C317" s="273" t="s">
        <v>19</v>
      </c>
      <c r="D317" s="273" t="s">
        <v>2889</v>
      </c>
      <c r="E317" s="19" t="s">
        <v>19</v>
      </c>
      <c r="F317" s="274">
        <v>6</v>
      </c>
      <c r="G317" s="36"/>
      <c r="H317" s="41"/>
    </row>
    <row r="318" spans="1:8" s="2" customFormat="1" ht="16.899999999999999" customHeight="1">
      <c r="A318" s="36"/>
      <c r="B318" s="41"/>
      <c r="C318" s="275" t="s">
        <v>2845</v>
      </c>
      <c r="D318" s="36"/>
      <c r="E318" s="36"/>
      <c r="F318" s="36"/>
      <c r="G318" s="36"/>
      <c r="H318" s="41"/>
    </row>
    <row r="319" spans="1:8" s="2" customFormat="1" ht="16.899999999999999" customHeight="1">
      <c r="A319" s="36"/>
      <c r="B319" s="41"/>
      <c r="C319" s="273" t="s">
        <v>634</v>
      </c>
      <c r="D319" s="273" t="s">
        <v>2890</v>
      </c>
      <c r="E319" s="19" t="s">
        <v>160</v>
      </c>
      <c r="F319" s="274">
        <v>4.32</v>
      </c>
      <c r="G319" s="36"/>
      <c r="H319" s="41"/>
    </row>
    <row r="320" spans="1:8" s="2" customFormat="1" ht="16.899999999999999" customHeight="1">
      <c r="A320" s="36"/>
      <c r="B320" s="41"/>
      <c r="C320" s="273" t="s">
        <v>646</v>
      </c>
      <c r="D320" s="273" t="s">
        <v>2891</v>
      </c>
      <c r="E320" s="19" t="s">
        <v>160</v>
      </c>
      <c r="F320" s="274">
        <v>0.9</v>
      </c>
      <c r="G320" s="36"/>
      <c r="H320" s="41"/>
    </row>
    <row r="321" spans="1:8" s="2" customFormat="1" ht="16.899999999999999" customHeight="1">
      <c r="A321" s="36"/>
      <c r="B321" s="41"/>
      <c r="C321" s="273" t="s">
        <v>667</v>
      </c>
      <c r="D321" s="273" t="s">
        <v>2892</v>
      </c>
      <c r="E321" s="19" t="s">
        <v>160</v>
      </c>
      <c r="F321" s="274">
        <v>0.6</v>
      </c>
      <c r="G321" s="36"/>
      <c r="H321" s="41"/>
    </row>
    <row r="322" spans="1:8" s="2" customFormat="1" ht="16.899999999999999" customHeight="1">
      <c r="A322" s="36"/>
      <c r="B322" s="41"/>
      <c r="C322" s="273" t="s">
        <v>700</v>
      </c>
      <c r="D322" s="273" t="s">
        <v>2893</v>
      </c>
      <c r="E322" s="19" t="s">
        <v>134</v>
      </c>
      <c r="F322" s="274">
        <v>6</v>
      </c>
      <c r="G322" s="36"/>
      <c r="H322" s="41"/>
    </row>
    <row r="323" spans="1:8" s="2" customFormat="1" ht="16.899999999999999" customHeight="1">
      <c r="A323" s="36"/>
      <c r="B323" s="41"/>
      <c r="C323" s="273" t="s">
        <v>705</v>
      </c>
      <c r="D323" s="273" t="s">
        <v>706</v>
      </c>
      <c r="E323" s="19" t="s">
        <v>134</v>
      </c>
      <c r="F323" s="274">
        <v>6</v>
      </c>
      <c r="G323" s="36"/>
      <c r="H323" s="41"/>
    </row>
    <row r="324" spans="1:8" s="2" customFormat="1" ht="16.899999999999999" customHeight="1">
      <c r="A324" s="36"/>
      <c r="B324" s="41"/>
      <c r="C324" s="269" t="s">
        <v>132</v>
      </c>
      <c r="D324" s="270" t="s">
        <v>133</v>
      </c>
      <c r="E324" s="271" t="s">
        <v>134</v>
      </c>
      <c r="F324" s="272">
        <v>80</v>
      </c>
      <c r="G324" s="36"/>
      <c r="H324" s="41"/>
    </row>
    <row r="325" spans="1:8" s="2" customFormat="1" ht="16.899999999999999" customHeight="1">
      <c r="A325" s="36"/>
      <c r="B325" s="41"/>
      <c r="C325" s="273" t="s">
        <v>19</v>
      </c>
      <c r="D325" s="273" t="s">
        <v>2844</v>
      </c>
      <c r="E325" s="19" t="s">
        <v>19</v>
      </c>
      <c r="F325" s="274">
        <v>0</v>
      </c>
      <c r="G325" s="36"/>
      <c r="H325" s="41"/>
    </row>
    <row r="326" spans="1:8" s="2" customFormat="1" ht="16.899999999999999" customHeight="1">
      <c r="A326" s="36"/>
      <c r="B326" s="41"/>
      <c r="C326" s="273" t="s">
        <v>19</v>
      </c>
      <c r="D326" s="273" t="s">
        <v>712</v>
      </c>
      <c r="E326" s="19" t="s">
        <v>19</v>
      </c>
      <c r="F326" s="274">
        <v>80</v>
      </c>
      <c r="G326" s="36"/>
      <c r="H326" s="41"/>
    </row>
    <row r="327" spans="1:8" s="2" customFormat="1" ht="16.899999999999999" customHeight="1">
      <c r="A327" s="36"/>
      <c r="B327" s="41"/>
      <c r="C327" s="275" t="s">
        <v>2845</v>
      </c>
      <c r="D327" s="36"/>
      <c r="E327" s="36"/>
      <c r="F327" s="36"/>
      <c r="G327" s="36"/>
      <c r="H327" s="41"/>
    </row>
    <row r="328" spans="1:8" s="2" customFormat="1" ht="16.899999999999999" customHeight="1">
      <c r="A328" s="36"/>
      <c r="B328" s="41"/>
      <c r="C328" s="273" t="s">
        <v>551</v>
      </c>
      <c r="D328" s="273" t="s">
        <v>2846</v>
      </c>
      <c r="E328" s="19" t="s">
        <v>134</v>
      </c>
      <c r="F328" s="274">
        <v>80</v>
      </c>
      <c r="G328" s="36"/>
      <c r="H328" s="41"/>
    </row>
    <row r="329" spans="1:8" s="2" customFormat="1" ht="16.899999999999999" customHeight="1">
      <c r="A329" s="36"/>
      <c r="B329" s="41"/>
      <c r="C329" s="273" t="s">
        <v>541</v>
      </c>
      <c r="D329" s="273" t="s">
        <v>1304</v>
      </c>
      <c r="E329" s="19" t="s">
        <v>134</v>
      </c>
      <c r="F329" s="274">
        <v>80</v>
      </c>
      <c r="G329" s="36"/>
      <c r="H329" s="41"/>
    </row>
    <row r="330" spans="1:8" s="2" customFormat="1" ht="16.899999999999999" customHeight="1">
      <c r="A330" s="36"/>
      <c r="B330" s="41"/>
      <c r="C330" s="273" t="s">
        <v>546</v>
      </c>
      <c r="D330" s="273" t="s">
        <v>547</v>
      </c>
      <c r="E330" s="19" t="s">
        <v>134</v>
      </c>
      <c r="F330" s="274">
        <v>80</v>
      </c>
      <c r="G330" s="36"/>
      <c r="H330" s="41"/>
    </row>
    <row r="331" spans="1:8" s="2" customFormat="1" ht="16.899999999999999" customHeight="1">
      <c r="A331" s="36"/>
      <c r="B331" s="41"/>
      <c r="C331" s="269" t="s">
        <v>577</v>
      </c>
      <c r="D331" s="270" t="s">
        <v>167</v>
      </c>
      <c r="E331" s="271" t="s">
        <v>160</v>
      </c>
      <c r="F331" s="272">
        <v>6.48</v>
      </c>
      <c r="G331" s="36"/>
      <c r="H331" s="41"/>
    </row>
    <row r="332" spans="1:8" s="2" customFormat="1" ht="16.899999999999999" customHeight="1">
      <c r="A332" s="36"/>
      <c r="B332" s="41"/>
      <c r="C332" s="273" t="s">
        <v>577</v>
      </c>
      <c r="D332" s="273" t="s">
        <v>643</v>
      </c>
      <c r="E332" s="19" t="s">
        <v>19</v>
      </c>
      <c r="F332" s="274">
        <v>6.48</v>
      </c>
      <c r="G332" s="36"/>
      <c r="H332" s="41"/>
    </row>
    <row r="333" spans="1:8" s="2" customFormat="1" ht="16.899999999999999" customHeight="1">
      <c r="A333" s="36"/>
      <c r="B333" s="41"/>
      <c r="C333" s="275" t="s">
        <v>2845</v>
      </c>
      <c r="D333" s="36"/>
      <c r="E333" s="36"/>
      <c r="F333" s="36"/>
      <c r="G333" s="36"/>
      <c r="H333" s="41"/>
    </row>
    <row r="334" spans="1:8" s="2" customFormat="1" ht="16.899999999999999" customHeight="1">
      <c r="A334" s="36"/>
      <c r="B334" s="41"/>
      <c r="C334" s="273" t="s">
        <v>639</v>
      </c>
      <c r="D334" s="273" t="s">
        <v>2894</v>
      </c>
      <c r="E334" s="19" t="s">
        <v>160</v>
      </c>
      <c r="F334" s="274">
        <v>6.48</v>
      </c>
      <c r="G334" s="36"/>
      <c r="H334" s="41"/>
    </row>
    <row r="335" spans="1:8" s="2" customFormat="1" ht="16.899999999999999" customHeight="1">
      <c r="A335" s="36"/>
      <c r="B335" s="41"/>
      <c r="C335" s="273" t="s">
        <v>285</v>
      </c>
      <c r="D335" s="273" t="s">
        <v>2882</v>
      </c>
      <c r="E335" s="19" t="s">
        <v>160</v>
      </c>
      <c r="F335" s="274">
        <v>138.32</v>
      </c>
      <c r="G335" s="36"/>
      <c r="H335" s="41"/>
    </row>
    <row r="336" spans="1:8" s="2" customFormat="1" ht="16.899999999999999" customHeight="1">
      <c r="A336" s="36"/>
      <c r="B336" s="41"/>
      <c r="C336" s="269" t="s">
        <v>142</v>
      </c>
      <c r="D336" s="270" t="s">
        <v>143</v>
      </c>
      <c r="E336" s="271" t="s">
        <v>139</v>
      </c>
      <c r="F336" s="272">
        <v>2458</v>
      </c>
      <c r="G336" s="36"/>
      <c r="H336" s="41"/>
    </row>
    <row r="337" spans="1:8" s="2" customFormat="1" ht="16.899999999999999" customHeight="1">
      <c r="A337" s="36"/>
      <c r="B337" s="41"/>
      <c r="C337" s="273" t="s">
        <v>19</v>
      </c>
      <c r="D337" s="273" t="s">
        <v>2844</v>
      </c>
      <c r="E337" s="19" t="s">
        <v>19</v>
      </c>
      <c r="F337" s="274">
        <v>0</v>
      </c>
      <c r="G337" s="36"/>
      <c r="H337" s="41"/>
    </row>
    <row r="338" spans="1:8" s="2" customFormat="1" ht="16.899999999999999" customHeight="1">
      <c r="A338" s="36"/>
      <c r="B338" s="41"/>
      <c r="C338" s="273" t="s">
        <v>19</v>
      </c>
      <c r="D338" s="273" t="s">
        <v>806</v>
      </c>
      <c r="E338" s="19" t="s">
        <v>19</v>
      </c>
      <c r="F338" s="274">
        <v>2458</v>
      </c>
      <c r="G338" s="36"/>
      <c r="H338" s="41"/>
    </row>
    <row r="339" spans="1:8" s="2" customFormat="1" ht="16.899999999999999" customHeight="1">
      <c r="A339" s="36"/>
      <c r="B339" s="41"/>
      <c r="C339" s="275" t="s">
        <v>2845</v>
      </c>
      <c r="D339" s="36"/>
      <c r="E339" s="36"/>
      <c r="F339" s="36"/>
      <c r="G339" s="36"/>
      <c r="H339" s="41"/>
    </row>
    <row r="340" spans="1:8" s="2" customFormat="1" ht="16.899999999999999" customHeight="1">
      <c r="A340" s="36"/>
      <c r="B340" s="41"/>
      <c r="C340" s="273" t="s">
        <v>246</v>
      </c>
      <c r="D340" s="273" t="s">
        <v>2850</v>
      </c>
      <c r="E340" s="19" t="s">
        <v>139</v>
      </c>
      <c r="F340" s="274">
        <v>2483</v>
      </c>
      <c r="G340" s="36"/>
      <c r="H340" s="41"/>
    </row>
    <row r="341" spans="1:8" s="2" customFormat="1" ht="16.899999999999999" customHeight="1">
      <c r="A341" s="36"/>
      <c r="B341" s="41"/>
      <c r="C341" s="273" t="s">
        <v>372</v>
      </c>
      <c r="D341" s="273" t="s">
        <v>2851</v>
      </c>
      <c r="E341" s="19" t="s">
        <v>139</v>
      </c>
      <c r="F341" s="274">
        <v>245.8</v>
      </c>
      <c r="G341" s="36"/>
      <c r="H341" s="41"/>
    </row>
    <row r="342" spans="1:8" s="2" customFormat="1" ht="16.899999999999999" customHeight="1">
      <c r="A342" s="36"/>
      <c r="B342" s="41"/>
      <c r="C342" s="273" t="s">
        <v>399</v>
      </c>
      <c r="D342" s="273" t="s">
        <v>2848</v>
      </c>
      <c r="E342" s="19" t="s">
        <v>139</v>
      </c>
      <c r="F342" s="274">
        <v>2557</v>
      </c>
      <c r="G342" s="36"/>
      <c r="H342" s="41"/>
    </row>
    <row r="343" spans="1:8" s="2" customFormat="1" ht="16.899999999999999" customHeight="1">
      <c r="A343" s="36"/>
      <c r="B343" s="41"/>
      <c r="C343" s="273" t="s">
        <v>394</v>
      </c>
      <c r="D343" s="273" t="s">
        <v>2853</v>
      </c>
      <c r="E343" s="19" t="s">
        <v>139</v>
      </c>
      <c r="F343" s="274">
        <v>2557</v>
      </c>
      <c r="G343" s="36"/>
      <c r="H343" s="41"/>
    </row>
    <row r="344" spans="1:8" s="2" customFormat="1" ht="16.899999999999999" customHeight="1">
      <c r="A344" s="36"/>
      <c r="B344" s="41"/>
      <c r="C344" s="273" t="s">
        <v>405</v>
      </c>
      <c r="D344" s="273" t="s">
        <v>2849</v>
      </c>
      <c r="E344" s="19" t="s">
        <v>139</v>
      </c>
      <c r="F344" s="274">
        <v>2557</v>
      </c>
      <c r="G344" s="36"/>
      <c r="H344" s="41"/>
    </row>
    <row r="345" spans="1:8" s="2" customFormat="1" ht="16.899999999999999" customHeight="1">
      <c r="A345" s="36"/>
      <c r="B345" s="41"/>
      <c r="C345" s="273" t="s">
        <v>411</v>
      </c>
      <c r="D345" s="273" t="s">
        <v>2895</v>
      </c>
      <c r="E345" s="19" t="s">
        <v>139</v>
      </c>
      <c r="F345" s="274">
        <v>2557</v>
      </c>
      <c r="G345" s="36"/>
      <c r="H345" s="41"/>
    </row>
    <row r="346" spans="1:8" s="2" customFormat="1" ht="16.899999999999999" customHeight="1">
      <c r="A346" s="36"/>
      <c r="B346" s="41"/>
      <c r="C346" s="273" t="s">
        <v>482</v>
      </c>
      <c r="D346" s="273" t="s">
        <v>2855</v>
      </c>
      <c r="E346" s="19" t="s">
        <v>139</v>
      </c>
      <c r="F346" s="274">
        <v>2557</v>
      </c>
      <c r="G346" s="36"/>
      <c r="H346" s="41"/>
    </row>
    <row r="347" spans="1:8" s="2" customFormat="1" ht="16.899999999999999" customHeight="1">
      <c r="A347" s="36"/>
      <c r="B347" s="41"/>
      <c r="C347" s="269" t="s">
        <v>145</v>
      </c>
      <c r="D347" s="270" t="s">
        <v>146</v>
      </c>
      <c r="E347" s="271" t="s">
        <v>139</v>
      </c>
      <c r="F347" s="272">
        <v>245.8</v>
      </c>
      <c r="G347" s="36"/>
      <c r="H347" s="41"/>
    </row>
    <row r="348" spans="1:8" s="2" customFormat="1" ht="16.899999999999999" customHeight="1">
      <c r="A348" s="36"/>
      <c r="B348" s="41"/>
      <c r="C348" s="273" t="s">
        <v>145</v>
      </c>
      <c r="D348" s="273" t="s">
        <v>376</v>
      </c>
      <c r="E348" s="19" t="s">
        <v>19</v>
      </c>
      <c r="F348" s="274">
        <v>245.8</v>
      </c>
      <c r="G348" s="36"/>
      <c r="H348" s="41"/>
    </row>
    <row r="349" spans="1:8" s="2" customFormat="1" ht="16.899999999999999" customHeight="1">
      <c r="A349" s="36"/>
      <c r="B349" s="41"/>
      <c r="C349" s="275" t="s">
        <v>2845</v>
      </c>
      <c r="D349" s="36"/>
      <c r="E349" s="36"/>
      <c r="F349" s="36"/>
      <c r="G349" s="36"/>
      <c r="H349" s="41"/>
    </row>
    <row r="350" spans="1:8" s="2" customFormat="1" ht="16.899999999999999" customHeight="1">
      <c r="A350" s="36"/>
      <c r="B350" s="41"/>
      <c r="C350" s="273" t="s">
        <v>372</v>
      </c>
      <c r="D350" s="273" t="s">
        <v>2851</v>
      </c>
      <c r="E350" s="19" t="s">
        <v>139</v>
      </c>
      <c r="F350" s="274">
        <v>245.8</v>
      </c>
      <c r="G350" s="36"/>
      <c r="H350" s="41"/>
    </row>
    <row r="351" spans="1:8" s="2" customFormat="1" ht="16.899999999999999" customHeight="1">
      <c r="A351" s="36"/>
      <c r="B351" s="41"/>
      <c r="C351" s="273" t="s">
        <v>228</v>
      </c>
      <c r="D351" s="273" t="s">
        <v>2856</v>
      </c>
      <c r="E351" s="19" t="s">
        <v>139</v>
      </c>
      <c r="F351" s="274">
        <v>245.8</v>
      </c>
      <c r="G351" s="36"/>
      <c r="H351" s="41"/>
    </row>
    <row r="352" spans="1:8" s="2" customFormat="1" ht="16.899999999999999" customHeight="1">
      <c r="A352" s="36"/>
      <c r="B352" s="41"/>
      <c r="C352" s="273" t="s">
        <v>378</v>
      </c>
      <c r="D352" s="273" t="s">
        <v>2852</v>
      </c>
      <c r="E352" s="19" t="s">
        <v>139</v>
      </c>
      <c r="F352" s="274">
        <v>245.8</v>
      </c>
      <c r="G352" s="36"/>
      <c r="H352" s="41"/>
    </row>
    <row r="353" spans="1:8" s="2" customFormat="1" ht="16.899999999999999" customHeight="1">
      <c r="A353" s="36"/>
      <c r="B353" s="41"/>
      <c r="C353" s="273" t="s">
        <v>389</v>
      </c>
      <c r="D353" s="273" t="s">
        <v>2857</v>
      </c>
      <c r="E353" s="19" t="s">
        <v>139</v>
      </c>
      <c r="F353" s="274">
        <v>270.8</v>
      </c>
      <c r="G353" s="36"/>
      <c r="H353" s="41"/>
    </row>
    <row r="354" spans="1:8" s="2" customFormat="1" ht="16.899999999999999" customHeight="1">
      <c r="A354" s="36"/>
      <c r="B354" s="41"/>
      <c r="C354" s="269" t="s">
        <v>581</v>
      </c>
      <c r="D354" s="270" t="s">
        <v>582</v>
      </c>
      <c r="E354" s="271" t="s">
        <v>139</v>
      </c>
      <c r="F354" s="272">
        <v>16</v>
      </c>
      <c r="G354" s="36"/>
      <c r="H354" s="41"/>
    </row>
    <row r="355" spans="1:8" s="2" customFormat="1" ht="16.899999999999999" customHeight="1">
      <c r="A355" s="36"/>
      <c r="B355" s="41"/>
      <c r="C355" s="273" t="s">
        <v>19</v>
      </c>
      <c r="D355" s="273" t="s">
        <v>2844</v>
      </c>
      <c r="E355" s="19" t="s">
        <v>19</v>
      </c>
      <c r="F355" s="274">
        <v>0</v>
      </c>
      <c r="G355" s="36"/>
      <c r="H355" s="41"/>
    </row>
    <row r="356" spans="1:8" s="2" customFormat="1" ht="16.899999999999999" customHeight="1">
      <c r="A356" s="36"/>
      <c r="B356" s="41"/>
      <c r="C356" s="273" t="s">
        <v>19</v>
      </c>
      <c r="D356" s="273" t="s">
        <v>2913</v>
      </c>
      <c r="E356" s="19" t="s">
        <v>19</v>
      </c>
      <c r="F356" s="274">
        <v>16</v>
      </c>
      <c r="G356" s="36"/>
      <c r="H356" s="41"/>
    </row>
    <row r="357" spans="1:8" s="2" customFormat="1" ht="16.899999999999999" customHeight="1">
      <c r="A357" s="36"/>
      <c r="B357" s="41"/>
      <c r="C357" s="275" t="s">
        <v>2845</v>
      </c>
      <c r="D357" s="36"/>
      <c r="E357" s="36"/>
      <c r="F357" s="36"/>
      <c r="G357" s="36"/>
      <c r="H357" s="41"/>
    </row>
    <row r="358" spans="1:8" s="2" customFormat="1" ht="16.899999999999999" customHeight="1">
      <c r="A358" s="36"/>
      <c r="B358" s="41"/>
      <c r="C358" s="273" t="s">
        <v>219</v>
      </c>
      <c r="D358" s="273" t="s">
        <v>2858</v>
      </c>
      <c r="E358" s="19" t="s">
        <v>139</v>
      </c>
      <c r="F358" s="274">
        <v>416</v>
      </c>
      <c r="G358" s="36"/>
      <c r="H358" s="41"/>
    </row>
    <row r="359" spans="1:8" s="2" customFormat="1" ht="16.899999999999999" customHeight="1">
      <c r="A359" s="36"/>
      <c r="B359" s="41"/>
      <c r="C359" s="273" t="s">
        <v>619</v>
      </c>
      <c r="D359" s="273" t="s">
        <v>2897</v>
      </c>
      <c r="E359" s="19" t="s">
        <v>139</v>
      </c>
      <c r="F359" s="274">
        <v>593</v>
      </c>
      <c r="G359" s="36"/>
      <c r="H359" s="41"/>
    </row>
    <row r="360" spans="1:8" s="2" customFormat="1" ht="16.899999999999999" customHeight="1">
      <c r="A360" s="36"/>
      <c r="B360" s="41"/>
      <c r="C360" s="273" t="s">
        <v>345</v>
      </c>
      <c r="D360" s="273" t="s">
        <v>2860</v>
      </c>
      <c r="E360" s="19" t="s">
        <v>139</v>
      </c>
      <c r="F360" s="274">
        <v>534</v>
      </c>
      <c r="G360" s="36"/>
      <c r="H360" s="41"/>
    </row>
    <row r="361" spans="1:8" s="2" customFormat="1" ht="16.899999999999999" customHeight="1">
      <c r="A361" s="36"/>
      <c r="B361" s="41"/>
      <c r="C361" s="273" t="s">
        <v>672</v>
      </c>
      <c r="D361" s="273" t="s">
        <v>2898</v>
      </c>
      <c r="E361" s="19" t="s">
        <v>139</v>
      </c>
      <c r="F361" s="274">
        <v>633</v>
      </c>
      <c r="G361" s="36"/>
      <c r="H361" s="41"/>
    </row>
    <row r="362" spans="1:8" s="2" customFormat="1" ht="16.899999999999999" customHeight="1">
      <c r="A362" s="36"/>
      <c r="B362" s="41"/>
      <c r="C362" s="273" t="s">
        <v>855</v>
      </c>
      <c r="D362" s="273" t="s">
        <v>2914</v>
      </c>
      <c r="E362" s="19" t="s">
        <v>139</v>
      </c>
      <c r="F362" s="274">
        <v>416</v>
      </c>
      <c r="G362" s="36"/>
      <c r="H362" s="41"/>
    </row>
    <row r="363" spans="1:8" s="2" customFormat="1" ht="16.899999999999999" customHeight="1">
      <c r="A363" s="36"/>
      <c r="B363" s="41"/>
      <c r="C363" s="273" t="s">
        <v>686</v>
      </c>
      <c r="D363" s="273" t="s">
        <v>2899</v>
      </c>
      <c r="E363" s="19" t="s">
        <v>139</v>
      </c>
      <c r="F363" s="274">
        <v>32</v>
      </c>
      <c r="G363" s="36"/>
      <c r="H363" s="41"/>
    </row>
    <row r="364" spans="1:8" s="2" customFormat="1" ht="16.899999999999999" customHeight="1">
      <c r="A364" s="36"/>
      <c r="B364" s="41"/>
      <c r="C364" s="273" t="s">
        <v>683</v>
      </c>
      <c r="D364" s="273" t="s">
        <v>684</v>
      </c>
      <c r="E364" s="19" t="s">
        <v>139</v>
      </c>
      <c r="F364" s="274">
        <v>16</v>
      </c>
      <c r="G364" s="36"/>
      <c r="H364" s="41"/>
    </row>
    <row r="365" spans="1:8" s="2" customFormat="1" ht="16.899999999999999" customHeight="1">
      <c r="A365" s="36"/>
      <c r="B365" s="41"/>
      <c r="C365" s="269" t="s">
        <v>148</v>
      </c>
      <c r="D365" s="270" t="s">
        <v>149</v>
      </c>
      <c r="E365" s="271" t="s">
        <v>139</v>
      </c>
      <c r="F365" s="272">
        <v>384</v>
      </c>
      <c r="G365" s="36"/>
      <c r="H365" s="41"/>
    </row>
    <row r="366" spans="1:8" s="2" customFormat="1" ht="16.899999999999999" customHeight="1">
      <c r="A366" s="36"/>
      <c r="B366" s="41"/>
      <c r="C366" s="273" t="s">
        <v>19</v>
      </c>
      <c r="D366" s="273" t="s">
        <v>2844</v>
      </c>
      <c r="E366" s="19" t="s">
        <v>19</v>
      </c>
      <c r="F366" s="274">
        <v>0</v>
      </c>
      <c r="G366" s="36"/>
      <c r="H366" s="41"/>
    </row>
    <row r="367" spans="1:8" s="2" customFormat="1" ht="16.899999999999999" customHeight="1">
      <c r="A367" s="36"/>
      <c r="B367" s="41"/>
      <c r="C367" s="273" t="s">
        <v>19</v>
      </c>
      <c r="D367" s="273" t="s">
        <v>808</v>
      </c>
      <c r="E367" s="19" t="s">
        <v>19</v>
      </c>
      <c r="F367" s="274">
        <v>384</v>
      </c>
      <c r="G367" s="36"/>
      <c r="H367" s="41"/>
    </row>
    <row r="368" spans="1:8" s="2" customFormat="1" ht="16.899999999999999" customHeight="1">
      <c r="A368" s="36"/>
      <c r="B368" s="41"/>
      <c r="C368" s="275" t="s">
        <v>2845</v>
      </c>
      <c r="D368" s="36"/>
      <c r="E368" s="36"/>
      <c r="F368" s="36"/>
      <c r="G368" s="36"/>
      <c r="H368" s="41"/>
    </row>
    <row r="369" spans="1:8" s="2" customFormat="1" ht="16.899999999999999" customHeight="1">
      <c r="A369" s="36"/>
      <c r="B369" s="41"/>
      <c r="C369" s="273" t="s">
        <v>219</v>
      </c>
      <c r="D369" s="273" t="s">
        <v>2858</v>
      </c>
      <c r="E369" s="19" t="s">
        <v>139</v>
      </c>
      <c r="F369" s="274">
        <v>416</v>
      </c>
      <c r="G369" s="36"/>
      <c r="H369" s="41"/>
    </row>
    <row r="370" spans="1:8" s="2" customFormat="1" ht="16.899999999999999" customHeight="1">
      <c r="A370" s="36"/>
      <c r="B370" s="41"/>
      <c r="C370" s="273" t="s">
        <v>619</v>
      </c>
      <c r="D370" s="273" t="s">
        <v>2897</v>
      </c>
      <c r="E370" s="19" t="s">
        <v>139</v>
      </c>
      <c r="F370" s="274">
        <v>593</v>
      </c>
      <c r="G370" s="36"/>
      <c r="H370" s="41"/>
    </row>
    <row r="371" spans="1:8" s="2" customFormat="1" ht="16.899999999999999" customHeight="1">
      <c r="A371" s="36"/>
      <c r="B371" s="41"/>
      <c r="C371" s="273" t="s">
        <v>345</v>
      </c>
      <c r="D371" s="273" t="s">
        <v>2860</v>
      </c>
      <c r="E371" s="19" t="s">
        <v>139</v>
      </c>
      <c r="F371" s="274">
        <v>534</v>
      </c>
      <c r="G371" s="36"/>
      <c r="H371" s="41"/>
    </row>
    <row r="372" spans="1:8" s="2" customFormat="1" ht="16.899999999999999" customHeight="1">
      <c r="A372" s="36"/>
      <c r="B372" s="41"/>
      <c r="C372" s="273" t="s">
        <v>672</v>
      </c>
      <c r="D372" s="273" t="s">
        <v>2898</v>
      </c>
      <c r="E372" s="19" t="s">
        <v>139</v>
      </c>
      <c r="F372" s="274">
        <v>633</v>
      </c>
      <c r="G372" s="36"/>
      <c r="H372" s="41"/>
    </row>
    <row r="373" spans="1:8" s="2" customFormat="1" ht="16.899999999999999" customHeight="1">
      <c r="A373" s="36"/>
      <c r="B373" s="41"/>
      <c r="C373" s="273" t="s">
        <v>855</v>
      </c>
      <c r="D373" s="273" t="s">
        <v>2914</v>
      </c>
      <c r="E373" s="19" t="s">
        <v>139</v>
      </c>
      <c r="F373" s="274">
        <v>416</v>
      </c>
      <c r="G373" s="36"/>
      <c r="H373" s="41"/>
    </row>
    <row r="374" spans="1:8" s="2" customFormat="1" ht="16.899999999999999" customHeight="1">
      <c r="A374" s="36"/>
      <c r="B374" s="41"/>
      <c r="C374" s="273" t="s">
        <v>422</v>
      </c>
      <c r="D374" s="273" t="s">
        <v>423</v>
      </c>
      <c r="E374" s="19" t="s">
        <v>139</v>
      </c>
      <c r="F374" s="274">
        <v>384</v>
      </c>
      <c r="G374" s="36"/>
      <c r="H374" s="41"/>
    </row>
    <row r="375" spans="1:8" s="2" customFormat="1" ht="16.899999999999999" customHeight="1">
      <c r="A375" s="36"/>
      <c r="B375" s="41"/>
      <c r="C375" s="269" t="s">
        <v>583</v>
      </c>
      <c r="D375" s="270" t="s">
        <v>584</v>
      </c>
      <c r="E375" s="271" t="s">
        <v>139</v>
      </c>
      <c r="F375" s="272">
        <v>16</v>
      </c>
      <c r="G375" s="36"/>
      <c r="H375" s="41"/>
    </row>
    <row r="376" spans="1:8" s="2" customFormat="1" ht="16.899999999999999" customHeight="1">
      <c r="A376" s="36"/>
      <c r="B376" s="41"/>
      <c r="C376" s="273" t="s">
        <v>19</v>
      </c>
      <c r="D376" s="273" t="s">
        <v>2844</v>
      </c>
      <c r="E376" s="19" t="s">
        <v>19</v>
      </c>
      <c r="F376" s="274">
        <v>0</v>
      </c>
      <c r="G376" s="36"/>
      <c r="H376" s="41"/>
    </row>
    <row r="377" spans="1:8" s="2" customFormat="1" ht="16.899999999999999" customHeight="1">
      <c r="A377" s="36"/>
      <c r="B377" s="41"/>
      <c r="C377" s="273" t="s">
        <v>19</v>
      </c>
      <c r="D377" s="273" t="s">
        <v>304</v>
      </c>
      <c r="E377" s="19" t="s">
        <v>19</v>
      </c>
      <c r="F377" s="274">
        <v>16</v>
      </c>
      <c r="G377" s="36"/>
      <c r="H377" s="41"/>
    </row>
    <row r="378" spans="1:8" s="2" customFormat="1" ht="16.899999999999999" customHeight="1">
      <c r="A378" s="36"/>
      <c r="B378" s="41"/>
      <c r="C378" s="275" t="s">
        <v>2845</v>
      </c>
      <c r="D378" s="36"/>
      <c r="E378" s="36"/>
      <c r="F378" s="36"/>
      <c r="G378" s="36"/>
      <c r="H378" s="41"/>
    </row>
    <row r="379" spans="1:8" s="2" customFormat="1" ht="16.899999999999999" customHeight="1">
      <c r="A379" s="36"/>
      <c r="B379" s="41"/>
      <c r="C379" s="273" t="s">
        <v>219</v>
      </c>
      <c r="D379" s="273" t="s">
        <v>2858</v>
      </c>
      <c r="E379" s="19" t="s">
        <v>139</v>
      </c>
      <c r="F379" s="274">
        <v>416</v>
      </c>
      <c r="G379" s="36"/>
      <c r="H379" s="41"/>
    </row>
    <row r="380" spans="1:8" s="2" customFormat="1" ht="16.899999999999999" customHeight="1">
      <c r="A380" s="36"/>
      <c r="B380" s="41"/>
      <c r="C380" s="273" t="s">
        <v>619</v>
      </c>
      <c r="D380" s="273" t="s">
        <v>2897</v>
      </c>
      <c r="E380" s="19" t="s">
        <v>139</v>
      </c>
      <c r="F380" s="274">
        <v>593</v>
      </c>
      <c r="G380" s="36"/>
      <c r="H380" s="41"/>
    </row>
    <row r="381" spans="1:8" s="2" customFormat="1" ht="16.899999999999999" customHeight="1">
      <c r="A381" s="36"/>
      <c r="B381" s="41"/>
      <c r="C381" s="273" t="s">
        <v>345</v>
      </c>
      <c r="D381" s="273" t="s">
        <v>2860</v>
      </c>
      <c r="E381" s="19" t="s">
        <v>139</v>
      </c>
      <c r="F381" s="274">
        <v>534</v>
      </c>
      <c r="G381" s="36"/>
      <c r="H381" s="41"/>
    </row>
    <row r="382" spans="1:8" s="2" customFormat="1" ht="16.899999999999999" customHeight="1">
      <c r="A382" s="36"/>
      <c r="B382" s="41"/>
      <c r="C382" s="273" t="s">
        <v>672</v>
      </c>
      <c r="D382" s="273" t="s">
        <v>2898</v>
      </c>
      <c r="E382" s="19" t="s">
        <v>139</v>
      </c>
      <c r="F382" s="274">
        <v>633</v>
      </c>
      <c r="G382" s="36"/>
      <c r="H382" s="41"/>
    </row>
    <row r="383" spans="1:8" s="2" customFormat="1" ht="16.899999999999999" customHeight="1">
      <c r="A383" s="36"/>
      <c r="B383" s="41"/>
      <c r="C383" s="273" t="s">
        <v>855</v>
      </c>
      <c r="D383" s="273" t="s">
        <v>2914</v>
      </c>
      <c r="E383" s="19" t="s">
        <v>139</v>
      </c>
      <c r="F383" s="274">
        <v>416</v>
      </c>
      <c r="G383" s="36"/>
      <c r="H383" s="41"/>
    </row>
    <row r="384" spans="1:8" s="2" customFormat="1" ht="16.899999999999999" customHeight="1">
      <c r="A384" s="36"/>
      <c r="B384" s="41"/>
      <c r="C384" s="273" t="s">
        <v>686</v>
      </c>
      <c r="D384" s="273" t="s">
        <v>2899</v>
      </c>
      <c r="E384" s="19" t="s">
        <v>139</v>
      </c>
      <c r="F384" s="274">
        <v>32</v>
      </c>
      <c r="G384" s="36"/>
      <c r="H384" s="41"/>
    </row>
    <row r="385" spans="1:8" s="2" customFormat="1" ht="16.899999999999999" customHeight="1">
      <c r="A385" s="36"/>
      <c r="B385" s="41"/>
      <c r="C385" s="273" t="s">
        <v>680</v>
      </c>
      <c r="D385" s="273" t="s">
        <v>681</v>
      </c>
      <c r="E385" s="19" t="s">
        <v>139</v>
      </c>
      <c r="F385" s="274">
        <v>16</v>
      </c>
      <c r="G385" s="36"/>
      <c r="H385" s="41"/>
    </row>
    <row r="386" spans="1:8" s="2" customFormat="1" ht="16.899999999999999" customHeight="1">
      <c r="A386" s="36"/>
      <c r="B386" s="41"/>
      <c r="C386" s="269" t="s">
        <v>809</v>
      </c>
      <c r="D386" s="270" t="s">
        <v>810</v>
      </c>
      <c r="E386" s="271" t="s">
        <v>139</v>
      </c>
      <c r="F386" s="272">
        <v>74</v>
      </c>
      <c r="G386" s="36"/>
      <c r="H386" s="41"/>
    </row>
    <row r="387" spans="1:8" s="2" customFormat="1" ht="16.899999999999999" customHeight="1">
      <c r="A387" s="36"/>
      <c r="B387" s="41"/>
      <c r="C387" s="273" t="s">
        <v>19</v>
      </c>
      <c r="D387" s="273" t="s">
        <v>795</v>
      </c>
      <c r="E387" s="19" t="s">
        <v>19</v>
      </c>
      <c r="F387" s="274">
        <v>74</v>
      </c>
      <c r="G387" s="36"/>
      <c r="H387" s="41"/>
    </row>
    <row r="388" spans="1:8" s="2" customFormat="1" ht="16.899999999999999" customHeight="1">
      <c r="A388" s="36"/>
      <c r="B388" s="41"/>
      <c r="C388" s="275" t="s">
        <v>2845</v>
      </c>
      <c r="D388" s="36"/>
      <c r="E388" s="36"/>
      <c r="F388" s="36"/>
      <c r="G388" s="36"/>
      <c r="H388" s="41"/>
    </row>
    <row r="389" spans="1:8" s="2" customFormat="1" ht="16.899999999999999" customHeight="1">
      <c r="A389" s="36"/>
      <c r="B389" s="41"/>
      <c r="C389" s="273" t="s">
        <v>672</v>
      </c>
      <c r="D389" s="273" t="s">
        <v>2898</v>
      </c>
      <c r="E389" s="19" t="s">
        <v>139</v>
      </c>
      <c r="F389" s="274">
        <v>633</v>
      </c>
      <c r="G389" s="36"/>
      <c r="H389" s="41"/>
    </row>
    <row r="390" spans="1:8" s="2" customFormat="1" ht="16.899999999999999" customHeight="1">
      <c r="A390" s="36"/>
      <c r="B390" s="41"/>
      <c r="C390" s="273" t="s">
        <v>849</v>
      </c>
      <c r="D390" s="273" t="s">
        <v>2915</v>
      </c>
      <c r="E390" s="19" t="s">
        <v>139</v>
      </c>
      <c r="F390" s="274">
        <v>74</v>
      </c>
      <c r="G390" s="36"/>
      <c r="H390" s="41"/>
    </row>
    <row r="391" spans="1:8" s="2" customFormat="1" ht="16.899999999999999" customHeight="1">
      <c r="A391" s="36"/>
      <c r="B391" s="41"/>
      <c r="C391" s="273" t="s">
        <v>399</v>
      </c>
      <c r="D391" s="273" t="s">
        <v>2848</v>
      </c>
      <c r="E391" s="19" t="s">
        <v>139</v>
      </c>
      <c r="F391" s="274">
        <v>2557</v>
      </c>
      <c r="G391" s="36"/>
      <c r="H391" s="41"/>
    </row>
    <row r="392" spans="1:8" s="2" customFormat="1" ht="16.899999999999999" customHeight="1">
      <c r="A392" s="36"/>
      <c r="B392" s="41"/>
      <c r="C392" s="273" t="s">
        <v>394</v>
      </c>
      <c r="D392" s="273" t="s">
        <v>2853</v>
      </c>
      <c r="E392" s="19" t="s">
        <v>139</v>
      </c>
      <c r="F392" s="274">
        <v>2557</v>
      </c>
      <c r="G392" s="36"/>
      <c r="H392" s="41"/>
    </row>
    <row r="393" spans="1:8" s="2" customFormat="1" ht="16.899999999999999" customHeight="1">
      <c r="A393" s="36"/>
      <c r="B393" s="41"/>
      <c r="C393" s="273" t="s">
        <v>405</v>
      </c>
      <c r="D393" s="273" t="s">
        <v>2849</v>
      </c>
      <c r="E393" s="19" t="s">
        <v>139</v>
      </c>
      <c r="F393" s="274">
        <v>2557</v>
      </c>
      <c r="G393" s="36"/>
      <c r="H393" s="41"/>
    </row>
    <row r="394" spans="1:8" s="2" customFormat="1" ht="16.899999999999999" customHeight="1">
      <c r="A394" s="36"/>
      <c r="B394" s="41"/>
      <c r="C394" s="273" t="s">
        <v>411</v>
      </c>
      <c r="D394" s="273" t="s">
        <v>2895</v>
      </c>
      <c r="E394" s="19" t="s">
        <v>139</v>
      </c>
      <c r="F394" s="274">
        <v>2557</v>
      </c>
      <c r="G394" s="36"/>
      <c r="H394" s="41"/>
    </row>
    <row r="395" spans="1:8" s="2" customFormat="1" ht="16.899999999999999" customHeight="1">
      <c r="A395" s="36"/>
      <c r="B395" s="41"/>
      <c r="C395" s="273" t="s">
        <v>482</v>
      </c>
      <c r="D395" s="273" t="s">
        <v>2855</v>
      </c>
      <c r="E395" s="19" t="s">
        <v>139</v>
      </c>
      <c r="F395" s="274">
        <v>2557</v>
      </c>
      <c r="G395" s="36"/>
      <c r="H395" s="41"/>
    </row>
    <row r="396" spans="1:8" s="2" customFormat="1" ht="16.899999999999999" customHeight="1">
      <c r="A396" s="36"/>
      <c r="B396" s="41"/>
      <c r="C396" s="269" t="s">
        <v>150</v>
      </c>
      <c r="D396" s="270" t="s">
        <v>151</v>
      </c>
      <c r="E396" s="271" t="s">
        <v>139</v>
      </c>
      <c r="F396" s="272">
        <v>25</v>
      </c>
      <c r="G396" s="36"/>
      <c r="H396" s="41"/>
    </row>
    <row r="397" spans="1:8" s="2" customFormat="1" ht="16.899999999999999" customHeight="1">
      <c r="A397" s="36"/>
      <c r="B397" s="41"/>
      <c r="C397" s="273" t="s">
        <v>19</v>
      </c>
      <c r="D397" s="273" t="s">
        <v>2844</v>
      </c>
      <c r="E397" s="19" t="s">
        <v>19</v>
      </c>
      <c r="F397" s="274">
        <v>0</v>
      </c>
      <c r="G397" s="36"/>
      <c r="H397" s="41"/>
    </row>
    <row r="398" spans="1:8" s="2" customFormat="1" ht="16.899999999999999" customHeight="1">
      <c r="A398" s="36"/>
      <c r="B398" s="41"/>
      <c r="C398" s="273" t="s">
        <v>19</v>
      </c>
      <c r="D398" s="273" t="s">
        <v>355</v>
      </c>
      <c r="E398" s="19" t="s">
        <v>19</v>
      </c>
      <c r="F398" s="274">
        <v>25</v>
      </c>
      <c r="G398" s="36"/>
      <c r="H398" s="41"/>
    </row>
    <row r="399" spans="1:8" s="2" customFormat="1" ht="16.899999999999999" customHeight="1">
      <c r="A399" s="36"/>
      <c r="B399" s="41"/>
      <c r="C399" s="275" t="s">
        <v>2845</v>
      </c>
      <c r="D399" s="36"/>
      <c r="E399" s="36"/>
      <c r="F399" s="36"/>
      <c r="G399" s="36"/>
      <c r="H399" s="41"/>
    </row>
    <row r="400" spans="1:8" s="2" customFormat="1" ht="16.899999999999999" customHeight="1">
      <c r="A400" s="36"/>
      <c r="B400" s="41"/>
      <c r="C400" s="273" t="s">
        <v>232</v>
      </c>
      <c r="D400" s="273" t="s">
        <v>2859</v>
      </c>
      <c r="E400" s="19" t="s">
        <v>139</v>
      </c>
      <c r="F400" s="274">
        <v>25</v>
      </c>
      <c r="G400" s="36"/>
      <c r="H400" s="41"/>
    </row>
    <row r="401" spans="1:8" s="2" customFormat="1" ht="16.899999999999999" customHeight="1">
      <c r="A401" s="36"/>
      <c r="B401" s="41"/>
      <c r="C401" s="273" t="s">
        <v>237</v>
      </c>
      <c r="D401" s="273" t="s">
        <v>2865</v>
      </c>
      <c r="E401" s="19" t="s">
        <v>139</v>
      </c>
      <c r="F401" s="274">
        <v>25</v>
      </c>
      <c r="G401" s="36"/>
      <c r="H401" s="41"/>
    </row>
    <row r="402" spans="1:8" s="2" customFormat="1" ht="16.899999999999999" customHeight="1">
      <c r="A402" s="36"/>
      <c r="B402" s="41"/>
      <c r="C402" s="273" t="s">
        <v>246</v>
      </c>
      <c r="D402" s="273" t="s">
        <v>2850</v>
      </c>
      <c r="E402" s="19" t="s">
        <v>139</v>
      </c>
      <c r="F402" s="274">
        <v>2483</v>
      </c>
      <c r="G402" s="36"/>
      <c r="H402" s="41"/>
    </row>
    <row r="403" spans="1:8" s="2" customFormat="1" ht="16.899999999999999" customHeight="1">
      <c r="A403" s="36"/>
      <c r="B403" s="41"/>
      <c r="C403" s="273" t="s">
        <v>356</v>
      </c>
      <c r="D403" s="273" t="s">
        <v>2862</v>
      </c>
      <c r="E403" s="19" t="s">
        <v>139</v>
      </c>
      <c r="F403" s="274">
        <v>25</v>
      </c>
      <c r="G403" s="36"/>
      <c r="H403" s="41"/>
    </row>
    <row r="404" spans="1:8" s="2" customFormat="1" ht="16.899999999999999" customHeight="1">
      <c r="A404" s="36"/>
      <c r="B404" s="41"/>
      <c r="C404" s="273" t="s">
        <v>672</v>
      </c>
      <c r="D404" s="273" t="s">
        <v>2898</v>
      </c>
      <c r="E404" s="19" t="s">
        <v>139</v>
      </c>
      <c r="F404" s="274">
        <v>633</v>
      </c>
      <c r="G404" s="36"/>
      <c r="H404" s="41"/>
    </row>
    <row r="405" spans="1:8" s="2" customFormat="1" ht="16.899999999999999" customHeight="1">
      <c r="A405" s="36"/>
      <c r="B405" s="41"/>
      <c r="C405" s="273" t="s">
        <v>367</v>
      </c>
      <c r="D405" s="273" t="s">
        <v>2866</v>
      </c>
      <c r="E405" s="19" t="s">
        <v>139</v>
      </c>
      <c r="F405" s="274">
        <v>25</v>
      </c>
      <c r="G405" s="36"/>
      <c r="H405" s="41"/>
    </row>
    <row r="406" spans="1:8" s="2" customFormat="1" ht="16.899999999999999" customHeight="1">
      <c r="A406" s="36"/>
      <c r="B406" s="41"/>
      <c r="C406" s="273" t="s">
        <v>389</v>
      </c>
      <c r="D406" s="273" t="s">
        <v>2857</v>
      </c>
      <c r="E406" s="19" t="s">
        <v>139</v>
      </c>
      <c r="F406" s="274">
        <v>270.8</v>
      </c>
      <c r="G406" s="36"/>
      <c r="H406" s="41"/>
    </row>
    <row r="407" spans="1:8" s="2" customFormat="1" ht="16.899999999999999" customHeight="1">
      <c r="A407" s="36"/>
      <c r="B407" s="41"/>
      <c r="C407" s="273" t="s">
        <v>399</v>
      </c>
      <c r="D407" s="273" t="s">
        <v>2848</v>
      </c>
      <c r="E407" s="19" t="s">
        <v>139</v>
      </c>
      <c r="F407" s="274">
        <v>2557</v>
      </c>
      <c r="G407" s="36"/>
      <c r="H407" s="41"/>
    </row>
    <row r="408" spans="1:8" s="2" customFormat="1" ht="16.899999999999999" customHeight="1">
      <c r="A408" s="36"/>
      <c r="B408" s="41"/>
      <c r="C408" s="273" t="s">
        <v>394</v>
      </c>
      <c r="D408" s="273" t="s">
        <v>2853</v>
      </c>
      <c r="E408" s="19" t="s">
        <v>139</v>
      </c>
      <c r="F408" s="274">
        <v>2557</v>
      </c>
      <c r="G408" s="36"/>
      <c r="H408" s="41"/>
    </row>
    <row r="409" spans="1:8" s="2" customFormat="1" ht="16.899999999999999" customHeight="1">
      <c r="A409" s="36"/>
      <c r="B409" s="41"/>
      <c r="C409" s="273" t="s">
        <v>405</v>
      </c>
      <c r="D409" s="273" t="s">
        <v>2849</v>
      </c>
      <c r="E409" s="19" t="s">
        <v>139</v>
      </c>
      <c r="F409" s="274">
        <v>2557</v>
      </c>
      <c r="G409" s="36"/>
      <c r="H409" s="41"/>
    </row>
    <row r="410" spans="1:8" s="2" customFormat="1" ht="16.899999999999999" customHeight="1">
      <c r="A410" s="36"/>
      <c r="B410" s="41"/>
      <c r="C410" s="273" t="s">
        <v>411</v>
      </c>
      <c r="D410" s="273" t="s">
        <v>2895</v>
      </c>
      <c r="E410" s="19" t="s">
        <v>139</v>
      </c>
      <c r="F410" s="274">
        <v>2557</v>
      </c>
      <c r="G410" s="36"/>
      <c r="H410" s="41"/>
    </row>
    <row r="411" spans="1:8" s="2" customFormat="1" ht="16.899999999999999" customHeight="1">
      <c r="A411" s="36"/>
      <c r="B411" s="41"/>
      <c r="C411" s="273" t="s">
        <v>482</v>
      </c>
      <c r="D411" s="273" t="s">
        <v>2855</v>
      </c>
      <c r="E411" s="19" t="s">
        <v>139</v>
      </c>
      <c r="F411" s="274">
        <v>2557</v>
      </c>
      <c r="G411" s="36"/>
      <c r="H411" s="41"/>
    </row>
    <row r="412" spans="1:8" s="2" customFormat="1" ht="16.899999999999999" customHeight="1">
      <c r="A412" s="36"/>
      <c r="B412" s="41"/>
      <c r="C412" s="269" t="s">
        <v>585</v>
      </c>
      <c r="D412" s="270" t="s">
        <v>586</v>
      </c>
      <c r="E412" s="271" t="s">
        <v>139</v>
      </c>
      <c r="F412" s="272">
        <v>118</v>
      </c>
      <c r="G412" s="36"/>
      <c r="H412" s="41"/>
    </row>
    <row r="413" spans="1:8" s="2" customFormat="1" ht="16.899999999999999" customHeight="1">
      <c r="A413" s="36"/>
      <c r="B413" s="41"/>
      <c r="C413" s="273" t="s">
        <v>19</v>
      </c>
      <c r="D413" s="273" t="s">
        <v>2844</v>
      </c>
      <c r="E413" s="19" t="s">
        <v>19</v>
      </c>
      <c r="F413" s="274">
        <v>0</v>
      </c>
      <c r="G413" s="36"/>
      <c r="H413" s="41"/>
    </row>
    <row r="414" spans="1:8" s="2" customFormat="1" ht="16.899999999999999" customHeight="1">
      <c r="A414" s="36"/>
      <c r="B414" s="41"/>
      <c r="C414" s="273" t="s">
        <v>19</v>
      </c>
      <c r="D414" s="273" t="s">
        <v>812</v>
      </c>
      <c r="E414" s="19" t="s">
        <v>19</v>
      </c>
      <c r="F414" s="274">
        <v>118</v>
      </c>
      <c r="G414" s="36"/>
      <c r="H414" s="41"/>
    </row>
    <row r="415" spans="1:8" s="2" customFormat="1" ht="16.899999999999999" customHeight="1">
      <c r="A415" s="36"/>
      <c r="B415" s="41"/>
      <c r="C415" s="275" t="s">
        <v>2845</v>
      </c>
      <c r="D415" s="36"/>
      <c r="E415" s="36"/>
      <c r="F415" s="36"/>
      <c r="G415" s="36"/>
      <c r="H415" s="41"/>
    </row>
    <row r="416" spans="1:8" s="2" customFormat="1" ht="16.899999999999999" customHeight="1">
      <c r="A416" s="36"/>
      <c r="B416" s="41"/>
      <c r="C416" s="273" t="s">
        <v>611</v>
      </c>
      <c r="D416" s="273" t="s">
        <v>2900</v>
      </c>
      <c r="E416" s="19" t="s">
        <v>139</v>
      </c>
      <c r="F416" s="274">
        <v>177</v>
      </c>
      <c r="G416" s="36"/>
      <c r="H416" s="41"/>
    </row>
    <row r="417" spans="1:8" s="2" customFormat="1" ht="16.899999999999999" customHeight="1">
      <c r="A417" s="36"/>
      <c r="B417" s="41"/>
      <c r="C417" s="273" t="s">
        <v>619</v>
      </c>
      <c r="D417" s="273" t="s">
        <v>2897</v>
      </c>
      <c r="E417" s="19" t="s">
        <v>139</v>
      </c>
      <c r="F417" s="274">
        <v>593</v>
      </c>
      <c r="G417" s="36"/>
      <c r="H417" s="41"/>
    </row>
    <row r="418" spans="1:8" s="2" customFormat="1" ht="16.899999999999999" customHeight="1">
      <c r="A418" s="36"/>
      <c r="B418" s="41"/>
      <c r="C418" s="273" t="s">
        <v>345</v>
      </c>
      <c r="D418" s="273" t="s">
        <v>2860</v>
      </c>
      <c r="E418" s="19" t="s">
        <v>139</v>
      </c>
      <c r="F418" s="274">
        <v>534</v>
      </c>
      <c r="G418" s="36"/>
      <c r="H418" s="41"/>
    </row>
    <row r="419" spans="1:8" s="2" customFormat="1" ht="16.899999999999999" customHeight="1">
      <c r="A419" s="36"/>
      <c r="B419" s="41"/>
      <c r="C419" s="273" t="s">
        <v>672</v>
      </c>
      <c r="D419" s="273" t="s">
        <v>2898</v>
      </c>
      <c r="E419" s="19" t="s">
        <v>139</v>
      </c>
      <c r="F419" s="274">
        <v>633</v>
      </c>
      <c r="G419" s="36"/>
      <c r="H419" s="41"/>
    </row>
    <row r="420" spans="1:8" s="2" customFormat="1" ht="16.899999999999999" customHeight="1">
      <c r="A420" s="36"/>
      <c r="B420" s="41"/>
      <c r="C420" s="273" t="s">
        <v>675</v>
      </c>
      <c r="D420" s="273" t="s">
        <v>2901</v>
      </c>
      <c r="E420" s="19" t="s">
        <v>139</v>
      </c>
      <c r="F420" s="274">
        <v>118</v>
      </c>
      <c r="G420" s="36"/>
      <c r="H420" s="41"/>
    </row>
    <row r="421" spans="1:8" s="2" customFormat="1" ht="16.899999999999999" customHeight="1">
      <c r="A421" s="36"/>
      <c r="B421" s="41"/>
      <c r="C421" s="273" t="s">
        <v>691</v>
      </c>
      <c r="D421" s="273" t="s">
        <v>2902</v>
      </c>
      <c r="E421" s="19" t="s">
        <v>139</v>
      </c>
      <c r="F421" s="274">
        <v>118</v>
      </c>
      <c r="G421" s="36"/>
      <c r="H421" s="41"/>
    </row>
    <row r="422" spans="1:8" s="2" customFormat="1" ht="16.899999999999999" customHeight="1">
      <c r="A422" s="36"/>
      <c r="B422" s="41"/>
      <c r="C422" s="273" t="s">
        <v>695</v>
      </c>
      <c r="D422" s="273" t="s">
        <v>696</v>
      </c>
      <c r="E422" s="19" t="s">
        <v>139</v>
      </c>
      <c r="F422" s="274">
        <v>118</v>
      </c>
      <c r="G422" s="36"/>
      <c r="H422" s="41"/>
    </row>
    <row r="423" spans="1:8" s="2" customFormat="1" ht="16.899999999999999" customHeight="1">
      <c r="A423" s="36"/>
      <c r="B423" s="41"/>
      <c r="C423" s="269" t="s">
        <v>588</v>
      </c>
      <c r="D423" s="270" t="s">
        <v>589</v>
      </c>
      <c r="E423" s="271" t="s">
        <v>176</v>
      </c>
      <c r="F423" s="272">
        <v>2</v>
      </c>
      <c r="G423" s="36"/>
      <c r="H423" s="41"/>
    </row>
    <row r="424" spans="1:8" s="2" customFormat="1" ht="16.899999999999999" customHeight="1">
      <c r="A424" s="36"/>
      <c r="B424" s="41"/>
      <c r="C424" s="273" t="s">
        <v>19</v>
      </c>
      <c r="D424" s="273" t="s">
        <v>81</v>
      </c>
      <c r="E424" s="19" t="s">
        <v>19</v>
      </c>
      <c r="F424" s="274">
        <v>2</v>
      </c>
      <c r="G424" s="36"/>
      <c r="H424" s="41"/>
    </row>
    <row r="425" spans="1:8" s="2" customFormat="1" ht="16.899999999999999" customHeight="1">
      <c r="A425" s="36"/>
      <c r="B425" s="41"/>
      <c r="C425" s="275" t="s">
        <v>2845</v>
      </c>
      <c r="D425" s="36"/>
      <c r="E425" s="36"/>
      <c r="F425" s="36"/>
      <c r="G425" s="36"/>
      <c r="H425" s="41"/>
    </row>
    <row r="426" spans="1:8" s="2" customFormat="1" ht="16.899999999999999" customHeight="1">
      <c r="A426" s="36"/>
      <c r="B426" s="41"/>
      <c r="C426" s="273" t="s">
        <v>759</v>
      </c>
      <c r="D426" s="273" t="s">
        <v>2904</v>
      </c>
      <c r="E426" s="19" t="s">
        <v>134</v>
      </c>
      <c r="F426" s="274">
        <v>46</v>
      </c>
      <c r="G426" s="36"/>
      <c r="H426" s="41"/>
    </row>
    <row r="427" spans="1:8" s="2" customFormat="1" ht="16.899999999999999" customHeight="1">
      <c r="A427" s="36"/>
      <c r="B427" s="41"/>
      <c r="C427" s="273" t="s">
        <v>764</v>
      </c>
      <c r="D427" s="273" t="s">
        <v>765</v>
      </c>
      <c r="E427" s="19" t="s">
        <v>134</v>
      </c>
      <c r="F427" s="274">
        <v>2</v>
      </c>
      <c r="G427" s="36"/>
      <c r="H427" s="41"/>
    </row>
    <row r="428" spans="1:8" s="2" customFormat="1" ht="16.899999999999999" customHeight="1">
      <c r="A428" s="36"/>
      <c r="B428" s="41"/>
      <c r="C428" s="269" t="s">
        <v>591</v>
      </c>
      <c r="D428" s="270" t="s">
        <v>592</v>
      </c>
      <c r="E428" s="271" t="s">
        <v>176</v>
      </c>
      <c r="F428" s="272">
        <v>2</v>
      </c>
      <c r="G428" s="36"/>
      <c r="H428" s="41"/>
    </row>
    <row r="429" spans="1:8" s="2" customFormat="1" ht="16.899999999999999" customHeight="1">
      <c r="A429" s="36"/>
      <c r="B429" s="41"/>
      <c r="C429" s="273" t="s">
        <v>19</v>
      </c>
      <c r="D429" s="273" t="s">
        <v>81</v>
      </c>
      <c r="E429" s="19" t="s">
        <v>19</v>
      </c>
      <c r="F429" s="274">
        <v>2</v>
      </c>
      <c r="G429" s="36"/>
      <c r="H429" s="41"/>
    </row>
    <row r="430" spans="1:8" s="2" customFormat="1" ht="16.899999999999999" customHeight="1">
      <c r="A430" s="36"/>
      <c r="B430" s="41"/>
      <c r="C430" s="275" t="s">
        <v>2845</v>
      </c>
      <c r="D430" s="36"/>
      <c r="E430" s="36"/>
      <c r="F430" s="36"/>
      <c r="G430" s="36"/>
      <c r="H430" s="41"/>
    </row>
    <row r="431" spans="1:8" s="2" customFormat="1" ht="16.899999999999999" customHeight="1">
      <c r="A431" s="36"/>
      <c r="B431" s="41"/>
      <c r="C431" s="273" t="s">
        <v>627</v>
      </c>
      <c r="D431" s="273" t="s">
        <v>2903</v>
      </c>
      <c r="E431" s="19" t="s">
        <v>134</v>
      </c>
      <c r="F431" s="274">
        <v>44</v>
      </c>
      <c r="G431" s="36"/>
      <c r="H431" s="41"/>
    </row>
    <row r="432" spans="1:8" s="2" customFormat="1" ht="16.899999999999999" customHeight="1">
      <c r="A432" s="36"/>
      <c r="B432" s="41"/>
      <c r="C432" s="273" t="s">
        <v>759</v>
      </c>
      <c r="D432" s="273" t="s">
        <v>2904</v>
      </c>
      <c r="E432" s="19" t="s">
        <v>134</v>
      </c>
      <c r="F432" s="274">
        <v>46</v>
      </c>
      <c r="G432" s="36"/>
      <c r="H432" s="41"/>
    </row>
    <row r="433" spans="1:8" s="2" customFormat="1" ht="16.899999999999999" customHeight="1">
      <c r="A433" s="36"/>
      <c r="B433" s="41"/>
      <c r="C433" s="273" t="s">
        <v>767</v>
      </c>
      <c r="D433" s="273" t="s">
        <v>768</v>
      </c>
      <c r="E433" s="19" t="s">
        <v>134</v>
      </c>
      <c r="F433" s="274">
        <v>2</v>
      </c>
      <c r="G433" s="36"/>
      <c r="H433" s="41"/>
    </row>
    <row r="434" spans="1:8" s="2" customFormat="1" ht="16.899999999999999" customHeight="1">
      <c r="A434" s="36"/>
      <c r="B434" s="41"/>
      <c r="C434" s="269" t="s">
        <v>593</v>
      </c>
      <c r="D434" s="270" t="s">
        <v>813</v>
      </c>
      <c r="E434" s="271" t="s">
        <v>176</v>
      </c>
      <c r="F434" s="272">
        <v>42</v>
      </c>
      <c r="G434" s="36"/>
      <c r="H434" s="41"/>
    </row>
    <row r="435" spans="1:8" s="2" customFormat="1" ht="16.899999999999999" customHeight="1">
      <c r="A435" s="36"/>
      <c r="B435" s="41"/>
      <c r="C435" s="273" t="s">
        <v>19</v>
      </c>
      <c r="D435" s="273" t="s">
        <v>2916</v>
      </c>
      <c r="E435" s="19" t="s">
        <v>19</v>
      </c>
      <c r="F435" s="274">
        <v>42</v>
      </c>
      <c r="G435" s="36"/>
      <c r="H435" s="41"/>
    </row>
    <row r="436" spans="1:8" s="2" customFormat="1" ht="16.899999999999999" customHeight="1">
      <c r="A436" s="36"/>
      <c r="B436" s="41"/>
      <c r="C436" s="275" t="s">
        <v>2845</v>
      </c>
      <c r="D436" s="36"/>
      <c r="E436" s="36"/>
      <c r="F436" s="36"/>
      <c r="G436" s="36"/>
      <c r="H436" s="41"/>
    </row>
    <row r="437" spans="1:8" s="2" customFormat="1" ht="16.899999999999999" customHeight="1">
      <c r="A437" s="36"/>
      <c r="B437" s="41"/>
      <c r="C437" s="273" t="s">
        <v>627</v>
      </c>
      <c r="D437" s="273" t="s">
        <v>2903</v>
      </c>
      <c r="E437" s="19" t="s">
        <v>134</v>
      </c>
      <c r="F437" s="274">
        <v>44</v>
      </c>
      <c r="G437" s="36"/>
      <c r="H437" s="41"/>
    </row>
    <row r="438" spans="1:8" s="2" customFormat="1" ht="16.899999999999999" customHeight="1">
      <c r="A438" s="36"/>
      <c r="B438" s="41"/>
      <c r="C438" s="273" t="s">
        <v>759</v>
      </c>
      <c r="D438" s="273" t="s">
        <v>2904</v>
      </c>
      <c r="E438" s="19" t="s">
        <v>134</v>
      </c>
      <c r="F438" s="274">
        <v>46</v>
      </c>
      <c r="G438" s="36"/>
      <c r="H438" s="41"/>
    </row>
    <row r="439" spans="1:8" s="2" customFormat="1" ht="16.899999999999999" customHeight="1">
      <c r="A439" s="36"/>
      <c r="B439" s="41"/>
      <c r="C439" s="273" t="s">
        <v>770</v>
      </c>
      <c r="D439" s="273" t="s">
        <v>771</v>
      </c>
      <c r="E439" s="19" t="s">
        <v>134</v>
      </c>
      <c r="F439" s="274">
        <v>42</v>
      </c>
      <c r="G439" s="36"/>
      <c r="H439" s="41"/>
    </row>
    <row r="440" spans="1:8" s="2" customFormat="1" ht="16.899999999999999" customHeight="1">
      <c r="A440" s="36"/>
      <c r="B440" s="41"/>
      <c r="C440" s="269" t="s">
        <v>595</v>
      </c>
      <c r="D440" s="270" t="s">
        <v>596</v>
      </c>
      <c r="E440" s="271" t="s">
        <v>134</v>
      </c>
      <c r="F440" s="272">
        <v>48</v>
      </c>
      <c r="G440" s="36"/>
      <c r="H440" s="41"/>
    </row>
    <row r="441" spans="1:8" s="2" customFormat="1" ht="16.899999999999999" customHeight="1">
      <c r="A441" s="36"/>
      <c r="B441" s="41"/>
      <c r="C441" s="273" t="s">
        <v>19</v>
      </c>
      <c r="D441" s="273" t="s">
        <v>2844</v>
      </c>
      <c r="E441" s="19" t="s">
        <v>19</v>
      </c>
      <c r="F441" s="274">
        <v>0</v>
      </c>
      <c r="G441" s="36"/>
      <c r="H441" s="41"/>
    </row>
    <row r="442" spans="1:8" s="2" customFormat="1" ht="16.899999999999999" customHeight="1">
      <c r="A442" s="36"/>
      <c r="B442" s="41"/>
      <c r="C442" s="273" t="s">
        <v>19</v>
      </c>
      <c r="D442" s="273" t="s">
        <v>476</v>
      </c>
      <c r="E442" s="19" t="s">
        <v>19</v>
      </c>
      <c r="F442" s="274">
        <v>48</v>
      </c>
      <c r="G442" s="36"/>
      <c r="H442" s="41"/>
    </row>
    <row r="443" spans="1:8" s="2" customFormat="1" ht="16.899999999999999" customHeight="1">
      <c r="A443" s="36"/>
      <c r="B443" s="41"/>
      <c r="C443" s="275" t="s">
        <v>2845</v>
      </c>
      <c r="D443" s="36"/>
      <c r="E443" s="36"/>
      <c r="F443" s="36"/>
      <c r="G443" s="36"/>
      <c r="H443" s="41"/>
    </row>
    <row r="444" spans="1:8" s="2" customFormat="1" ht="16.899999999999999" customHeight="1">
      <c r="A444" s="36"/>
      <c r="B444" s="41"/>
      <c r="C444" s="273" t="s">
        <v>752</v>
      </c>
      <c r="D444" s="273" t="s">
        <v>2906</v>
      </c>
      <c r="E444" s="19" t="s">
        <v>134</v>
      </c>
      <c r="F444" s="274">
        <v>48</v>
      </c>
      <c r="G444" s="36"/>
      <c r="H444" s="41"/>
    </row>
    <row r="445" spans="1:8" s="2" customFormat="1" ht="16.899999999999999" customHeight="1">
      <c r="A445" s="36"/>
      <c r="B445" s="41"/>
      <c r="C445" s="273" t="s">
        <v>883</v>
      </c>
      <c r="D445" s="273" t="s">
        <v>884</v>
      </c>
      <c r="E445" s="19" t="s">
        <v>134</v>
      </c>
      <c r="F445" s="274">
        <v>48</v>
      </c>
      <c r="G445" s="36"/>
      <c r="H445" s="41"/>
    </row>
    <row r="446" spans="1:8" s="2" customFormat="1" ht="16.899999999999999" customHeight="1">
      <c r="A446" s="36"/>
      <c r="B446" s="41"/>
      <c r="C446" s="269" t="s">
        <v>814</v>
      </c>
      <c r="D446" s="270" t="s">
        <v>815</v>
      </c>
      <c r="E446" s="271" t="s">
        <v>134</v>
      </c>
      <c r="F446" s="272">
        <v>8</v>
      </c>
      <c r="G446" s="36"/>
      <c r="H446" s="41"/>
    </row>
    <row r="447" spans="1:8" s="2" customFormat="1" ht="16.899999999999999" customHeight="1">
      <c r="A447" s="36"/>
      <c r="B447" s="41"/>
      <c r="C447" s="273" t="s">
        <v>19</v>
      </c>
      <c r="D447" s="273" t="s">
        <v>257</v>
      </c>
      <c r="E447" s="19" t="s">
        <v>19</v>
      </c>
      <c r="F447" s="274">
        <v>8</v>
      </c>
      <c r="G447" s="36"/>
      <c r="H447" s="41"/>
    </row>
    <row r="448" spans="1:8" s="2" customFormat="1" ht="16.899999999999999" customHeight="1">
      <c r="A448" s="36"/>
      <c r="B448" s="41"/>
      <c r="C448" s="275" t="s">
        <v>2845</v>
      </c>
      <c r="D448" s="36"/>
      <c r="E448" s="36"/>
      <c r="F448" s="36"/>
      <c r="G448" s="36"/>
      <c r="H448" s="41"/>
    </row>
    <row r="449" spans="1:8" s="2" customFormat="1" ht="16.899999999999999" customHeight="1">
      <c r="A449" s="36"/>
      <c r="B449" s="41"/>
      <c r="C449" s="273" t="s">
        <v>446</v>
      </c>
      <c r="D449" s="273" t="s">
        <v>2868</v>
      </c>
      <c r="E449" s="19" t="s">
        <v>134</v>
      </c>
      <c r="F449" s="274">
        <v>170</v>
      </c>
      <c r="G449" s="36"/>
      <c r="H449" s="41"/>
    </row>
    <row r="450" spans="1:8" s="2" customFormat="1" ht="16.899999999999999" customHeight="1">
      <c r="A450" s="36"/>
      <c r="B450" s="41"/>
      <c r="C450" s="273" t="s">
        <v>877</v>
      </c>
      <c r="D450" s="273" t="s">
        <v>878</v>
      </c>
      <c r="E450" s="19" t="s">
        <v>134</v>
      </c>
      <c r="F450" s="274">
        <v>8</v>
      </c>
      <c r="G450" s="36"/>
      <c r="H450" s="41"/>
    </row>
    <row r="451" spans="1:8" s="2" customFormat="1" ht="16.899999999999999" customHeight="1">
      <c r="A451" s="36"/>
      <c r="B451" s="41"/>
      <c r="C451" s="269" t="s">
        <v>816</v>
      </c>
      <c r="D451" s="270" t="s">
        <v>817</v>
      </c>
      <c r="E451" s="271" t="s">
        <v>134</v>
      </c>
      <c r="F451" s="272">
        <v>2</v>
      </c>
      <c r="G451" s="36"/>
      <c r="H451" s="41"/>
    </row>
    <row r="452" spans="1:8" s="2" customFormat="1" ht="16.899999999999999" customHeight="1">
      <c r="A452" s="36"/>
      <c r="B452" s="41"/>
      <c r="C452" s="273" t="s">
        <v>19</v>
      </c>
      <c r="D452" s="273" t="s">
        <v>81</v>
      </c>
      <c r="E452" s="19" t="s">
        <v>19</v>
      </c>
      <c r="F452" s="274">
        <v>2</v>
      </c>
      <c r="G452" s="36"/>
      <c r="H452" s="41"/>
    </row>
    <row r="453" spans="1:8" s="2" customFormat="1" ht="16.899999999999999" customHeight="1">
      <c r="A453" s="36"/>
      <c r="B453" s="41"/>
      <c r="C453" s="275" t="s">
        <v>2845</v>
      </c>
      <c r="D453" s="36"/>
      <c r="E453" s="36"/>
      <c r="F453" s="36"/>
      <c r="G453" s="36"/>
      <c r="H453" s="41"/>
    </row>
    <row r="454" spans="1:8" s="2" customFormat="1" ht="16.899999999999999" customHeight="1">
      <c r="A454" s="36"/>
      <c r="B454" s="41"/>
      <c r="C454" s="273" t="s">
        <v>446</v>
      </c>
      <c r="D454" s="273" t="s">
        <v>2868</v>
      </c>
      <c r="E454" s="19" t="s">
        <v>134</v>
      </c>
      <c r="F454" s="274">
        <v>170</v>
      </c>
      <c r="G454" s="36"/>
      <c r="H454" s="41"/>
    </row>
    <row r="455" spans="1:8" s="2" customFormat="1" ht="16.899999999999999" customHeight="1">
      <c r="A455" s="36"/>
      <c r="B455" s="41"/>
      <c r="C455" s="273" t="s">
        <v>880</v>
      </c>
      <c r="D455" s="273" t="s">
        <v>881</v>
      </c>
      <c r="E455" s="19" t="s">
        <v>134</v>
      </c>
      <c r="F455" s="274">
        <v>2</v>
      </c>
      <c r="G455" s="36"/>
      <c r="H455" s="41"/>
    </row>
    <row r="456" spans="1:8" s="2" customFormat="1" ht="16.899999999999999" customHeight="1">
      <c r="A456" s="36"/>
      <c r="B456" s="41"/>
      <c r="C456" s="269" t="s">
        <v>154</v>
      </c>
      <c r="D456" s="270" t="s">
        <v>155</v>
      </c>
      <c r="E456" s="271" t="s">
        <v>134</v>
      </c>
      <c r="F456" s="272">
        <v>160</v>
      </c>
      <c r="G456" s="36"/>
      <c r="H456" s="41"/>
    </row>
    <row r="457" spans="1:8" s="2" customFormat="1" ht="16.899999999999999" customHeight="1">
      <c r="A457" s="36"/>
      <c r="B457" s="41"/>
      <c r="C457" s="273" t="s">
        <v>19</v>
      </c>
      <c r="D457" s="273" t="s">
        <v>2844</v>
      </c>
      <c r="E457" s="19" t="s">
        <v>19</v>
      </c>
      <c r="F457" s="274">
        <v>0</v>
      </c>
      <c r="G457" s="36"/>
      <c r="H457" s="41"/>
    </row>
    <row r="458" spans="1:8" s="2" customFormat="1" ht="16.899999999999999" customHeight="1">
      <c r="A458" s="36"/>
      <c r="B458" s="41"/>
      <c r="C458" s="273" t="s">
        <v>19</v>
      </c>
      <c r="D458" s="273" t="s">
        <v>818</v>
      </c>
      <c r="E458" s="19" t="s">
        <v>19</v>
      </c>
      <c r="F458" s="274">
        <v>160</v>
      </c>
      <c r="G458" s="36"/>
      <c r="H458" s="41"/>
    </row>
    <row r="459" spans="1:8" s="2" customFormat="1" ht="16.899999999999999" customHeight="1">
      <c r="A459" s="36"/>
      <c r="B459" s="41"/>
      <c r="C459" s="275" t="s">
        <v>2845</v>
      </c>
      <c r="D459" s="36"/>
      <c r="E459" s="36"/>
      <c r="F459" s="36"/>
      <c r="G459" s="36"/>
      <c r="H459" s="41"/>
    </row>
    <row r="460" spans="1:8" s="2" customFormat="1" ht="16.899999999999999" customHeight="1">
      <c r="A460" s="36"/>
      <c r="B460" s="41"/>
      <c r="C460" s="273" t="s">
        <v>253</v>
      </c>
      <c r="D460" s="273" t="s">
        <v>2867</v>
      </c>
      <c r="E460" s="19" t="s">
        <v>134</v>
      </c>
      <c r="F460" s="274">
        <v>160</v>
      </c>
      <c r="G460" s="36"/>
      <c r="H460" s="41"/>
    </row>
    <row r="461" spans="1:8" s="2" customFormat="1" ht="16.899999999999999" customHeight="1">
      <c r="A461" s="36"/>
      <c r="B461" s="41"/>
      <c r="C461" s="273" t="s">
        <v>446</v>
      </c>
      <c r="D461" s="273" t="s">
        <v>2868</v>
      </c>
      <c r="E461" s="19" t="s">
        <v>134</v>
      </c>
      <c r="F461" s="274">
        <v>170</v>
      </c>
      <c r="G461" s="36"/>
      <c r="H461" s="41"/>
    </row>
    <row r="462" spans="1:8" s="2" customFormat="1" ht="16.899999999999999" customHeight="1">
      <c r="A462" s="36"/>
      <c r="B462" s="41"/>
      <c r="C462" s="273" t="s">
        <v>455</v>
      </c>
      <c r="D462" s="273" t="s">
        <v>1825</v>
      </c>
      <c r="E462" s="19" t="s">
        <v>160</v>
      </c>
      <c r="F462" s="274">
        <v>7.2</v>
      </c>
      <c r="G462" s="36"/>
      <c r="H462" s="41"/>
    </row>
    <row r="463" spans="1:8" s="2" customFormat="1" ht="16.899999999999999" customHeight="1">
      <c r="A463" s="36"/>
      <c r="B463" s="41"/>
      <c r="C463" s="273" t="s">
        <v>451</v>
      </c>
      <c r="D463" s="273" t="s">
        <v>452</v>
      </c>
      <c r="E463" s="19" t="s">
        <v>134</v>
      </c>
      <c r="F463" s="274">
        <v>160</v>
      </c>
      <c r="G463" s="36"/>
      <c r="H463" s="41"/>
    </row>
    <row r="464" spans="1:8" s="2" customFormat="1" ht="16.899999999999999" customHeight="1">
      <c r="A464" s="36"/>
      <c r="B464" s="41"/>
      <c r="C464" s="269" t="s">
        <v>597</v>
      </c>
      <c r="D464" s="270" t="s">
        <v>598</v>
      </c>
      <c r="E464" s="271" t="s">
        <v>160</v>
      </c>
      <c r="F464" s="272">
        <v>0.9</v>
      </c>
      <c r="G464" s="36"/>
      <c r="H464" s="41"/>
    </row>
    <row r="465" spans="1:8" s="2" customFormat="1" ht="16.899999999999999" customHeight="1">
      <c r="A465" s="36"/>
      <c r="B465" s="41"/>
      <c r="C465" s="273" t="s">
        <v>597</v>
      </c>
      <c r="D465" s="273" t="s">
        <v>650</v>
      </c>
      <c r="E465" s="19" t="s">
        <v>19</v>
      </c>
      <c r="F465" s="274">
        <v>0.9</v>
      </c>
      <c r="G465" s="36"/>
      <c r="H465" s="41"/>
    </row>
    <row r="466" spans="1:8" s="2" customFormat="1" ht="16.899999999999999" customHeight="1">
      <c r="A466" s="36"/>
      <c r="B466" s="41"/>
      <c r="C466" s="275" t="s">
        <v>2845</v>
      </c>
      <c r="D466" s="36"/>
      <c r="E466" s="36"/>
      <c r="F466" s="36"/>
      <c r="G466" s="36"/>
      <c r="H466" s="41"/>
    </row>
    <row r="467" spans="1:8" s="2" customFormat="1" ht="16.899999999999999" customHeight="1">
      <c r="A467" s="36"/>
      <c r="B467" s="41"/>
      <c r="C467" s="273" t="s">
        <v>646</v>
      </c>
      <c r="D467" s="273" t="s">
        <v>2891</v>
      </c>
      <c r="E467" s="19" t="s">
        <v>160</v>
      </c>
      <c r="F467" s="274">
        <v>0.9</v>
      </c>
      <c r="G467" s="36"/>
      <c r="H467" s="41"/>
    </row>
    <row r="468" spans="1:8" s="2" customFormat="1" ht="16.899999999999999" customHeight="1">
      <c r="A468" s="36"/>
      <c r="B468" s="41"/>
      <c r="C468" s="273" t="s">
        <v>313</v>
      </c>
      <c r="D468" s="273" t="s">
        <v>314</v>
      </c>
      <c r="E468" s="19" t="s">
        <v>293</v>
      </c>
      <c r="F468" s="274">
        <v>1.62</v>
      </c>
      <c r="G468" s="36"/>
      <c r="H468" s="41"/>
    </row>
    <row r="469" spans="1:8" s="2" customFormat="1" ht="16.899999999999999" customHeight="1">
      <c r="A469" s="36"/>
      <c r="B469" s="41"/>
      <c r="C469" s="269" t="s">
        <v>158</v>
      </c>
      <c r="D469" s="270" t="s">
        <v>159</v>
      </c>
      <c r="E469" s="271" t="s">
        <v>160</v>
      </c>
      <c r="F469" s="272">
        <v>7.8</v>
      </c>
      <c r="G469" s="36"/>
      <c r="H469" s="41"/>
    </row>
    <row r="470" spans="1:8" s="2" customFormat="1" ht="16.899999999999999" customHeight="1">
      <c r="A470" s="36"/>
      <c r="B470" s="41"/>
      <c r="C470" s="273" t="s">
        <v>19</v>
      </c>
      <c r="D470" s="273" t="s">
        <v>2869</v>
      </c>
      <c r="E470" s="19" t="s">
        <v>19</v>
      </c>
      <c r="F470" s="274">
        <v>0</v>
      </c>
      <c r="G470" s="36"/>
      <c r="H470" s="41"/>
    </row>
    <row r="471" spans="1:8" s="2" customFormat="1" ht="16.899999999999999" customHeight="1">
      <c r="A471" s="36"/>
      <c r="B471" s="41"/>
      <c r="C471" s="273" t="s">
        <v>19</v>
      </c>
      <c r="D471" s="273" t="s">
        <v>2870</v>
      </c>
      <c r="E471" s="19" t="s">
        <v>19</v>
      </c>
      <c r="F471" s="274">
        <v>7.8</v>
      </c>
      <c r="G471" s="36"/>
      <c r="H471" s="41"/>
    </row>
    <row r="472" spans="1:8" s="2" customFormat="1" ht="16.899999999999999" customHeight="1">
      <c r="A472" s="36"/>
      <c r="B472" s="41"/>
      <c r="C472" s="275" t="s">
        <v>2845</v>
      </c>
      <c r="D472" s="36"/>
      <c r="E472" s="36"/>
      <c r="F472" s="36"/>
      <c r="G472" s="36"/>
      <c r="H472" s="41"/>
    </row>
    <row r="473" spans="1:8" s="2" customFormat="1" ht="16.899999999999999" customHeight="1">
      <c r="A473" s="36"/>
      <c r="B473" s="41"/>
      <c r="C473" s="273" t="s">
        <v>258</v>
      </c>
      <c r="D473" s="273" t="s">
        <v>2871</v>
      </c>
      <c r="E473" s="19" t="s">
        <v>160</v>
      </c>
      <c r="F473" s="274">
        <v>85.26</v>
      </c>
      <c r="G473" s="36"/>
      <c r="H473" s="41"/>
    </row>
    <row r="474" spans="1:8" s="2" customFormat="1" ht="16.899999999999999" customHeight="1">
      <c r="A474" s="36"/>
      <c r="B474" s="41"/>
      <c r="C474" s="273" t="s">
        <v>266</v>
      </c>
      <c r="D474" s="273" t="s">
        <v>2872</v>
      </c>
      <c r="E474" s="19" t="s">
        <v>160</v>
      </c>
      <c r="F474" s="274">
        <v>7.8</v>
      </c>
      <c r="G474" s="36"/>
      <c r="H474" s="41"/>
    </row>
    <row r="475" spans="1:8" s="2" customFormat="1" ht="16.899999999999999" customHeight="1">
      <c r="A475" s="36"/>
      <c r="B475" s="41"/>
      <c r="C475" s="273" t="s">
        <v>279</v>
      </c>
      <c r="D475" s="273" t="s">
        <v>2873</v>
      </c>
      <c r="E475" s="19" t="s">
        <v>160</v>
      </c>
      <c r="F475" s="274">
        <v>43</v>
      </c>
      <c r="G475" s="36"/>
      <c r="H475" s="41"/>
    </row>
    <row r="476" spans="1:8" s="2" customFormat="1" ht="16.899999999999999" customHeight="1">
      <c r="A476" s="36"/>
      <c r="B476" s="41"/>
      <c r="C476" s="269" t="s">
        <v>163</v>
      </c>
      <c r="D476" s="270" t="s">
        <v>164</v>
      </c>
      <c r="E476" s="271" t="s">
        <v>160</v>
      </c>
      <c r="F476" s="272">
        <v>35.200000000000003</v>
      </c>
      <c r="G476" s="36"/>
      <c r="H476" s="41"/>
    </row>
    <row r="477" spans="1:8" s="2" customFormat="1" ht="16.899999999999999" customHeight="1">
      <c r="A477" s="36"/>
      <c r="B477" s="41"/>
      <c r="C477" s="273" t="s">
        <v>19</v>
      </c>
      <c r="D477" s="273" t="s">
        <v>2869</v>
      </c>
      <c r="E477" s="19" t="s">
        <v>19</v>
      </c>
      <c r="F477" s="274">
        <v>0</v>
      </c>
      <c r="G477" s="36"/>
      <c r="H477" s="41"/>
    </row>
    <row r="478" spans="1:8" s="2" customFormat="1" ht="16.899999999999999" customHeight="1">
      <c r="A478" s="36"/>
      <c r="B478" s="41"/>
      <c r="C478" s="273" t="s">
        <v>19</v>
      </c>
      <c r="D478" s="273" t="s">
        <v>2874</v>
      </c>
      <c r="E478" s="19" t="s">
        <v>19</v>
      </c>
      <c r="F478" s="274">
        <v>13</v>
      </c>
      <c r="G478" s="36"/>
      <c r="H478" s="41"/>
    </row>
    <row r="479" spans="1:8" s="2" customFormat="1" ht="16.899999999999999" customHeight="1">
      <c r="A479" s="36"/>
      <c r="B479" s="41"/>
      <c r="C479" s="273" t="s">
        <v>19</v>
      </c>
      <c r="D479" s="273" t="s">
        <v>2917</v>
      </c>
      <c r="E479" s="19" t="s">
        <v>19</v>
      </c>
      <c r="F479" s="274">
        <v>22.2</v>
      </c>
      <c r="G479" s="36"/>
      <c r="H479" s="41"/>
    </row>
    <row r="480" spans="1:8" s="2" customFormat="1" ht="16.899999999999999" customHeight="1">
      <c r="A480" s="36"/>
      <c r="B480" s="41"/>
      <c r="C480" s="273" t="s">
        <v>19</v>
      </c>
      <c r="D480" s="273" t="s">
        <v>289</v>
      </c>
      <c r="E480" s="19" t="s">
        <v>19</v>
      </c>
      <c r="F480" s="274">
        <v>35.200000000000003</v>
      </c>
      <c r="G480" s="36"/>
      <c r="H480" s="41"/>
    </row>
    <row r="481" spans="1:8" s="2" customFormat="1" ht="16.899999999999999" customHeight="1">
      <c r="A481" s="36"/>
      <c r="B481" s="41"/>
      <c r="C481" s="275" t="s">
        <v>2845</v>
      </c>
      <c r="D481" s="36"/>
      <c r="E481" s="36"/>
      <c r="F481" s="36"/>
      <c r="G481" s="36"/>
      <c r="H481" s="41"/>
    </row>
    <row r="482" spans="1:8" s="2" customFormat="1" ht="16.899999999999999" customHeight="1">
      <c r="A482" s="36"/>
      <c r="B482" s="41"/>
      <c r="C482" s="273" t="s">
        <v>258</v>
      </c>
      <c r="D482" s="273" t="s">
        <v>2871</v>
      </c>
      <c r="E482" s="19" t="s">
        <v>160</v>
      </c>
      <c r="F482" s="274">
        <v>85.26</v>
      </c>
      <c r="G482" s="36"/>
      <c r="H482" s="41"/>
    </row>
    <row r="483" spans="1:8" s="2" customFormat="1" ht="16.899999999999999" customHeight="1">
      <c r="A483" s="36"/>
      <c r="B483" s="41"/>
      <c r="C483" s="273" t="s">
        <v>270</v>
      </c>
      <c r="D483" s="273" t="s">
        <v>2876</v>
      </c>
      <c r="E483" s="19" t="s">
        <v>160</v>
      </c>
      <c r="F483" s="274">
        <v>35.200000000000003</v>
      </c>
      <c r="G483" s="36"/>
      <c r="H483" s="41"/>
    </row>
    <row r="484" spans="1:8" s="2" customFormat="1" ht="16.899999999999999" customHeight="1">
      <c r="A484" s="36"/>
      <c r="B484" s="41"/>
      <c r="C484" s="273" t="s">
        <v>279</v>
      </c>
      <c r="D484" s="273" t="s">
        <v>2873</v>
      </c>
      <c r="E484" s="19" t="s">
        <v>160</v>
      </c>
      <c r="F484" s="274">
        <v>43</v>
      </c>
      <c r="G484" s="36"/>
      <c r="H484" s="41"/>
    </row>
    <row r="485" spans="1:8" s="2" customFormat="1" ht="16.899999999999999" customHeight="1">
      <c r="A485" s="36"/>
      <c r="B485" s="41"/>
      <c r="C485" s="269" t="s">
        <v>166</v>
      </c>
      <c r="D485" s="270" t="s">
        <v>167</v>
      </c>
      <c r="E485" s="271" t="s">
        <v>160</v>
      </c>
      <c r="F485" s="272">
        <v>127.52</v>
      </c>
      <c r="G485" s="36"/>
      <c r="H485" s="41"/>
    </row>
    <row r="486" spans="1:8" s="2" customFormat="1" ht="16.899999999999999" customHeight="1">
      <c r="A486" s="36"/>
      <c r="B486" s="41"/>
      <c r="C486" s="273" t="s">
        <v>19</v>
      </c>
      <c r="D486" s="273" t="s">
        <v>2844</v>
      </c>
      <c r="E486" s="19" t="s">
        <v>19</v>
      </c>
      <c r="F486" s="274">
        <v>0</v>
      </c>
      <c r="G486" s="36"/>
      <c r="H486" s="41"/>
    </row>
    <row r="487" spans="1:8" s="2" customFormat="1" ht="16.899999999999999" customHeight="1">
      <c r="A487" s="36"/>
      <c r="B487" s="41"/>
      <c r="C487" s="273" t="s">
        <v>19</v>
      </c>
      <c r="D487" s="273" t="s">
        <v>2877</v>
      </c>
      <c r="E487" s="19" t="s">
        <v>19</v>
      </c>
      <c r="F487" s="274">
        <v>0</v>
      </c>
      <c r="G487" s="36"/>
      <c r="H487" s="41"/>
    </row>
    <row r="488" spans="1:8" s="2" customFormat="1" ht="16.899999999999999" customHeight="1">
      <c r="A488" s="36"/>
      <c r="B488" s="41"/>
      <c r="C488" s="273" t="s">
        <v>19</v>
      </c>
      <c r="D488" s="273" t="s">
        <v>2907</v>
      </c>
      <c r="E488" s="19" t="s">
        <v>19</v>
      </c>
      <c r="F488" s="274">
        <v>35.4</v>
      </c>
      <c r="G488" s="36"/>
      <c r="H488" s="41"/>
    </row>
    <row r="489" spans="1:8" s="2" customFormat="1" ht="16.899999999999999" customHeight="1">
      <c r="A489" s="36"/>
      <c r="B489" s="41"/>
      <c r="C489" s="273" t="s">
        <v>19</v>
      </c>
      <c r="D489" s="273" t="s">
        <v>2908</v>
      </c>
      <c r="E489" s="19" t="s">
        <v>19</v>
      </c>
      <c r="F489" s="274">
        <v>49.92</v>
      </c>
      <c r="G489" s="36"/>
      <c r="H489" s="41"/>
    </row>
    <row r="490" spans="1:8" s="2" customFormat="1" ht="16.899999999999999" customHeight="1">
      <c r="A490" s="36"/>
      <c r="B490" s="41"/>
      <c r="C490" s="273" t="s">
        <v>19</v>
      </c>
      <c r="D490" s="273" t="s">
        <v>2917</v>
      </c>
      <c r="E490" s="19" t="s">
        <v>19</v>
      </c>
      <c r="F490" s="274">
        <v>22.2</v>
      </c>
      <c r="G490" s="36"/>
      <c r="H490" s="41"/>
    </row>
    <row r="491" spans="1:8" s="2" customFormat="1" ht="16.899999999999999" customHeight="1">
      <c r="A491" s="36"/>
      <c r="B491" s="41"/>
      <c r="C491" s="273" t="s">
        <v>19</v>
      </c>
      <c r="D491" s="273" t="s">
        <v>2878</v>
      </c>
      <c r="E491" s="19" t="s">
        <v>19</v>
      </c>
      <c r="F491" s="274">
        <v>20</v>
      </c>
      <c r="G491" s="36"/>
      <c r="H491" s="41"/>
    </row>
    <row r="492" spans="1:8" s="2" customFormat="1" ht="16.899999999999999" customHeight="1">
      <c r="A492" s="36"/>
      <c r="B492" s="41"/>
      <c r="C492" s="273" t="s">
        <v>19</v>
      </c>
      <c r="D492" s="273" t="s">
        <v>289</v>
      </c>
      <c r="E492" s="19" t="s">
        <v>19</v>
      </c>
      <c r="F492" s="274">
        <v>127.52</v>
      </c>
      <c r="G492" s="36"/>
      <c r="H492" s="41"/>
    </row>
    <row r="493" spans="1:8" s="2" customFormat="1" ht="16.899999999999999" customHeight="1">
      <c r="A493" s="36"/>
      <c r="B493" s="41"/>
      <c r="C493" s="275" t="s">
        <v>2845</v>
      </c>
      <c r="D493" s="36"/>
      <c r="E493" s="36"/>
      <c r="F493" s="36"/>
      <c r="G493" s="36"/>
      <c r="H493" s="41"/>
    </row>
    <row r="494" spans="1:8" s="2" customFormat="1" ht="16.899999999999999" customHeight="1">
      <c r="A494" s="36"/>
      <c r="B494" s="41"/>
      <c r="C494" s="273" t="s">
        <v>258</v>
      </c>
      <c r="D494" s="273" t="s">
        <v>2871</v>
      </c>
      <c r="E494" s="19" t="s">
        <v>160</v>
      </c>
      <c r="F494" s="274">
        <v>85.26</v>
      </c>
      <c r="G494" s="36"/>
      <c r="H494" s="41"/>
    </row>
    <row r="495" spans="1:8" s="2" customFormat="1" ht="16.899999999999999" customHeight="1">
      <c r="A495" s="36"/>
      <c r="B495" s="41"/>
      <c r="C495" s="273" t="s">
        <v>831</v>
      </c>
      <c r="D495" s="273" t="s">
        <v>2918</v>
      </c>
      <c r="E495" s="19" t="s">
        <v>160</v>
      </c>
      <c r="F495" s="274">
        <v>127.52</v>
      </c>
      <c r="G495" s="36"/>
      <c r="H495" s="41"/>
    </row>
    <row r="496" spans="1:8" s="2" customFormat="1" ht="16.899999999999999" customHeight="1">
      <c r="A496" s="36"/>
      <c r="B496" s="41"/>
      <c r="C496" s="273" t="s">
        <v>285</v>
      </c>
      <c r="D496" s="273" t="s">
        <v>2882</v>
      </c>
      <c r="E496" s="19" t="s">
        <v>160</v>
      </c>
      <c r="F496" s="274">
        <v>138.32</v>
      </c>
      <c r="G496" s="36"/>
      <c r="H496" s="41"/>
    </row>
    <row r="497" spans="1:8" s="2" customFormat="1" ht="16.899999999999999" customHeight="1">
      <c r="A497" s="36"/>
      <c r="B497" s="41"/>
      <c r="C497" s="269" t="s">
        <v>169</v>
      </c>
      <c r="D497" s="270" t="s">
        <v>170</v>
      </c>
      <c r="E497" s="271" t="s">
        <v>160</v>
      </c>
      <c r="F497" s="272">
        <v>43</v>
      </c>
      <c r="G497" s="36"/>
      <c r="H497" s="41"/>
    </row>
    <row r="498" spans="1:8" s="2" customFormat="1" ht="16.899999999999999" customHeight="1">
      <c r="A498" s="36"/>
      <c r="B498" s="41"/>
      <c r="C498" s="273" t="s">
        <v>169</v>
      </c>
      <c r="D498" s="273" t="s">
        <v>283</v>
      </c>
      <c r="E498" s="19" t="s">
        <v>19</v>
      </c>
      <c r="F498" s="274">
        <v>43</v>
      </c>
      <c r="G498" s="36"/>
      <c r="H498" s="41"/>
    </row>
    <row r="499" spans="1:8" s="2" customFormat="1" ht="16.899999999999999" customHeight="1">
      <c r="A499" s="36"/>
      <c r="B499" s="41"/>
      <c r="C499" s="275" t="s">
        <v>2845</v>
      </c>
      <c r="D499" s="36"/>
      <c r="E499" s="36"/>
      <c r="F499" s="36"/>
      <c r="G499" s="36"/>
      <c r="H499" s="41"/>
    </row>
    <row r="500" spans="1:8" s="2" customFormat="1" ht="16.899999999999999" customHeight="1">
      <c r="A500" s="36"/>
      <c r="B500" s="41"/>
      <c r="C500" s="273" t="s">
        <v>279</v>
      </c>
      <c r="D500" s="273" t="s">
        <v>2873</v>
      </c>
      <c r="E500" s="19" t="s">
        <v>160</v>
      </c>
      <c r="F500" s="274">
        <v>43</v>
      </c>
      <c r="G500" s="36"/>
      <c r="H500" s="41"/>
    </row>
    <row r="501" spans="1:8" s="2" customFormat="1" ht="16.899999999999999" customHeight="1">
      <c r="A501" s="36"/>
      <c r="B501" s="41"/>
      <c r="C501" s="273" t="s">
        <v>291</v>
      </c>
      <c r="D501" s="273" t="s">
        <v>2045</v>
      </c>
      <c r="E501" s="19" t="s">
        <v>293</v>
      </c>
      <c r="F501" s="274">
        <v>317.31</v>
      </c>
      <c r="G501" s="36"/>
      <c r="H501" s="41"/>
    </row>
    <row r="502" spans="1:8" s="2" customFormat="1" ht="16.899999999999999" customHeight="1">
      <c r="A502" s="36"/>
      <c r="B502" s="41"/>
      <c r="C502" s="273" t="s">
        <v>300</v>
      </c>
      <c r="D502" s="273" t="s">
        <v>2047</v>
      </c>
      <c r="E502" s="19" t="s">
        <v>160</v>
      </c>
      <c r="F502" s="274">
        <v>181.32</v>
      </c>
      <c r="G502" s="36"/>
      <c r="H502" s="41"/>
    </row>
    <row r="503" spans="1:8" s="2" customFormat="1" ht="16.899999999999999" customHeight="1">
      <c r="A503" s="36"/>
      <c r="B503" s="41"/>
      <c r="C503" s="269" t="s">
        <v>172</v>
      </c>
      <c r="D503" s="270" t="s">
        <v>173</v>
      </c>
      <c r="E503" s="271" t="s">
        <v>160</v>
      </c>
      <c r="F503" s="272">
        <v>138.32</v>
      </c>
      <c r="G503" s="36"/>
      <c r="H503" s="41"/>
    </row>
    <row r="504" spans="1:8" s="2" customFormat="1" ht="16.899999999999999" customHeight="1">
      <c r="A504" s="36"/>
      <c r="B504" s="41"/>
      <c r="C504" s="273" t="s">
        <v>19</v>
      </c>
      <c r="D504" s="273" t="s">
        <v>166</v>
      </c>
      <c r="E504" s="19" t="s">
        <v>19</v>
      </c>
      <c r="F504" s="274">
        <v>127.52</v>
      </c>
      <c r="G504" s="36"/>
      <c r="H504" s="41"/>
    </row>
    <row r="505" spans="1:8" s="2" customFormat="1" ht="16.899999999999999" customHeight="1">
      <c r="A505" s="36"/>
      <c r="B505" s="41"/>
      <c r="C505" s="273" t="s">
        <v>19</v>
      </c>
      <c r="D505" s="273" t="s">
        <v>644</v>
      </c>
      <c r="E505" s="19" t="s">
        <v>19</v>
      </c>
      <c r="F505" s="274">
        <v>10.8</v>
      </c>
      <c r="G505" s="36"/>
      <c r="H505" s="41"/>
    </row>
    <row r="506" spans="1:8" s="2" customFormat="1" ht="16.899999999999999" customHeight="1">
      <c r="A506" s="36"/>
      <c r="B506" s="41"/>
      <c r="C506" s="273" t="s">
        <v>172</v>
      </c>
      <c r="D506" s="273" t="s">
        <v>289</v>
      </c>
      <c r="E506" s="19" t="s">
        <v>19</v>
      </c>
      <c r="F506" s="274">
        <v>138.32</v>
      </c>
      <c r="G506" s="36"/>
      <c r="H506" s="41"/>
    </row>
    <row r="507" spans="1:8" s="2" customFormat="1" ht="16.899999999999999" customHeight="1">
      <c r="A507" s="36"/>
      <c r="B507" s="41"/>
      <c r="C507" s="275" t="s">
        <v>2845</v>
      </c>
      <c r="D507" s="36"/>
      <c r="E507" s="36"/>
      <c r="F507" s="36"/>
      <c r="G507" s="36"/>
      <c r="H507" s="41"/>
    </row>
    <row r="508" spans="1:8" s="2" customFormat="1" ht="16.899999999999999" customHeight="1">
      <c r="A508" s="36"/>
      <c r="B508" s="41"/>
      <c r="C508" s="273" t="s">
        <v>285</v>
      </c>
      <c r="D508" s="273" t="s">
        <v>2882</v>
      </c>
      <c r="E508" s="19" t="s">
        <v>160</v>
      </c>
      <c r="F508" s="274">
        <v>138.32</v>
      </c>
      <c r="G508" s="36"/>
      <c r="H508" s="41"/>
    </row>
    <row r="509" spans="1:8" s="2" customFormat="1" ht="16.899999999999999" customHeight="1">
      <c r="A509" s="36"/>
      <c r="B509" s="41"/>
      <c r="C509" s="273" t="s">
        <v>291</v>
      </c>
      <c r="D509" s="273" t="s">
        <v>2045</v>
      </c>
      <c r="E509" s="19" t="s">
        <v>293</v>
      </c>
      <c r="F509" s="274">
        <v>317.31</v>
      </c>
      <c r="G509" s="36"/>
      <c r="H509" s="41"/>
    </row>
    <row r="510" spans="1:8" s="2" customFormat="1" ht="16.899999999999999" customHeight="1">
      <c r="A510" s="36"/>
      <c r="B510" s="41"/>
      <c r="C510" s="273" t="s">
        <v>300</v>
      </c>
      <c r="D510" s="273" t="s">
        <v>2047</v>
      </c>
      <c r="E510" s="19" t="s">
        <v>160</v>
      </c>
      <c r="F510" s="274">
        <v>181.32</v>
      </c>
      <c r="G510" s="36"/>
      <c r="H510" s="41"/>
    </row>
    <row r="511" spans="1:8" s="2" customFormat="1" ht="16.899999999999999" customHeight="1">
      <c r="A511" s="36"/>
      <c r="B511" s="41"/>
      <c r="C511" s="269" t="s">
        <v>602</v>
      </c>
      <c r="D511" s="270" t="s">
        <v>603</v>
      </c>
      <c r="E511" s="271" t="s">
        <v>160</v>
      </c>
      <c r="F511" s="272">
        <v>4.32</v>
      </c>
      <c r="G511" s="36"/>
      <c r="H511" s="41"/>
    </row>
    <row r="512" spans="1:8" s="2" customFormat="1" ht="16.899999999999999" customHeight="1">
      <c r="A512" s="36"/>
      <c r="B512" s="41"/>
      <c r="C512" s="273" t="s">
        <v>602</v>
      </c>
      <c r="D512" s="273" t="s">
        <v>638</v>
      </c>
      <c r="E512" s="19" t="s">
        <v>19</v>
      </c>
      <c r="F512" s="274">
        <v>4.32</v>
      </c>
      <c r="G512" s="36"/>
      <c r="H512" s="41"/>
    </row>
    <row r="513" spans="1:8" s="2" customFormat="1" ht="16.899999999999999" customHeight="1">
      <c r="A513" s="36"/>
      <c r="B513" s="41"/>
      <c r="C513" s="275" t="s">
        <v>2845</v>
      </c>
      <c r="D513" s="36"/>
      <c r="E513" s="36"/>
      <c r="F513" s="36"/>
      <c r="G513" s="36"/>
      <c r="H513" s="41"/>
    </row>
    <row r="514" spans="1:8" s="2" customFormat="1" ht="16.899999999999999" customHeight="1">
      <c r="A514" s="36"/>
      <c r="B514" s="41"/>
      <c r="C514" s="273" t="s">
        <v>634</v>
      </c>
      <c r="D514" s="273" t="s">
        <v>2890</v>
      </c>
      <c r="E514" s="19" t="s">
        <v>160</v>
      </c>
      <c r="F514" s="274">
        <v>4.32</v>
      </c>
      <c r="G514" s="36"/>
      <c r="H514" s="41"/>
    </row>
    <row r="515" spans="1:8" s="2" customFormat="1" ht="16.899999999999999" customHeight="1">
      <c r="A515" s="36"/>
      <c r="B515" s="41"/>
      <c r="C515" s="273" t="s">
        <v>285</v>
      </c>
      <c r="D515" s="273" t="s">
        <v>2882</v>
      </c>
      <c r="E515" s="19" t="s">
        <v>160</v>
      </c>
      <c r="F515" s="274">
        <v>138.32</v>
      </c>
      <c r="G515" s="36"/>
      <c r="H515" s="41"/>
    </row>
    <row r="516" spans="1:8" s="2" customFormat="1" ht="16.899999999999999" customHeight="1">
      <c r="A516" s="36"/>
      <c r="B516" s="41"/>
      <c r="C516" s="269" t="s">
        <v>174</v>
      </c>
      <c r="D516" s="270" t="s">
        <v>175</v>
      </c>
      <c r="E516" s="271" t="s">
        <v>176</v>
      </c>
      <c r="F516" s="272">
        <v>6</v>
      </c>
      <c r="G516" s="36"/>
      <c r="H516" s="41"/>
    </row>
    <row r="517" spans="1:8" s="2" customFormat="1" ht="16.899999999999999" customHeight="1">
      <c r="A517" s="36"/>
      <c r="B517" s="41"/>
      <c r="C517" s="273" t="s">
        <v>19</v>
      </c>
      <c r="D517" s="273" t="s">
        <v>2883</v>
      </c>
      <c r="E517" s="19" t="s">
        <v>19</v>
      </c>
      <c r="F517" s="274">
        <v>0</v>
      </c>
      <c r="G517" s="36"/>
      <c r="H517" s="41"/>
    </row>
    <row r="518" spans="1:8" s="2" customFormat="1" ht="16.899999999999999" customHeight="1">
      <c r="A518" s="36"/>
      <c r="B518" s="41"/>
      <c r="C518" s="273" t="s">
        <v>19</v>
      </c>
      <c r="D518" s="273" t="s">
        <v>179</v>
      </c>
      <c r="E518" s="19" t="s">
        <v>19</v>
      </c>
      <c r="F518" s="274">
        <v>6</v>
      </c>
      <c r="G518" s="36"/>
      <c r="H518" s="41"/>
    </row>
    <row r="519" spans="1:8" s="2" customFormat="1" ht="16.899999999999999" customHeight="1">
      <c r="A519" s="36"/>
      <c r="B519" s="41"/>
      <c r="C519" s="275" t="s">
        <v>2845</v>
      </c>
      <c r="D519" s="36"/>
      <c r="E519" s="36"/>
      <c r="F519" s="36"/>
      <c r="G519" s="36"/>
      <c r="H519" s="41"/>
    </row>
    <row r="520" spans="1:8" s="2" customFormat="1" ht="16.899999999999999" customHeight="1">
      <c r="A520" s="36"/>
      <c r="B520" s="41"/>
      <c r="C520" s="273" t="s">
        <v>427</v>
      </c>
      <c r="D520" s="273" t="s">
        <v>428</v>
      </c>
      <c r="E520" s="19" t="s">
        <v>176</v>
      </c>
      <c r="F520" s="274">
        <v>6</v>
      </c>
      <c r="G520" s="36"/>
      <c r="H520" s="41"/>
    </row>
    <row r="521" spans="1:8" s="2" customFormat="1" ht="16.899999999999999" customHeight="1">
      <c r="A521" s="36"/>
      <c r="B521" s="41"/>
      <c r="C521" s="273" t="s">
        <v>432</v>
      </c>
      <c r="D521" s="273" t="s">
        <v>433</v>
      </c>
      <c r="E521" s="19" t="s">
        <v>176</v>
      </c>
      <c r="F521" s="274">
        <v>6</v>
      </c>
      <c r="G521" s="36"/>
      <c r="H521" s="41"/>
    </row>
    <row r="522" spans="1:8" s="2" customFormat="1" ht="16.899999999999999" customHeight="1">
      <c r="A522" s="36"/>
      <c r="B522" s="41"/>
      <c r="C522" s="269" t="s">
        <v>605</v>
      </c>
      <c r="D522" s="270" t="s">
        <v>178</v>
      </c>
      <c r="E522" s="271" t="s">
        <v>176</v>
      </c>
      <c r="F522" s="272">
        <v>6</v>
      </c>
      <c r="G522" s="36"/>
      <c r="H522" s="41"/>
    </row>
    <row r="523" spans="1:8" s="2" customFormat="1" ht="16.899999999999999" customHeight="1">
      <c r="A523" s="36"/>
      <c r="B523" s="41"/>
      <c r="C523" s="273" t="s">
        <v>19</v>
      </c>
      <c r="D523" s="273" t="s">
        <v>2883</v>
      </c>
      <c r="E523" s="19" t="s">
        <v>19</v>
      </c>
      <c r="F523" s="274">
        <v>0</v>
      </c>
      <c r="G523" s="36"/>
      <c r="H523" s="41"/>
    </row>
    <row r="524" spans="1:8" s="2" customFormat="1" ht="16.899999999999999" customHeight="1">
      <c r="A524" s="36"/>
      <c r="B524" s="41"/>
      <c r="C524" s="273" t="s">
        <v>19</v>
      </c>
      <c r="D524" s="273" t="s">
        <v>2919</v>
      </c>
      <c r="E524" s="19" t="s">
        <v>19</v>
      </c>
      <c r="F524" s="274">
        <v>6</v>
      </c>
      <c r="G524" s="36"/>
      <c r="H524" s="41"/>
    </row>
    <row r="525" spans="1:8" s="2" customFormat="1" ht="16.899999999999999" customHeight="1">
      <c r="A525" s="36"/>
      <c r="B525" s="41"/>
      <c r="C525" s="275" t="s">
        <v>2845</v>
      </c>
      <c r="D525" s="36"/>
      <c r="E525" s="36"/>
      <c r="F525" s="36"/>
      <c r="G525" s="36"/>
      <c r="H525" s="41"/>
    </row>
    <row r="526" spans="1:8" s="2" customFormat="1" ht="16.899999999999999" customHeight="1">
      <c r="A526" s="36"/>
      <c r="B526" s="41"/>
      <c r="C526" s="273" t="s">
        <v>436</v>
      </c>
      <c r="D526" s="273" t="s">
        <v>437</v>
      </c>
      <c r="E526" s="19" t="s">
        <v>176</v>
      </c>
      <c r="F526" s="274">
        <v>6</v>
      </c>
      <c r="G526" s="36"/>
      <c r="H526" s="41"/>
    </row>
    <row r="527" spans="1:8" s="2" customFormat="1" ht="16.899999999999999" customHeight="1">
      <c r="A527" s="36"/>
      <c r="B527" s="41"/>
      <c r="C527" s="273" t="s">
        <v>740</v>
      </c>
      <c r="D527" s="273" t="s">
        <v>741</v>
      </c>
      <c r="E527" s="19" t="s">
        <v>176</v>
      </c>
      <c r="F527" s="274">
        <v>6</v>
      </c>
      <c r="G527" s="36"/>
      <c r="H527" s="41"/>
    </row>
    <row r="528" spans="1:8" s="2" customFormat="1" ht="16.899999999999999" customHeight="1">
      <c r="A528" s="36"/>
      <c r="B528" s="41"/>
      <c r="C528" s="269" t="s">
        <v>177</v>
      </c>
      <c r="D528" s="270" t="s">
        <v>606</v>
      </c>
      <c r="E528" s="271" t="s">
        <v>176</v>
      </c>
      <c r="F528" s="272">
        <v>3</v>
      </c>
      <c r="G528" s="36"/>
      <c r="H528" s="41"/>
    </row>
    <row r="529" spans="1:8" s="2" customFormat="1" ht="16.899999999999999" customHeight="1">
      <c r="A529" s="36"/>
      <c r="B529" s="41"/>
      <c r="C529" s="273" t="s">
        <v>19</v>
      </c>
      <c r="D529" s="273" t="s">
        <v>2883</v>
      </c>
      <c r="E529" s="19" t="s">
        <v>19</v>
      </c>
      <c r="F529" s="274">
        <v>0</v>
      </c>
      <c r="G529" s="36"/>
      <c r="H529" s="41"/>
    </row>
    <row r="530" spans="1:8" s="2" customFormat="1" ht="16.899999999999999" customHeight="1">
      <c r="A530" s="36"/>
      <c r="B530" s="41"/>
      <c r="C530" s="273" t="s">
        <v>19</v>
      </c>
      <c r="D530" s="273" t="s">
        <v>136</v>
      </c>
      <c r="E530" s="19" t="s">
        <v>19</v>
      </c>
      <c r="F530" s="274">
        <v>3</v>
      </c>
      <c r="G530" s="36"/>
      <c r="H530" s="41"/>
    </row>
    <row r="531" spans="1:8" s="2" customFormat="1" ht="16.899999999999999" customHeight="1">
      <c r="A531" s="36"/>
      <c r="B531" s="41"/>
      <c r="C531" s="275" t="s">
        <v>2845</v>
      </c>
      <c r="D531" s="36"/>
      <c r="E531" s="36"/>
      <c r="F531" s="36"/>
      <c r="G531" s="36"/>
      <c r="H531" s="41"/>
    </row>
    <row r="532" spans="1:8" s="2" customFormat="1" ht="16.899999999999999" customHeight="1">
      <c r="A532" s="36"/>
      <c r="B532" s="41"/>
      <c r="C532" s="273" t="s">
        <v>639</v>
      </c>
      <c r="D532" s="273" t="s">
        <v>2894</v>
      </c>
      <c r="E532" s="19" t="s">
        <v>160</v>
      </c>
      <c r="F532" s="274">
        <v>6.48</v>
      </c>
      <c r="G532" s="36"/>
      <c r="H532" s="41"/>
    </row>
    <row r="533" spans="1:8" s="2" customFormat="1" ht="16.899999999999999" customHeight="1">
      <c r="A533" s="36"/>
      <c r="B533" s="41"/>
      <c r="C533" s="273" t="s">
        <v>708</v>
      </c>
      <c r="D533" s="273" t="s">
        <v>2909</v>
      </c>
      <c r="E533" s="19" t="s">
        <v>176</v>
      </c>
      <c r="F533" s="274">
        <v>3</v>
      </c>
      <c r="G533" s="36"/>
      <c r="H533" s="41"/>
    </row>
    <row r="534" spans="1:8" s="2" customFormat="1" ht="16.899999999999999" customHeight="1">
      <c r="A534" s="36"/>
      <c r="B534" s="41"/>
      <c r="C534" s="273" t="s">
        <v>717</v>
      </c>
      <c r="D534" s="273" t="s">
        <v>2910</v>
      </c>
      <c r="E534" s="19" t="s">
        <v>176</v>
      </c>
      <c r="F534" s="274">
        <v>3</v>
      </c>
      <c r="G534" s="36"/>
      <c r="H534" s="41"/>
    </row>
    <row r="535" spans="1:8" s="2" customFormat="1" ht="16.899999999999999" customHeight="1">
      <c r="A535" s="36"/>
      <c r="B535" s="41"/>
      <c r="C535" s="273" t="s">
        <v>726</v>
      </c>
      <c r="D535" s="273" t="s">
        <v>2911</v>
      </c>
      <c r="E535" s="19" t="s">
        <v>176</v>
      </c>
      <c r="F535" s="274">
        <v>3</v>
      </c>
      <c r="G535" s="36"/>
      <c r="H535" s="41"/>
    </row>
    <row r="536" spans="1:8" s="2" customFormat="1" ht="16.899999999999999" customHeight="1">
      <c r="A536" s="36"/>
      <c r="B536" s="41"/>
      <c r="C536" s="273" t="s">
        <v>735</v>
      </c>
      <c r="D536" s="273" t="s">
        <v>736</v>
      </c>
      <c r="E536" s="19" t="s">
        <v>176</v>
      </c>
      <c r="F536" s="274">
        <v>3</v>
      </c>
      <c r="G536" s="36"/>
      <c r="H536" s="41"/>
    </row>
    <row r="537" spans="1:8" s="2" customFormat="1" ht="16.899999999999999" customHeight="1">
      <c r="A537" s="36"/>
      <c r="B537" s="41"/>
      <c r="C537" s="273" t="s">
        <v>740</v>
      </c>
      <c r="D537" s="273" t="s">
        <v>741</v>
      </c>
      <c r="E537" s="19" t="s">
        <v>176</v>
      </c>
      <c r="F537" s="274">
        <v>3</v>
      </c>
      <c r="G537" s="36"/>
      <c r="H537" s="41"/>
    </row>
    <row r="538" spans="1:8" s="2" customFormat="1" ht="16.899999999999999" customHeight="1">
      <c r="A538" s="36"/>
      <c r="B538" s="41"/>
      <c r="C538" s="273" t="s">
        <v>744</v>
      </c>
      <c r="D538" s="273" t="s">
        <v>745</v>
      </c>
      <c r="E538" s="19" t="s">
        <v>176</v>
      </c>
      <c r="F538" s="274">
        <v>3</v>
      </c>
      <c r="G538" s="36"/>
      <c r="H538" s="41"/>
    </row>
    <row r="539" spans="1:8" s="2" customFormat="1" ht="16.899999999999999" customHeight="1">
      <c r="A539" s="36"/>
      <c r="B539" s="41"/>
      <c r="C539" s="273" t="s">
        <v>722</v>
      </c>
      <c r="D539" s="273" t="s">
        <v>723</v>
      </c>
      <c r="E539" s="19" t="s">
        <v>176</v>
      </c>
      <c r="F539" s="274">
        <v>3</v>
      </c>
      <c r="G539" s="36"/>
      <c r="H539" s="41"/>
    </row>
    <row r="540" spans="1:8" s="2" customFormat="1" ht="16.899999999999999" customHeight="1">
      <c r="A540" s="36"/>
      <c r="B540" s="41"/>
      <c r="C540" s="273" t="s">
        <v>731</v>
      </c>
      <c r="D540" s="273" t="s">
        <v>732</v>
      </c>
      <c r="E540" s="19" t="s">
        <v>176</v>
      </c>
      <c r="F540" s="274">
        <v>3</v>
      </c>
      <c r="G540" s="36"/>
      <c r="H540" s="41"/>
    </row>
    <row r="541" spans="1:8" s="2" customFormat="1" ht="16.899999999999999" customHeight="1">
      <c r="A541" s="36"/>
      <c r="B541" s="41"/>
      <c r="C541" s="273" t="s">
        <v>713</v>
      </c>
      <c r="D541" s="273" t="s">
        <v>714</v>
      </c>
      <c r="E541" s="19" t="s">
        <v>176</v>
      </c>
      <c r="F541" s="274">
        <v>3</v>
      </c>
      <c r="G541" s="36"/>
      <c r="H541" s="41"/>
    </row>
    <row r="542" spans="1:8" s="2" customFormat="1" ht="16.899999999999999" customHeight="1">
      <c r="A542" s="36"/>
      <c r="B542" s="41"/>
      <c r="C542" s="269" t="s">
        <v>180</v>
      </c>
      <c r="D542" s="270" t="s">
        <v>607</v>
      </c>
      <c r="E542" s="271" t="s">
        <v>160</v>
      </c>
      <c r="F542" s="272">
        <v>25</v>
      </c>
      <c r="G542" s="36"/>
      <c r="H542" s="41"/>
    </row>
    <row r="543" spans="1:8" s="2" customFormat="1" ht="16.899999999999999" customHeight="1">
      <c r="A543" s="36"/>
      <c r="B543" s="41"/>
      <c r="C543" s="273" t="s">
        <v>19</v>
      </c>
      <c r="D543" s="273" t="s">
        <v>310</v>
      </c>
      <c r="E543" s="19" t="s">
        <v>19</v>
      </c>
      <c r="F543" s="274">
        <v>0</v>
      </c>
      <c r="G543" s="36"/>
      <c r="H543" s="41"/>
    </row>
    <row r="544" spans="1:8" s="2" customFormat="1" ht="16.899999999999999" customHeight="1">
      <c r="A544" s="36"/>
      <c r="B544" s="41"/>
      <c r="C544" s="273" t="s">
        <v>180</v>
      </c>
      <c r="D544" s="273" t="s">
        <v>355</v>
      </c>
      <c r="E544" s="19" t="s">
        <v>19</v>
      </c>
      <c r="F544" s="274">
        <v>25</v>
      </c>
      <c r="G544" s="36"/>
      <c r="H544" s="41"/>
    </row>
    <row r="545" spans="1:8" s="2" customFormat="1" ht="16.899999999999999" customHeight="1">
      <c r="A545" s="36"/>
      <c r="B545" s="41"/>
      <c r="C545" s="275" t="s">
        <v>2845</v>
      </c>
      <c r="D545" s="36"/>
      <c r="E545" s="36"/>
      <c r="F545" s="36"/>
      <c r="G545" s="36"/>
      <c r="H545" s="41"/>
    </row>
    <row r="546" spans="1:8" s="2" customFormat="1" ht="16.899999999999999" customHeight="1">
      <c r="A546" s="36"/>
      <c r="B546" s="41"/>
      <c r="C546" s="273" t="s">
        <v>305</v>
      </c>
      <c r="D546" s="273" t="s">
        <v>2884</v>
      </c>
      <c r="E546" s="19" t="s">
        <v>160</v>
      </c>
      <c r="F546" s="274">
        <v>25</v>
      </c>
      <c r="G546" s="36"/>
      <c r="H546" s="41"/>
    </row>
    <row r="547" spans="1:8" s="2" customFormat="1" ht="16.899999999999999" customHeight="1">
      <c r="A547" s="36"/>
      <c r="B547" s="41"/>
      <c r="C547" s="273" t="s">
        <v>313</v>
      </c>
      <c r="D547" s="273" t="s">
        <v>314</v>
      </c>
      <c r="E547" s="19" t="s">
        <v>293</v>
      </c>
      <c r="F547" s="274">
        <v>45</v>
      </c>
      <c r="G547" s="36"/>
      <c r="H547" s="41"/>
    </row>
    <row r="548" spans="1:8" s="2" customFormat="1" ht="16.899999999999999" customHeight="1">
      <c r="A548" s="36"/>
      <c r="B548" s="41"/>
      <c r="C548" s="269" t="s">
        <v>184</v>
      </c>
      <c r="D548" s="270" t="s">
        <v>185</v>
      </c>
      <c r="E548" s="271" t="s">
        <v>139</v>
      </c>
      <c r="F548" s="272">
        <v>26</v>
      </c>
      <c r="G548" s="36"/>
      <c r="H548" s="41"/>
    </row>
    <row r="549" spans="1:8" s="2" customFormat="1" ht="16.899999999999999" customHeight="1">
      <c r="A549" s="36"/>
      <c r="B549" s="41"/>
      <c r="C549" s="273" t="s">
        <v>19</v>
      </c>
      <c r="D549" s="273" t="s">
        <v>2844</v>
      </c>
      <c r="E549" s="19" t="s">
        <v>19</v>
      </c>
      <c r="F549" s="274">
        <v>0</v>
      </c>
      <c r="G549" s="36"/>
      <c r="H549" s="41"/>
    </row>
    <row r="550" spans="1:8" s="2" customFormat="1" ht="16.899999999999999" customHeight="1">
      <c r="A550" s="36"/>
      <c r="B550" s="41"/>
      <c r="C550" s="273" t="s">
        <v>19</v>
      </c>
      <c r="D550" s="273" t="s">
        <v>2920</v>
      </c>
      <c r="E550" s="19" t="s">
        <v>19</v>
      </c>
      <c r="F550" s="274">
        <v>26</v>
      </c>
      <c r="G550" s="36"/>
      <c r="H550" s="41"/>
    </row>
    <row r="551" spans="1:8" s="2" customFormat="1" ht="16.899999999999999" customHeight="1">
      <c r="A551" s="36"/>
      <c r="B551" s="41"/>
      <c r="C551" s="275" t="s">
        <v>2845</v>
      </c>
      <c r="D551" s="36"/>
      <c r="E551" s="36"/>
      <c r="F551" s="36"/>
      <c r="G551" s="36"/>
      <c r="H551" s="41"/>
    </row>
    <row r="552" spans="1:8" s="2" customFormat="1" ht="16.899999999999999" customHeight="1">
      <c r="A552" s="36"/>
      <c r="B552" s="41"/>
      <c r="C552" s="273" t="s">
        <v>319</v>
      </c>
      <c r="D552" s="273" t="s">
        <v>320</v>
      </c>
      <c r="E552" s="19" t="s">
        <v>139</v>
      </c>
      <c r="F552" s="274">
        <v>26</v>
      </c>
      <c r="G552" s="36"/>
      <c r="H552" s="41"/>
    </row>
    <row r="553" spans="1:8" s="2" customFormat="1" ht="16.899999999999999" customHeight="1">
      <c r="A553" s="36"/>
      <c r="B553" s="41"/>
      <c r="C553" s="273" t="s">
        <v>330</v>
      </c>
      <c r="D553" s="273" t="s">
        <v>2885</v>
      </c>
      <c r="E553" s="19" t="s">
        <v>139</v>
      </c>
      <c r="F553" s="274">
        <v>26</v>
      </c>
      <c r="G553" s="36"/>
      <c r="H553" s="41"/>
    </row>
    <row r="554" spans="1:8" s="2" customFormat="1" ht="16.899999999999999" customHeight="1">
      <c r="A554" s="36"/>
      <c r="B554" s="41"/>
      <c r="C554" s="273" t="s">
        <v>340</v>
      </c>
      <c r="D554" s="273" t="s">
        <v>2886</v>
      </c>
      <c r="E554" s="19" t="s">
        <v>139</v>
      </c>
      <c r="F554" s="274">
        <v>26</v>
      </c>
      <c r="G554" s="36"/>
      <c r="H554" s="41"/>
    </row>
    <row r="555" spans="1:8" s="2" customFormat="1" ht="16.899999999999999" customHeight="1">
      <c r="A555" s="36"/>
      <c r="B555" s="41"/>
      <c r="C555" s="273" t="s">
        <v>324</v>
      </c>
      <c r="D555" s="273" t="s">
        <v>325</v>
      </c>
      <c r="E555" s="19" t="s">
        <v>326</v>
      </c>
      <c r="F555" s="274">
        <v>26</v>
      </c>
      <c r="G555" s="36"/>
      <c r="H555" s="41"/>
    </row>
    <row r="556" spans="1:8" s="2" customFormat="1" ht="16.899999999999999" customHeight="1">
      <c r="A556" s="36"/>
      <c r="B556" s="41"/>
      <c r="C556" s="273" t="s">
        <v>334</v>
      </c>
      <c r="D556" s="273" t="s">
        <v>335</v>
      </c>
      <c r="E556" s="19" t="s">
        <v>293</v>
      </c>
      <c r="F556" s="274">
        <v>5.2</v>
      </c>
      <c r="G556" s="36"/>
      <c r="H556" s="41"/>
    </row>
    <row r="557" spans="1:8" s="2" customFormat="1" ht="26.45" customHeight="1">
      <c r="A557" s="36"/>
      <c r="B557" s="41"/>
      <c r="C557" s="268" t="s">
        <v>2921</v>
      </c>
      <c r="D557" s="268" t="s">
        <v>94</v>
      </c>
      <c r="E557" s="36"/>
      <c r="F557" s="36"/>
      <c r="G557" s="36"/>
      <c r="H557" s="41"/>
    </row>
    <row r="558" spans="1:8" s="2" customFormat="1" ht="16.899999999999999" customHeight="1">
      <c r="A558" s="36"/>
      <c r="B558" s="41"/>
      <c r="C558" s="269" t="s">
        <v>132</v>
      </c>
      <c r="D558" s="270" t="s">
        <v>133</v>
      </c>
      <c r="E558" s="271" t="s">
        <v>134</v>
      </c>
      <c r="F558" s="272">
        <v>72</v>
      </c>
      <c r="G558" s="36"/>
      <c r="H558" s="41"/>
    </row>
    <row r="559" spans="1:8" s="2" customFormat="1" ht="16.899999999999999" customHeight="1">
      <c r="A559" s="36"/>
      <c r="B559" s="41"/>
      <c r="C559" s="273" t="s">
        <v>19</v>
      </c>
      <c r="D559" s="273" t="s">
        <v>2844</v>
      </c>
      <c r="E559" s="19" t="s">
        <v>19</v>
      </c>
      <c r="F559" s="274">
        <v>0</v>
      </c>
      <c r="G559" s="36"/>
      <c r="H559" s="41"/>
    </row>
    <row r="560" spans="1:8" s="2" customFormat="1" ht="16.899999999999999" customHeight="1">
      <c r="A560" s="36"/>
      <c r="B560" s="41"/>
      <c r="C560" s="273" t="s">
        <v>19</v>
      </c>
      <c r="D560" s="273" t="s">
        <v>791</v>
      </c>
      <c r="E560" s="19" t="s">
        <v>19</v>
      </c>
      <c r="F560" s="274">
        <v>72</v>
      </c>
      <c r="G560" s="36"/>
      <c r="H560" s="41"/>
    </row>
    <row r="561" spans="1:8" s="2" customFormat="1" ht="16.899999999999999" customHeight="1">
      <c r="A561" s="36"/>
      <c r="B561" s="41"/>
      <c r="C561" s="275" t="s">
        <v>2845</v>
      </c>
      <c r="D561" s="36"/>
      <c r="E561" s="36"/>
      <c r="F561" s="36"/>
      <c r="G561" s="36"/>
      <c r="H561" s="41"/>
    </row>
    <row r="562" spans="1:8" s="2" customFormat="1" ht="16.899999999999999" customHeight="1">
      <c r="A562" s="36"/>
      <c r="B562" s="41"/>
      <c r="C562" s="273" t="s">
        <v>551</v>
      </c>
      <c r="D562" s="273" t="s">
        <v>2846</v>
      </c>
      <c r="E562" s="19" t="s">
        <v>134</v>
      </c>
      <c r="F562" s="274">
        <v>72</v>
      </c>
      <c r="G562" s="36"/>
      <c r="H562" s="41"/>
    </row>
    <row r="563" spans="1:8" s="2" customFormat="1" ht="16.899999999999999" customHeight="1">
      <c r="A563" s="36"/>
      <c r="B563" s="41"/>
      <c r="C563" s="273" t="s">
        <v>541</v>
      </c>
      <c r="D563" s="273" t="s">
        <v>1304</v>
      </c>
      <c r="E563" s="19" t="s">
        <v>134</v>
      </c>
      <c r="F563" s="274">
        <v>72</v>
      </c>
      <c r="G563" s="36"/>
      <c r="H563" s="41"/>
    </row>
    <row r="564" spans="1:8" s="2" customFormat="1" ht="16.899999999999999" customHeight="1">
      <c r="A564" s="36"/>
      <c r="B564" s="41"/>
      <c r="C564" s="273" t="s">
        <v>546</v>
      </c>
      <c r="D564" s="273" t="s">
        <v>547</v>
      </c>
      <c r="E564" s="19" t="s">
        <v>134</v>
      </c>
      <c r="F564" s="274">
        <v>72</v>
      </c>
      <c r="G564" s="36"/>
      <c r="H564" s="41"/>
    </row>
    <row r="565" spans="1:8" s="2" customFormat="1" ht="16.899999999999999" customHeight="1">
      <c r="A565" s="36"/>
      <c r="B565" s="41"/>
      <c r="C565" s="269" t="s">
        <v>142</v>
      </c>
      <c r="D565" s="270" t="s">
        <v>143</v>
      </c>
      <c r="E565" s="271" t="s">
        <v>139</v>
      </c>
      <c r="F565" s="272">
        <v>846</v>
      </c>
      <c r="G565" s="36"/>
      <c r="H565" s="41"/>
    </row>
    <row r="566" spans="1:8" s="2" customFormat="1" ht="16.899999999999999" customHeight="1">
      <c r="A566" s="36"/>
      <c r="B566" s="41"/>
      <c r="C566" s="273" t="s">
        <v>19</v>
      </c>
      <c r="D566" s="273" t="s">
        <v>2844</v>
      </c>
      <c r="E566" s="19" t="s">
        <v>19</v>
      </c>
      <c r="F566" s="274">
        <v>0</v>
      </c>
      <c r="G566" s="36"/>
      <c r="H566" s="41"/>
    </row>
    <row r="567" spans="1:8" s="2" customFormat="1" ht="16.899999999999999" customHeight="1">
      <c r="A567" s="36"/>
      <c r="B567" s="41"/>
      <c r="C567" s="273" t="s">
        <v>19</v>
      </c>
      <c r="D567" s="273" t="s">
        <v>903</v>
      </c>
      <c r="E567" s="19" t="s">
        <v>19</v>
      </c>
      <c r="F567" s="274">
        <v>846</v>
      </c>
      <c r="G567" s="36"/>
      <c r="H567" s="41"/>
    </row>
    <row r="568" spans="1:8" s="2" customFormat="1" ht="16.899999999999999" customHeight="1">
      <c r="A568" s="36"/>
      <c r="B568" s="41"/>
      <c r="C568" s="275" t="s">
        <v>2845</v>
      </c>
      <c r="D568" s="36"/>
      <c r="E568" s="36"/>
      <c r="F568" s="36"/>
      <c r="G568" s="36"/>
      <c r="H568" s="41"/>
    </row>
    <row r="569" spans="1:8" s="2" customFormat="1" ht="16.899999999999999" customHeight="1">
      <c r="A569" s="36"/>
      <c r="B569" s="41"/>
      <c r="C569" s="273" t="s">
        <v>246</v>
      </c>
      <c r="D569" s="273" t="s">
        <v>2850</v>
      </c>
      <c r="E569" s="19" t="s">
        <v>139</v>
      </c>
      <c r="F569" s="274">
        <v>867</v>
      </c>
      <c r="G569" s="36"/>
      <c r="H569" s="41"/>
    </row>
    <row r="570" spans="1:8" s="2" customFormat="1" ht="16.899999999999999" customHeight="1">
      <c r="A570" s="36"/>
      <c r="B570" s="41"/>
      <c r="C570" s="273" t="s">
        <v>372</v>
      </c>
      <c r="D570" s="273" t="s">
        <v>2851</v>
      </c>
      <c r="E570" s="19" t="s">
        <v>139</v>
      </c>
      <c r="F570" s="274">
        <v>84.6</v>
      </c>
      <c r="G570" s="36"/>
      <c r="H570" s="41"/>
    </row>
    <row r="571" spans="1:8" s="2" customFormat="1" ht="16.899999999999999" customHeight="1">
      <c r="A571" s="36"/>
      <c r="B571" s="41"/>
      <c r="C571" s="273" t="s">
        <v>399</v>
      </c>
      <c r="D571" s="273" t="s">
        <v>2848</v>
      </c>
      <c r="E571" s="19" t="s">
        <v>139</v>
      </c>
      <c r="F571" s="274">
        <v>867</v>
      </c>
      <c r="G571" s="36"/>
      <c r="H571" s="41"/>
    </row>
    <row r="572" spans="1:8" s="2" customFormat="1" ht="16.899999999999999" customHeight="1">
      <c r="A572" s="36"/>
      <c r="B572" s="41"/>
      <c r="C572" s="273" t="s">
        <v>394</v>
      </c>
      <c r="D572" s="273" t="s">
        <v>2853</v>
      </c>
      <c r="E572" s="19" t="s">
        <v>139</v>
      </c>
      <c r="F572" s="274">
        <v>867</v>
      </c>
      <c r="G572" s="36"/>
      <c r="H572" s="41"/>
    </row>
    <row r="573" spans="1:8" s="2" customFormat="1" ht="16.899999999999999" customHeight="1">
      <c r="A573" s="36"/>
      <c r="B573" s="41"/>
      <c r="C573" s="273" t="s">
        <v>405</v>
      </c>
      <c r="D573" s="273" t="s">
        <v>2849</v>
      </c>
      <c r="E573" s="19" t="s">
        <v>139</v>
      </c>
      <c r="F573" s="274">
        <v>867</v>
      </c>
      <c r="G573" s="36"/>
      <c r="H573" s="41"/>
    </row>
    <row r="574" spans="1:8" s="2" customFormat="1" ht="16.899999999999999" customHeight="1">
      <c r="A574" s="36"/>
      <c r="B574" s="41"/>
      <c r="C574" s="273" t="s">
        <v>411</v>
      </c>
      <c r="D574" s="273" t="s">
        <v>2895</v>
      </c>
      <c r="E574" s="19" t="s">
        <v>139</v>
      </c>
      <c r="F574" s="274">
        <v>867</v>
      </c>
      <c r="G574" s="36"/>
      <c r="H574" s="41"/>
    </row>
    <row r="575" spans="1:8" s="2" customFormat="1" ht="16.899999999999999" customHeight="1">
      <c r="A575" s="36"/>
      <c r="B575" s="41"/>
      <c r="C575" s="273" t="s">
        <v>482</v>
      </c>
      <c r="D575" s="273" t="s">
        <v>2855</v>
      </c>
      <c r="E575" s="19" t="s">
        <v>139</v>
      </c>
      <c r="F575" s="274">
        <v>846</v>
      </c>
      <c r="G575" s="36"/>
      <c r="H575" s="41"/>
    </row>
    <row r="576" spans="1:8" s="2" customFormat="1" ht="16.899999999999999" customHeight="1">
      <c r="A576" s="36"/>
      <c r="B576" s="41"/>
      <c r="C576" s="269" t="s">
        <v>145</v>
      </c>
      <c r="D576" s="270" t="s">
        <v>146</v>
      </c>
      <c r="E576" s="271" t="s">
        <v>139</v>
      </c>
      <c r="F576" s="272">
        <v>84.6</v>
      </c>
      <c r="G576" s="36"/>
      <c r="H576" s="41"/>
    </row>
    <row r="577" spans="1:8" s="2" customFormat="1" ht="16.899999999999999" customHeight="1">
      <c r="A577" s="36"/>
      <c r="B577" s="41"/>
      <c r="C577" s="273" t="s">
        <v>145</v>
      </c>
      <c r="D577" s="273" t="s">
        <v>376</v>
      </c>
      <c r="E577" s="19" t="s">
        <v>19</v>
      </c>
      <c r="F577" s="274">
        <v>84.6</v>
      </c>
      <c r="G577" s="36"/>
      <c r="H577" s="41"/>
    </row>
    <row r="578" spans="1:8" s="2" customFormat="1" ht="16.899999999999999" customHeight="1">
      <c r="A578" s="36"/>
      <c r="B578" s="41"/>
      <c r="C578" s="275" t="s">
        <v>2845</v>
      </c>
      <c r="D578" s="36"/>
      <c r="E578" s="36"/>
      <c r="F578" s="36"/>
      <c r="G578" s="36"/>
      <c r="H578" s="41"/>
    </row>
    <row r="579" spans="1:8" s="2" customFormat="1" ht="16.899999999999999" customHeight="1">
      <c r="A579" s="36"/>
      <c r="B579" s="41"/>
      <c r="C579" s="273" t="s">
        <v>372</v>
      </c>
      <c r="D579" s="273" t="s">
        <v>2851</v>
      </c>
      <c r="E579" s="19" t="s">
        <v>139</v>
      </c>
      <c r="F579" s="274">
        <v>84.6</v>
      </c>
      <c r="G579" s="36"/>
      <c r="H579" s="41"/>
    </row>
    <row r="580" spans="1:8" s="2" customFormat="1" ht="16.899999999999999" customHeight="1">
      <c r="A580" s="36"/>
      <c r="B580" s="41"/>
      <c r="C580" s="273" t="s">
        <v>228</v>
      </c>
      <c r="D580" s="273" t="s">
        <v>2856</v>
      </c>
      <c r="E580" s="19" t="s">
        <v>139</v>
      </c>
      <c r="F580" s="274">
        <v>84.6</v>
      </c>
      <c r="G580" s="36"/>
      <c r="H580" s="41"/>
    </row>
    <row r="581" spans="1:8" s="2" customFormat="1" ht="16.899999999999999" customHeight="1">
      <c r="A581" s="36"/>
      <c r="B581" s="41"/>
      <c r="C581" s="273" t="s">
        <v>378</v>
      </c>
      <c r="D581" s="273" t="s">
        <v>2852</v>
      </c>
      <c r="E581" s="19" t="s">
        <v>139</v>
      </c>
      <c r="F581" s="274">
        <v>84.6</v>
      </c>
      <c r="G581" s="36"/>
      <c r="H581" s="41"/>
    </row>
    <row r="582" spans="1:8" s="2" customFormat="1" ht="16.899999999999999" customHeight="1">
      <c r="A582" s="36"/>
      <c r="B582" s="41"/>
      <c r="C582" s="273" t="s">
        <v>389</v>
      </c>
      <c r="D582" s="273" t="s">
        <v>2857</v>
      </c>
      <c r="E582" s="19" t="s">
        <v>139</v>
      </c>
      <c r="F582" s="274">
        <v>84.6</v>
      </c>
      <c r="G582" s="36"/>
      <c r="H582" s="41"/>
    </row>
    <row r="583" spans="1:8" s="2" customFormat="1" ht="16.899999999999999" customHeight="1">
      <c r="A583" s="36"/>
      <c r="B583" s="41"/>
      <c r="C583" s="269" t="s">
        <v>150</v>
      </c>
      <c r="D583" s="270" t="s">
        <v>151</v>
      </c>
      <c r="E583" s="271" t="s">
        <v>139</v>
      </c>
      <c r="F583" s="272">
        <v>21</v>
      </c>
      <c r="G583" s="36"/>
      <c r="H583" s="41"/>
    </row>
    <row r="584" spans="1:8" s="2" customFormat="1" ht="16.899999999999999" customHeight="1">
      <c r="A584" s="36"/>
      <c r="B584" s="41"/>
      <c r="C584" s="273" t="s">
        <v>19</v>
      </c>
      <c r="D584" s="273" t="s">
        <v>2844</v>
      </c>
      <c r="E584" s="19" t="s">
        <v>19</v>
      </c>
      <c r="F584" s="274">
        <v>0</v>
      </c>
      <c r="G584" s="36"/>
      <c r="H584" s="41"/>
    </row>
    <row r="585" spans="1:8" s="2" customFormat="1" ht="16.899999999999999" customHeight="1">
      <c r="A585" s="36"/>
      <c r="B585" s="41"/>
      <c r="C585" s="273" t="s">
        <v>19</v>
      </c>
      <c r="D585" s="273" t="s">
        <v>7</v>
      </c>
      <c r="E585" s="19" t="s">
        <v>19</v>
      </c>
      <c r="F585" s="274">
        <v>21</v>
      </c>
      <c r="G585" s="36"/>
      <c r="H585" s="41"/>
    </row>
    <row r="586" spans="1:8" s="2" customFormat="1" ht="16.899999999999999" customHeight="1">
      <c r="A586" s="36"/>
      <c r="B586" s="41"/>
      <c r="C586" s="275" t="s">
        <v>2845</v>
      </c>
      <c r="D586" s="36"/>
      <c r="E586" s="36"/>
      <c r="F586" s="36"/>
      <c r="G586" s="36"/>
      <c r="H586" s="41"/>
    </row>
    <row r="587" spans="1:8" s="2" customFormat="1" ht="16.899999999999999" customHeight="1">
      <c r="A587" s="36"/>
      <c r="B587" s="41"/>
      <c r="C587" s="273" t="s">
        <v>232</v>
      </c>
      <c r="D587" s="273" t="s">
        <v>2859</v>
      </c>
      <c r="E587" s="19" t="s">
        <v>139</v>
      </c>
      <c r="F587" s="274">
        <v>21</v>
      </c>
      <c r="G587" s="36"/>
      <c r="H587" s="41"/>
    </row>
    <row r="588" spans="1:8" s="2" customFormat="1" ht="16.899999999999999" customHeight="1">
      <c r="A588" s="36"/>
      <c r="B588" s="41"/>
      <c r="C588" s="273" t="s">
        <v>237</v>
      </c>
      <c r="D588" s="273" t="s">
        <v>2865</v>
      </c>
      <c r="E588" s="19" t="s">
        <v>139</v>
      </c>
      <c r="F588" s="274">
        <v>21</v>
      </c>
      <c r="G588" s="36"/>
      <c r="H588" s="41"/>
    </row>
    <row r="589" spans="1:8" s="2" customFormat="1" ht="16.899999999999999" customHeight="1">
      <c r="A589" s="36"/>
      <c r="B589" s="41"/>
      <c r="C589" s="273" t="s">
        <v>246</v>
      </c>
      <c r="D589" s="273" t="s">
        <v>2850</v>
      </c>
      <c r="E589" s="19" t="s">
        <v>139</v>
      </c>
      <c r="F589" s="274">
        <v>867</v>
      </c>
      <c r="G589" s="36"/>
      <c r="H589" s="41"/>
    </row>
    <row r="590" spans="1:8" s="2" customFormat="1" ht="16.899999999999999" customHeight="1">
      <c r="A590" s="36"/>
      <c r="B590" s="41"/>
      <c r="C590" s="273" t="s">
        <v>345</v>
      </c>
      <c r="D590" s="273" t="s">
        <v>2860</v>
      </c>
      <c r="E590" s="19" t="s">
        <v>139</v>
      </c>
      <c r="F590" s="274">
        <v>21</v>
      </c>
      <c r="G590" s="36"/>
      <c r="H590" s="41"/>
    </row>
    <row r="591" spans="1:8" s="2" customFormat="1" ht="16.899999999999999" customHeight="1">
      <c r="A591" s="36"/>
      <c r="B591" s="41"/>
      <c r="C591" s="273" t="s">
        <v>356</v>
      </c>
      <c r="D591" s="273" t="s">
        <v>2862</v>
      </c>
      <c r="E591" s="19" t="s">
        <v>139</v>
      </c>
      <c r="F591" s="274">
        <v>21</v>
      </c>
      <c r="G591" s="36"/>
      <c r="H591" s="41"/>
    </row>
    <row r="592" spans="1:8" s="2" customFormat="1" ht="16.899999999999999" customHeight="1">
      <c r="A592" s="36"/>
      <c r="B592" s="41"/>
      <c r="C592" s="273" t="s">
        <v>361</v>
      </c>
      <c r="D592" s="273" t="s">
        <v>2863</v>
      </c>
      <c r="E592" s="19" t="s">
        <v>139</v>
      </c>
      <c r="F592" s="274">
        <v>21</v>
      </c>
      <c r="G592" s="36"/>
      <c r="H592" s="41"/>
    </row>
    <row r="593" spans="1:8" s="2" customFormat="1" ht="16.899999999999999" customHeight="1">
      <c r="A593" s="36"/>
      <c r="B593" s="41"/>
      <c r="C593" s="273" t="s">
        <v>367</v>
      </c>
      <c r="D593" s="273" t="s">
        <v>2866</v>
      </c>
      <c r="E593" s="19" t="s">
        <v>139</v>
      </c>
      <c r="F593" s="274">
        <v>21</v>
      </c>
      <c r="G593" s="36"/>
      <c r="H593" s="41"/>
    </row>
    <row r="594" spans="1:8" s="2" customFormat="1" ht="16.899999999999999" customHeight="1">
      <c r="A594" s="36"/>
      <c r="B594" s="41"/>
      <c r="C594" s="273" t="s">
        <v>399</v>
      </c>
      <c r="D594" s="273" t="s">
        <v>2848</v>
      </c>
      <c r="E594" s="19" t="s">
        <v>139</v>
      </c>
      <c r="F594" s="274">
        <v>867</v>
      </c>
      <c r="G594" s="36"/>
      <c r="H594" s="41"/>
    </row>
    <row r="595" spans="1:8" s="2" customFormat="1" ht="16.899999999999999" customHeight="1">
      <c r="A595" s="36"/>
      <c r="B595" s="41"/>
      <c r="C595" s="273" t="s">
        <v>394</v>
      </c>
      <c r="D595" s="273" t="s">
        <v>2853</v>
      </c>
      <c r="E595" s="19" t="s">
        <v>139</v>
      </c>
      <c r="F595" s="274">
        <v>867</v>
      </c>
      <c r="G595" s="36"/>
      <c r="H595" s="41"/>
    </row>
    <row r="596" spans="1:8" s="2" customFormat="1" ht="16.899999999999999" customHeight="1">
      <c r="A596" s="36"/>
      <c r="B596" s="41"/>
      <c r="C596" s="273" t="s">
        <v>405</v>
      </c>
      <c r="D596" s="273" t="s">
        <v>2849</v>
      </c>
      <c r="E596" s="19" t="s">
        <v>139</v>
      </c>
      <c r="F596" s="274">
        <v>867</v>
      </c>
      <c r="G596" s="36"/>
      <c r="H596" s="41"/>
    </row>
    <row r="597" spans="1:8" s="2" customFormat="1" ht="16.899999999999999" customHeight="1">
      <c r="A597" s="36"/>
      <c r="B597" s="41"/>
      <c r="C597" s="273" t="s">
        <v>411</v>
      </c>
      <c r="D597" s="273" t="s">
        <v>2895</v>
      </c>
      <c r="E597" s="19" t="s">
        <v>139</v>
      </c>
      <c r="F597" s="274">
        <v>867</v>
      </c>
      <c r="G597" s="36"/>
      <c r="H597" s="41"/>
    </row>
    <row r="598" spans="1:8" s="2" customFormat="1" ht="16.899999999999999" customHeight="1">
      <c r="A598" s="36"/>
      <c r="B598" s="41"/>
      <c r="C598" s="269" t="s">
        <v>154</v>
      </c>
      <c r="D598" s="270" t="s">
        <v>155</v>
      </c>
      <c r="E598" s="271" t="s">
        <v>134</v>
      </c>
      <c r="F598" s="272">
        <v>4</v>
      </c>
      <c r="G598" s="36"/>
      <c r="H598" s="41"/>
    </row>
    <row r="599" spans="1:8" s="2" customFormat="1" ht="16.899999999999999" customHeight="1">
      <c r="A599" s="36"/>
      <c r="B599" s="41"/>
      <c r="C599" s="273" t="s">
        <v>19</v>
      </c>
      <c r="D599" s="273" t="s">
        <v>2844</v>
      </c>
      <c r="E599" s="19" t="s">
        <v>19</v>
      </c>
      <c r="F599" s="274">
        <v>0</v>
      </c>
      <c r="G599" s="36"/>
      <c r="H599" s="41"/>
    </row>
    <row r="600" spans="1:8" s="2" customFormat="1" ht="16.899999999999999" customHeight="1">
      <c r="A600" s="36"/>
      <c r="B600" s="41"/>
      <c r="C600" s="273" t="s">
        <v>19</v>
      </c>
      <c r="D600" s="273" t="s">
        <v>156</v>
      </c>
      <c r="E600" s="19" t="s">
        <v>19</v>
      </c>
      <c r="F600" s="274">
        <v>4</v>
      </c>
      <c r="G600" s="36"/>
      <c r="H600" s="41"/>
    </row>
    <row r="601" spans="1:8" s="2" customFormat="1" ht="16.899999999999999" customHeight="1">
      <c r="A601" s="36"/>
      <c r="B601" s="41"/>
      <c r="C601" s="275" t="s">
        <v>2845</v>
      </c>
      <c r="D601" s="36"/>
      <c r="E601" s="36"/>
      <c r="F601" s="36"/>
      <c r="G601" s="36"/>
      <c r="H601" s="41"/>
    </row>
    <row r="602" spans="1:8" s="2" customFormat="1" ht="16.899999999999999" customHeight="1">
      <c r="A602" s="36"/>
      <c r="B602" s="41"/>
      <c r="C602" s="273" t="s">
        <v>253</v>
      </c>
      <c r="D602" s="273" t="s">
        <v>2867</v>
      </c>
      <c r="E602" s="19" t="s">
        <v>134</v>
      </c>
      <c r="F602" s="274">
        <v>4</v>
      </c>
      <c r="G602" s="36"/>
      <c r="H602" s="41"/>
    </row>
    <row r="603" spans="1:8" s="2" customFormat="1" ht="16.899999999999999" customHeight="1">
      <c r="A603" s="36"/>
      <c r="B603" s="41"/>
      <c r="C603" s="273" t="s">
        <v>446</v>
      </c>
      <c r="D603" s="273" t="s">
        <v>2868</v>
      </c>
      <c r="E603" s="19" t="s">
        <v>134</v>
      </c>
      <c r="F603" s="274">
        <v>4</v>
      </c>
      <c r="G603" s="36"/>
      <c r="H603" s="41"/>
    </row>
    <row r="604" spans="1:8" s="2" customFormat="1" ht="16.899999999999999" customHeight="1">
      <c r="A604" s="36"/>
      <c r="B604" s="41"/>
      <c r="C604" s="273" t="s">
        <v>455</v>
      </c>
      <c r="D604" s="273" t="s">
        <v>1825</v>
      </c>
      <c r="E604" s="19" t="s">
        <v>160</v>
      </c>
      <c r="F604" s="274">
        <v>0.09</v>
      </c>
      <c r="G604" s="36"/>
      <c r="H604" s="41"/>
    </row>
    <row r="605" spans="1:8" s="2" customFormat="1" ht="16.899999999999999" customHeight="1">
      <c r="A605" s="36"/>
      <c r="B605" s="41"/>
      <c r="C605" s="273" t="s">
        <v>451</v>
      </c>
      <c r="D605" s="273" t="s">
        <v>452</v>
      </c>
      <c r="E605" s="19" t="s">
        <v>134</v>
      </c>
      <c r="F605" s="274">
        <v>4</v>
      </c>
      <c r="G605" s="36"/>
      <c r="H605" s="41"/>
    </row>
    <row r="606" spans="1:8" s="2" customFormat="1" ht="16.899999999999999" customHeight="1">
      <c r="A606" s="36"/>
      <c r="B606" s="41"/>
      <c r="C606" s="269" t="s">
        <v>158</v>
      </c>
      <c r="D606" s="270" t="s">
        <v>159</v>
      </c>
      <c r="E606" s="271" t="s">
        <v>160</v>
      </c>
      <c r="F606" s="272">
        <v>3.6</v>
      </c>
      <c r="G606" s="36"/>
      <c r="H606" s="41"/>
    </row>
    <row r="607" spans="1:8" s="2" customFormat="1" ht="16.899999999999999" customHeight="1">
      <c r="A607" s="36"/>
      <c r="B607" s="41"/>
      <c r="C607" s="273" t="s">
        <v>19</v>
      </c>
      <c r="D607" s="273" t="s">
        <v>2869</v>
      </c>
      <c r="E607" s="19" t="s">
        <v>19</v>
      </c>
      <c r="F607" s="274">
        <v>0</v>
      </c>
      <c r="G607" s="36"/>
      <c r="H607" s="41"/>
    </row>
    <row r="608" spans="1:8" s="2" customFormat="1" ht="16.899999999999999" customHeight="1">
      <c r="A608" s="36"/>
      <c r="B608" s="41"/>
      <c r="C608" s="273" t="s">
        <v>19</v>
      </c>
      <c r="D608" s="273" t="s">
        <v>2870</v>
      </c>
      <c r="E608" s="19" t="s">
        <v>19</v>
      </c>
      <c r="F608" s="274">
        <v>3.6</v>
      </c>
      <c r="G608" s="36"/>
      <c r="H608" s="41"/>
    </row>
    <row r="609" spans="1:8" s="2" customFormat="1" ht="16.899999999999999" customHeight="1">
      <c r="A609" s="36"/>
      <c r="B609" s="41"/>
      <c r="C609" s="275" t="s">
        <v>2845</v>
      </c>
      <c r="D609" s="36"/>
      <c r="E609" s="36"/>
      <c r="F609" s="36"/>
      <c r="G609" s="36"/>
      <c r="H609" s="41"/>
    </row>
    <row r="610" spans="1:8" s="2" customFormat="1" ht="16.899999999999999" customHeight="1">
      <c r="A610" s="36"/>
      <c r="B610" s="41"/>
      <c r="C610" s="273" t="s">
        <v>258</v>
      </c>
      <c r="D610" s="273" t="s">
        <v>2871</v>
      </c>
      <c r="E610" s="19" t="s">
        <v>160</v>
      </c>
      <c r="F610" s="274">
        <v>18</v>
      </c>
      <c r="G610" s="36"/>
      <c r="H610" s="41"/>
    </row>
    <row r="611" spans="1:8" s="2" customFormat="1" ht="16.899999999999999" customHeight="1">
      <c r="A611" s="36"/>
      <c r="B611" s="41"/>
      <c r="C611" s="273" t="s">
        <v>266</v>
      </c>
      <c r="D611" s="273" t="s">
        <v>2872</v>
      </c>
      <c r="E611" s="19" t="s">
        <v>160</v>
      </c>
      <c r="F611" s="274">
        <v>3.6</v>
      </c>
      <c r="G611" s="36"/>
      <c r="H611" s="41"/>
    </row>
    <row r="612" spans="1:8" s="2" customFormat="1" ht="16.899999999999999" customHeight="1">
      <c r="A612" s="36"/>
      <c r="B612" s="41"/>
      <c r="C612" s="273" t="s">
        <v>279</v>
      </c>
      <c r="D612" s="273" t="s">
        <v>2873</v>
      </c>
      <c r="E612" s="19" t="s">
        <v>160</v>
      </c>
      <c r="F612" s="274">
        <v>9.6</v>
      </c>
      <c r="G612" s="36"/>
      <c r="H612" s="41"/>
    </row>
    <row r="613" spans="1:8" s="2" customFormat="1" ht="16.899999999999999" customHeight="1">
      <c r="A613" s="36"/>
      <c r="B613" s="41"/>
      <c r="C613" s="269" t="s">
        <v>163</v>
      </c>
      <c r="D613" s="270" t="s">
        <v>164</v>
      </c>
      <c r="E613" s="271" t="s">
        <v>160</v>
      </c>
      <c r="F613" s="272">
        <v>6</v>
      </c>
      <c r="G613" s="36"/>
      <c r="H613" s="41"/>
    </row>
    <row r="614" spans="1:8" s="2" customFormat="1" ht="16.899999999999999" customHeight="1">
      <c r="A614" s="36"/>
      <c r="B614" s="41"/>
      <c r="C614" s="273" t="s">
        <v>19</v>
      </c>
      <c r="D614" s="273" t="s">
        <v>2869</v>
      </c>
      <c r="E614" s="19" t="s">
        <v>19</v>
      </c>
      <c r="F614" s="274">
        <v>0</v>
      </c>
      <c r="G614" s="36"/>
      <c r="H614" s="41"/>
    </row>
    <row r="615" spans="1:8" s="2" customFormat="1" ht="16.899999999999999" customHeight="1">
      <c r="A615" s="36"/>
      <c r="B615" s="41"/>
      <c r="C615" s="273" t="s">
        <v>19</v>
      </c>
      <c r="D615" s="273" t="s">
        <v>2874</v>
      </c>
      <c r="E615" s="19" t="s">
        <v>19</v>
      </c>
      <c r="F615" s="274">
        <v>6</v>
      </c>
      <c r="G615" s="36"/>
      <c r="H615" s="41"/>
    </row>
    <row r="616" spans="1:8" s="2" customFormat="1" ht="16.899999999999999" customHeight="1">
      <c r="A616" s="36"/>
      <c r="B616" s="41"/>
      <c r="C616" s="275" t="s">
        <v>2845</v>
      </c>
      <c r="D616" s="36"/>
      <c r="E616" s="36"/>
      <c r="F616" s="36"/>
      <c r="G616" s="36"/>
      <c r="H616" s="41"/>
    </row>
    <row r="617" spans="1:8" s="2" customFormat="1" ht="16.899999999999999" customHeight="1">
      <c r="A617" s="36"/>
      <c r="B617" s="41"/>
      <c r="C617" s="273" t="s">
        <v>258</v>
      </c>
      <c r="D617" s="273" t="s">
        <v>2871</v>
      </c>
      <c r="E617" s="19" t="s">
        <v>160</v>
      </c>
      <c r="F617" s="274">
        <v>18</v>
      </c>
      <c r="G617" s="36"/>
      <c r="H617" s="41"/>
    </row>
    <row r="618" spans="1:8" s="2" customFormat="1" ht="16.899999999999999" customHeight="1">
      <c r="A618" s="36"/>
      <c r="B618" s="41"/>
      <c r="C618" s="273" t="s">
        <v>270</v>
      </c>
      <c r="D618" s="273" t="s">
        <v>2876</v>
      </c>
      <c r="E618" s="19" t="s">
        <v>160</v>
      </c>
      <c r="F618" s="274">
        <v>6</v>
      </c>
      <c r="G618" s="36"/>
      <c r="H618" s="41"/>
    </row>
    <row r="619" spans="1:8" s="2" customFormat="1" ht="16.899999999999999" customHeight="1">
      <c r="A619" s="36"/>
      <c r="B619" s="41"/>
      <c r="C619" s="273" t="s">
        <v>279</v>
      </c>
      <c r="D619" s="273" t="s">
        <v>2873</v>
      </c>
      <c r="E619" s="19" t="s">
        <v>160</v>
      </c>
      <c r="F619" s="274">
        <v>9.6</v>
      </c>
      <c r="G619" s="36"/>
      <c r="H619" s="41"/>
    </row>
    <row r="620" spans="1:8" s="2" customFormat="1" ht="16.899999999999999" customHeight="1">
      <c r="A620" s="36"/>
      <c r="B620" s="41"/>
      <c r="C620" s="269" t="s">
        <v>166</v>
      </c>
      <c r="D620" s="270" t="s">
        <v>167</v>
      </c>
      <c r="E620" s="271" t="s">
        <v>160</v>
      </c>
      <c r="F620" s="272">
        <v>26.4</v>
      </c>
      <c r="G620" s="36"/>
      <c r="H620" s="41"/>
    </row>
    <row r="621" spans="1:8" s="2" customFormat="1" ht="16.899999999999999" customHeight="1">
      <c r="A621" s="36"/>
      <c r="B621" s="41"/>
      <c r="C621" s="273" t="s">
        <v>19</v>
      </c>
      <c r="D621" s="273" t="s">
        <v>2844</v>
      </c>
      <c r="E621" s="19" t="s">
        <v>19</v>
      </c>
      <c r="F621" s="274">
        <v>0</v>
      </c>
      <c r="G621" s="36"/>
      <c r="H621" s="41"/>
    </row>
    <row r="622" spans="1:8" s="2" customFormat="1" ht="16.899999999999999" customHeight="1">
      <c r="A622" s="36"/>
      <c r="B622" s="41"/>
      <c r="C622" s="273" t="s">
        <v>19</v>
      </c>
      <c r="D622" s="273" t="s">
        <v>2877</v>
      </c>
      <c r="E622" s="19" t="s">
        <v>19</v>
      </c>
      <c r="F622" s="274">
        <v>0</v>
      </c>
      <c r="G622" s="36"/>
      <c r="H622" s="41"/>
    </row>
    <row r="623" spans="1:8" s="2" customFormat="1" ht="16.899999999999999" customHeight="1">
      <c r="A623" s="36"/>
      <c r="B623" s="41"/>
      <c r="C623" s="273" t="s">
        <v>19</v>
      </c>
      <c r="D623" s="273" t="s">
        <v>2878</v>
      </c>
      <c r="E623" s="19" t="s">
        <v>19</v>
      </c>
      <c r="F623" s="274">
        <v>16.8</v>
      </c>
      <c r="G623" s="36"/>
      <c r="H623" s="41"/>
    </row>
    <row r="624" spans="1:8" s="2" customFormat="1" ht="16.899999999999999" customHeight="1">
      <c r="A624" s="36"/>
      <c r="B624" s="41"/>
      <c r="C624" s="273" t="s">
        <v>19</v>
      </c>
      <c r="D624" s="273" t="s">
        <v>2880</v>
      </c>
      <c r="E624" s="19" t="s">
        <v>19</v>
      </c>
      <c r="F624" s="274">
        <v>9.6</v>
      </c>
      <c r="G624" s="36"/>
      <c r="H624" s="41"/>
    </row>
    <row r="625" spans="1:8" s="2" customFormat="1" ht="16.899999999999999" customHeight="1">
      <c r="A625" s="36"/>
      <c r="B625" s="41"/>
      <c r="C625" s="273" t="s">
        <v>19</v>
      </c>
      <c r="D625" s="273" t="s">
        <v>289</v>
      </c>
      <c r="E625" s="19" t="s">
        <v>19</v>
      </c>
      <c r="F625" s="274">
        <v>26.4</v>
      </c>
      <c r="G625" s="36"/>
      <c r="H625" s="41"/>
    </row>
    <row r="626" spans="1:8" s="2" customFormat="1" ht="16.899999999999999" customHeight="1">
      <c r="A626" s="36"/>
      <c r="B626" s="41"/>
      <c r="C626" s="275" t="s">
        <v>2845</v>
      </c>
      <c r="D626" s="36"/>
      <c r="E626" s="36"/>
      <c r="F626" s="36"/>
      <c r="G626" s="36"/>
      <c r="H626" s="41"/>
    </row>
    <row r="627" spans="1:8" s="2" customFormat="1" ht="16.899999999999999" customHeight="1">
      <c r="A627" s="36"/>
      <c r="B627" s="41"/>
      <c r="C627" s="273" t="s">
        <v>258</v>
      </c>
      <c r="D627" s="273" t="s">
        <v>2871</v>
      </c>
      <c r="E627" s="19" t="s">
        <v>160</v>
      </c>
      <c r="F627" s="274">
        <v>18</v>
      </c>
      <c r="G627" s="36"/>
      <c r="H627" s="41"/>
    </row>
    <row r="628" spans="1:8" s="2" customFormat="1" ht="16.899999999999999" customHeight="1">
      <c r="A628" s="36"/>
      <c r="B628" s="41"/>
      <c r="C628" s="273" t="s">
        <v>275</v>
      </c>
      <c r="D628" s="273" t="s">
        <v>2881</v>
      </c>
      <c r="E628" s="19" t="s">
        <v>160</v>
      </c>
      <c r="F628" s="274">
        <v>26.4</v>
      </c>
      <c r="G628" s="36"/>
      <c r="H628" s="41"/>
    </row>
    <row r="629" spans="1:8" s="2" customFormat="1" ht="16.899999999999999" customHeight="1">
      <c r="A629" s="36"/>
      <c r="B629" s="41"/>
      <c r="C629" s="273" t="s">
        <v>285</v>
      </c>
      <c r="D629" s="273" t="s">
        <v>2882</v>
      </c>
      <c r="E629" s="19" t="s">
        <v>160</v>
      </c>
      <c r="F629" s="274">
        <v>26.4</v>
      </c>
      <c r="G629" s="36"/>
      <c r="H629" s="41"/>
    </row>
    <row r="630" spans="1:8" s="2" customFormat="1" ht="16.899999999999999" customHeight="1">
      <c r="A630" s="36"/>
      <c r="B630" s="41"/>
      <c r="C630" s="269" t="s">
        <v>169</v>
      </c>
      <c r="D630" s="270" t="s">
        <v>170</v>
      </c>
      <c r="E630" s="271" t="s">
        <v>160</v>
      </c>
      <c r="F630" s="272">
        <v>9.6</v>
      </c>
      <c r="G630" s="36"/>
      <c r="H630" s="41"/>
    </row>
    <row r="631" spans="1:8" s="2" customFormat="1" ht="16.899999999999999" customHeight="1">
      <c r="A631" s="36"/>
      <c r="B631" s="41"/>
      <c r="C631" s="273" t="s">
        <v>169</v>
      </c>
      <c r="D631" s="273" t="s">
        <v>283</v>
      </c>
      <c r="E631" s="19" t="s">
        <v>19</v>
      </c>
      <c r="F631" s="274">
        <v>9.6</v>
      </c>
      <c r="G631" s="36"/>
      <c r="H631" s="41"/>
    </row>
    <row r="632" spans="1:8" s="2" customFormat="1" ht="16.899999999999999" customHeight="1">
      <c r="A632" s="36"/>
      <c r="B632" s="41"/>
      <c r="C632" s="275" t="s">
        <v>2845</v>
      </c>
      <c r="D632" s="36"/>
      <c r="E632" s="36"/>
      <c r="F632" s="36"/>
      <c r="G632" s="36"/>
      <c r="H632" s="41"/>
    </row>
    <row r="633" spans="1:8" s="2" customFormat="1" ht="16.899999999999999" customHeight="1">
      <c r="A633" s="36"/>
      <c r="B633" s="41"/>
      <c r="C633" s="273" t="s">
        <v>279</v>
      </c>
      <c r="D633" s="273" t="s">
        <v>2873</v>
      </c>
      <c r="E633" s="19" t="s">
        <v>160</v>
      </c>
      <c r="F633" s="274">
        <v>9.6</v>
      </c>
      <c r="G633" s="36"/>
      <c r="H633" s="41"/>
    </row>
    <row r="634" spans="1:8" s="2" customFormat="1" ht="16.899999999999999" customHeight="1">
      <c r="A634" s="36"/>
      <c r="B634" s="41"/>
      <c r="C634" s="273" t="s">
        <v>291</v>
      </c>
      <c r="D634" s="273" t="s">
        <v>2045</v>
      </c>
      <c r="E634" s="19" t="s">
        <v>293</v>
      </c>
      <c r="F634" s="274">
        <v>63</v>
      </c>
      <c r="G634" s="36"/>
      <c r="H634" s="41"/>
    </row>
    <row r="635" spans="1:8" s="2" customFormat="1" ht="16.899999999999999" customHeight="1">
      <c r="A635" s="36"/>
      <c r="B635" s="41"/>
      <c r="C635" s="273" t="s">
        <v>300</v>
      </c>
      <c r="D635" s="273" t="s">
        <v>2047</v>
      </c>
      <c r="E635" s="19" t="s">
        <v>160</v>
      </c>
      <c r="F635" s="274">
        <v>36</v>
      </c>
      <c r="G635" s="36"/>
      <c r="H635" s="41"/>
    </row>
    <row r="636" spans="1:8" s="2" customFormat="1" ht="16.899999999999999" customHeight="1">
      <c r="A636" s="36"/>
      <c r="B636" s="41"/>
      <c r="C636" s="269" t="s">
        <v>172</v>
      </c>
      <c r="D636" s="270" t="s">
        <v>173</v>
      </c>
      <c r="E636" s="271" t="s">
        <v>160</v>
      </c>
      <c r="F636" s="272">
        <v>26.4</v>
      </c>
      <c r="G636" s="36"/>
      <c r="H636" s="41"/>
    </row>
    <row r="637" spans="1:8" s="2" customFormat="1" ht="16.899999999999999" customHeight="1">
      <c r="A637" s="36"/>
      <c r="B637" s="41"/>
      <c r="C637" s="273" t="s">
        <v>19</v>
      </c>
      <c r="D637" s="273" t="s">
        <v>166</v>
      </c>
      <c r="E637" s="19" t="s">
        <v>19</v>
      </c>
      <c r="F637" s="274">
        <v>26.4</v>
      </c>
      <c r="G637" s="36"/>
      <c r="H637" s="41"/>
    </row>
    <row r="638" spans="1:8" s="2" customFormat="1" ht="16.899999999999999" customHeight="1">
      <c r="A638" s="36"/>
      <c r="B638" s="41"/>
      <c r="C638" s="273" t="s">
        <v>172</v>
      </c>
      <c r="D638" s="273" t="s">
        <v>289</v>
      </c>
      <c r="E638" s="19" t="s">
        <v>19</v>
      </c>
      <c r="F638" s="274">
        <v>26.4</v>
      </c>
      <c r="G638" s="36"/>
      <c r="H638" s="41"/>
    </row>
    <row r="639" spans="1:8" s="2" customFormat="1" ht="16.899999999999999" customHeight="1">
      <c r="A639" s="36"/>
      <c r="B639" s="41"/>
      <c r="C639" s="275" t="s">
        <v>2845</v>
      </c>
      <c r="D639" s="36"/>
      <c r="E639" s="36"/>
      <c r="F639" s="36"/>
      <c r="G639" s="36"/>
      <c r="H639" s="41"/>
    </row>
    <row r="640" spans="1:8" s="2" customFormat="1" ht="16.899999999999999" customHeight="1">
      <c r="A640" s="36"/>
      <c r="B640" s="41"/>
      <c r="C640" s="273" t="s">
        <v>285</v>
      </c>
      <c r="D640" s="273" t="s">
        <v>2882</v>
      </c>
      <c r="E640" s="19" t="s">
        <v>160</v>
      </c>
      <c r="F640" s="274">
        <v>26.4</v>
      </c>
      <c r="G640" s="36"/>
      <c r="H640" s="41"/>
    </row>
    <row r="641" spans="1:8" s="2" customFormat="1" ht="16.899999999999999" customHeight="1">
      <c r="A641" s="36"/>
      <c r="B641" s="41"/>
      <c r="C641" s="273" t="s">
        <v>291</v>
      </c>
      <c r="D641" s="273" t="s">
        <v>2045</v>
      </c>
      <c r="E641" s="19" t="s">
        <v>293</v>
      </c>
      <c r="F641" s="274">
        <v>63</v>
      </c>
      <c r="G641" s="36"/>
      <c r="H641" s="41"/>
    </row>
    <row r="642" spans="1:8" s="2" customFormat="1" ht="16.899999999999999" customHeight="1">
      <c r="A642" s="36"/>
      <c r="B642" s="41"/>
      <c r="C642" s="273" t="s">
        <v>300</v>
      </c>
      <c r="D642" s="273" t="s">
        <v>2047</v>
      </c>
      <c r="E642" s="19" t="s">
        <v>160</v>
      </c>
      <c r="F642" s="274">
        <v>36</v>
      </c>
      <c r="G642" s="36"/>
      <c r="H642" s="41"/>
    </row>
    <row r="643" spans="1:8" s="2" customFormat="1" ht="16.899999999999999" customHeight="1">
      <c r="A643" s="36"/>
      <c r="B643" s="41"/>
      <c r="C643" s="269" t="s">
        <v>174</v>
      </c>
      <c r="D643" s="270" t="s">
        <v>175</v>
      </c>
      <c r="E643" s="271" t="s">
        <v>176</v>
      </c>
      <c r="F643" s="272">
        <v>2</v>
      </c>
      <c r="G643" s="36"/>
      <c r="H643" s="41"/>
    </row>
    <row r="644" spans="1:8" s="2" customFormat="1" ht="16.899999999999999" customHeight="1">
      <c r="A644" s="36"/>
      <c r="B644" s="41"/>
      <c r="C644" s="273" t="s">
        <v>19</v>
      </c>
      <c r="D644" s="273" t="s">
        <v>2883</v>
      </c>
      <c r="E644" s="19" t="s">
        <v>19</v>
      </c>
      <c r="F644" s="274">
        <v>0</v>
      </c>
      <c r="G644" s="36"/>
      <c r="H644" s="41"/>
    </row>
    <row r="645" spans="1:8" s="2" customFormat="1" ht="16.899999999999999" customHeight="1">
      <c r="A645" s="36"/>
      <c r="B645" s="41"/>
      <c r="C645" s="273" t="s">
        <v>19</v>
      </c>
      <c r="D645" s="273" t="s">
        <v>81</v>
      </c>
      <c r="E645" s="19" t="s">
        <v>19</v>
      </c>
      <c r="F645" s="274">
        <v>2</v>
      </c>
      <c r="G645" s="36"/>
      <c r="H645" s="41"/>
    </row>
    <row r="646" spans="1:8" s="2" customFormat="1" ht="16.899999999999999" customHeight="1">
      <c r="A646" s="36"/>
      <c r="B646" s="41"/>
      <c r="C646" s="275" t="s">
        <v>2845</v>
      </c>
      <c r="D646" s="36"/>
      <c r="E646" s="36"/>
      <c r="F646" s="36"/>
      <c r="G646" s="36"/>
      <c r="H646" s="41"/>
    </row>
    <row r="647" spans="1:8" s="2" customFormat="1" ht="16.899999999999999" customHeight="1">
      <c r="A647" s="36"/>
      <c r="B647" s="41"/>
      <c r="C647" s="273" t="s">
        <v>427</v>
      </c>
      <c r="D647" s="273" t="s">
        <v>428</v>
      </c>
      <c r="E647" s="19" t="s">
        <v>176</v>
      </c>
      <c r="F647" s="274">
        <v>2</v>
      </c>
      <c r="G647" s="36"/>
      <c r="H647" s="41"/>
    </row>
    <row r="648" spans="1:8" s="2" customFormat="1" ht="16.899999999999999" customHeight="1">
      <c r="A648" s="36"/>
      <c r="B648" s="41"/>
      <c r="C648" s="273" t="s">
        <v>432</v>
      </c>
      <c r="D648" s="273" t="s">
        <v>433</v>
      </c>
      <c r="E648" s="19" t="s">
        <v>176</v>
      </c>
      <c r="F648" s="274">
        <v>2</v>
      </c>
      <c r="G648" s="36"/>
      <c r="H648" s="41"/>
    </row>
    <row r="649" spans="1:8" s="2" customFormat="1" ht="16.899999999999999" customHeight="1">
      <c r="A649" s="36"/>
      <c r="B649" s="41"/>
      <c r="C649" s="269" t="s">
        <v>177</v>
      </c>
      <c r="D649" s="270" t="s">
        <v>178</v>
      </c>
      <c r="E649" s="271" t="s">
        <v>176</v>
      </c>
      <c r="F649" s="272">
        <v>5</v>
      </c>
      <c r="G649" s="36"/>
      <c r="H649" s="41"/>
    </row>
    <row r="650" spans="1:8" s="2" customFormat="1" ht="16.899999999999999" customHeight="1">
      <c r="A650" s="36"/>
      <c r="B650" s="41"/>
      <c r="C650" s="273" t="s">
        <v>19</v>
      </c>
      <c r="D650" s="273" t="s">
        <v>2883</v>
      </c>
      <c r="E650" s="19" t="s">
        <v>19</v>
      </c>
      <c r="F650" s="274">
        <v>0</v>
      </c>
      <c r="G650" s="36"/>
      <c r="H650" s="41"/>
    </row>
    <row r="651" spans="1:8" s="2" customFormat="1" ht="16.899999999999999" customHeight="1">
      <c r="A651" s="36"/>
      <c r="B651" s="41"/>
      <c r="C651" s="273" t="s">
        <v>19</v>
      </c>
      <c r="D651" s="273" t="s">
        <v>241</v>
      </c>
      <c r="E651" s="19" t="s">
        <v>19</v>
      </c>
      <c r="F651" s="274">
        <v>5</v>
      </c>
      <c r="G651" s="36"/>
      <c r="H651" s="41"/>
    </row>
    <row r="652" spans="1:8" s="2" customFormat="1" ht="16.899999999999999" customHeight="1">
      <c r="A652" s="36"/>
      <c r="B652" s="41"/>
      <c r="C652" s="275" t="s">
        <v>2845</v>
      </c>
      <c r="D652" s="36"/>
      <c r="E652" s="36"/>
      <c r="F652" s="36"/>
      <c r="G652" s="36"/>
      <c r="H652" s="41"/>
    </row>
    <row r="653" spans="1:8" s="2" customFormat="1" ht="16.899999999999999" customHeight="1">
      <c r="A653" s="36"/>
      <c r="B653" s="41"/>
      <c r="C653" s="273" t="s">
        <v>436</v>
      </c>
      <c r="D653" s="273" t="s">
        <v>437</v>
      </c>
      <c r="E653" s="19" t="s">
        <v>176</v>
      </c>
      <c r="F653" s="274">
        <v>5</v>
      </c>
      <c r="G653" s="36"/>
      <c r="H653" s="41"/>
    </row>
    <row r="654" spans="1:8" s="2" customFormat="1" ht="16.899999999999999" customHeight="1">
      <c r="A654" s="36"/>
      <c r="B654" s="41"/>
      <c r="C654" s="273" t="s">
        <v>441</v>
      </c>
      <c r="D654" s="273" t="s">
        <v>442</v>
      </c>
      <c r="E654" s="19" t="s">
        <v>176</v>
      </c>
      <c r="F654" s="274">
        <v>5</v>
      </c>
      <c r="G654" s="36"/>
      <c r="H654" s="41"/>
    </row>
    <row r="655" spans="1:8" s="2" customFormat="1" ht="16.899999999999999" customHeight="1">
      <c r="A655" s="36"/>
      <c r="B655" s="41"/>
      <c r="C655" s="269" t="s">
        <v>180</v>
      </c>
      <c r="D655" s="270" t="s">
        <v>181</v>
      </c>
      <c r="E655" s="271" t="s">
        <v>160</v>
      </c>
      <c r="F655" s="272">
        <v>10</v>
      </c>
      <c r="G655" s="36"/>
      <c r="H655" s="41"/>
    </row>
    <row r="656" spans="1:8" s="2" customFormat="1" ht="16.899999999999999" customHeight="1">
      <c r="A656" s="36"/>
      <c r="B656" s="41"/>
      <c r="C656" s="273" t="s">
        <v>19</v>
      </c>
      <c r="D656" s="273" t="s">
        <v>310</v>
      </c>
      <c r="E656" s="19" t="s">
        <v>19</v>
      </c>
      <c r="F656" s="274">
        <v>0</v>
      </c>
      <c r="G656" s="36"/>
      <c r="H656" s="41"/>
    </row>
    <row r="657" spans="1:8" s="2" customFormat="1" ht="16.899999999999999" customHeight="1">
      <c r="A657" s="36"/>
      <c r="B657" s="41"/>
      <c r="C657" s="273" t="s">
        <v>180</v>
      </c>
      <c r="D657" s="273" t="s">
        <v>182</v>
      </c>
      <c r="E657" s="19" t="s">
        <v>19</v>
      </c>
      <c r="F657" s="274">
        <v>10</v>
      </c>
      <c r="G657" s="36"/>
      <c r="H657" s="41"/>
    </row>
    <row r="658" spans="1:8" s="2" customFormat="1" ht="16.899999999999999" customHeight="1">
      <c r="A658" s="36"/>
      <c r="B658" s="41"/>
      <c r="C658" s="275" t="s">
        <v>2845</v>
      </c>
      <c r="D658" s="36"/>
      <c r="E658" s="36"/>
      <c r="F658" s="36"/>
      <c r="G658" s="36"/>
      <c r="H658" s="41"/>
    </row>
    <row r="659" spans="1:8" s="2" customFormat="1" ht="16.899999999999999" customHeight="1">
      <c r="A659" s="36"/>
      <c r="B659" s="41"/>
      <c r="C659" s="273" t="s">
        <v>305</v>
      </c>
      <c r="D659" s="273" t="s">
        <v>2884</v>
      </c>
      <c r="E659" s="19" t="s">
        <v>160</v>
      </c>
      <c r="F659" s="274">
        <v>10</v>
      </c>
      <c r="G659" s="36"/>
      <c r="H659" s="41"/>
    </row>
    <row r="660" spans="1:8" s="2" customFormat="1" ht="16.899999999999999" customHeight="1">
      <c r="A660" s="36"/>
      <c r="B660" s="41"/>
      <c r="C660" s="273" t="s">
        <v>313</v>
      </c>
      <c r="D660" s="273" t="s">
        <v>314</v>
      </c>
      <c r="E660" s="19" t="s">
        <v>293</v>
      </c>
      <c r="F660" s="274">
        <v>18</v>
      </c>
      <c r="G660" s="36"/>
      <c r="H660" s="41"/>
    </row>
    <row r="661" spans="1:8" s="2" customFormat="1" ht="16.899999999999999" customHeight="1">
      <c r="A661" s="36"/>
      <c r="B661" s="41"/>
      <c r="C661" s="269" t="s">
        <v>184</v>
      </c>
      <c r="D661" s="270" t="s">
        <v>185</v>
      </c>
      <c r="E661" s="271" t="s">
        <v>139</v>
      </c>
      <c r="F661" s="272">
        <v>12</v>
      </c>
      <c r="G661" s="36"/>
      <c r="H661" s="41"/>
    </row>
    <row r="662" spans="1:8" s="2" customFormat="1" ht="16.899999999999999" customHeight="1">
      <c r="A662" s="36"/>
      <c r="B662" s="41"/>
      <c r="C662" s="273" t="s">
        <v>19</v>
      </c>
      <c r="D662" s="273" t="s">
        <v>2844</v>
      </c>
      <c r="E662" s="19" t="s">
        <v>19</v>
      </c>
      <c r="F662" s="274">
        <v>0</v>
      </c>
      <c r="G662" s="36"/>
      <c r="H662" s="41"/>
    </row>
    <row r="663" spans="1:8" s="2" customFormat="1" ht="16.899999999999999" customHeight="1">
      <c r="A663" s="36"/>
      <c r="B663" s="41"/>
      <c r="C663" s="273" t="s">
        <v>19</v>
      </c>
      <c r="D663" s="273" t="s">
        <v>8</v>
      </c>
      <c r="E663" s="19" t="s">
        <v>19</v>
      </c>
      <c r="F663" s="274">
        <v>12</v>
      </c>
      <c r="G663" s="36"/>
      <c r="H663" s="41"/>
    </row>
    <row r="664" spans="1:8" s="2" customFormat="1" ht="16.899999999999999" customHeight="1">
      <c r="A664" s="36"/>
      <c r="B664" s="41"/>
      <c r="C664" s="275" t="s">
        <v>2845</v>
      </c>
      <c r="D664" s="36"/>
      <c r="E664" s="36"/>
      <c r="F664" s="36"/>
      <c r="G664" s="36"/>
      <c r="H664" s="41"/>
    </row>
    <row r="665" spans="1:8" s="2" customFormat="1" ht="16.899999999999999" customHeight="1">
      <c r="A665" s="36"/>
      <c r="B665" s="41"/>
      <c r="C665" s="273" t="s">
        <v>319</v>
      </c>
      <c r="D665" s="273" t="s">
        <v>320</v>
      </c>
      <c r="E665" s="19" t="s">
        <v>139</v>
      </c>
      <c r="F665" s="274">
        <v>12</v>
      </c>
      <c r="G665" s="36"/>
      <c r="H665" s="41"/>
    </row>
    <row r="666" spans="1:8" s="2" customFormat="1" ht="16.899999999999999" customHeight="1">
      <c r="A666" s="36"/>
      <c r="B666" s="41"/>
      <c r="C666" s="273" t="s">
        <v>330</v>
      </c>
      <c r="D666" s="273" t="s">
        <v>2885</v>
      </c>
      <c r="E666" s="19" t="s">
        <v>139</v>
      </c>
      <c r="F666" s="274">
        <v>12</v>
      </c>
      <c r="G666" s="36"/>
      <c r="H666" s="41"/>
    </row>
    <row r="667" spans="1:8" s="2" customFormat="1" ht="16.899999999999999" customHeight="1">
      <c r="A667" s="36"/>
      <c r="B667" s="41"/>
      <c r="C667" s="273" t="s">
        <v>340</v>
      </c>
      <c r="D667" s="273" t="s">
        <v>2886</v>
      </c>
      <c r="E667" s="19" t="s">
        <v>139</v>
      </c>
      <c r="F667" s="274">
        <v>12</v>
      </c>
      <c r="G667" s="36"/>
      <c r="H667" s="41"/>
    </row>
    <row r="668" spans="1:8" s="2" customFormat="1" ht="16.899999999999999" customHeight="1">
      <c r="A668" s="36"/>
      <c r="B668" s="41"/>
      <c r="C668" s="273" t="s">
        <v>324</v>
      </c>
      <c r="D668" s="273" t="s">
        <v>325</v>
      </c>
      <c r="E668" s="19" t="s">
        <v>326</v>
      </c>
      <c r="F668" s="274">
        <v>0.24</v>
      </c>
      <c r="G668" s="36"/>
      <c r="H668" s="41"/>
    </row>
    <row r="669" spans="1:8" s="2" customFormat="1" ht="16.899999999999999" customHeight="1">
      <c r="A669" s="36"/>
      <c r="B669" s="41"/>
      <c r="C669" s="273" t="s">
        <v>334</v>
      </c>
      <c r="D669" s="273" t="s">
        <v>335</v>
      </c>
      <c r="E669" s="19" t="s">
        <v>293</v>
      </c>
      <c r="F669" s="274">
        <v>3.84</v>
      </c>
      <c r="G669" s="36"/>
      <c r="H669" s="41"/>
    </row>
    <row r="670" spans="1:8" s="2" customFormat="1" ht="26.45" customHeight="1">
      <c r="A670" s="36"/>
      <c r="B670" s="41"/>
      <c r="C670" s="268" t="s">
        <v>2922</v>
      </c>
      <c r="D670" s="268" t="s">
        <v>97</v>
      </c>
      <c r="E670" s="36"/>
      <c r="F670" s="36"/>
      <c r="G670" s="36"/>
      <c r="H670" s="41"/>
    </row>
    <row r="671" spans="1:8" s="2" customFormat="1" ht="16.899999999999999" customHeight="1">
      <c r="A671" s="36"/>
      <c r="B671" s="41"/>
      <c r="C671" s="269" t="s">
        <v>918</v>
      </c>
      <c r="D671" s="270" t="s">
        <v>919</v>
      </c>
      <c r="E671" s="271" t="s">
        <v>139</v>
      </c>
      <c r="F671" s="272">
        <v>1</v>
      </c>
      <c r="G671" s="36"/>
      <c r="H671" s="41"/>
    </row>
    <row r="672" spans="1:8" s="2" customFormat="1" ht="16.899999999999999" customHeight="1">
      <c r="A672" s="36"/>
      <c r="B672" s="41"/>
      <c r="C672" s="273" t="s">
        <v>19</v>
      </c>
      <c r="D672" s="273" t="s">
        <v>79</v>
      </c>
      <c r="E672" s="19" t="s">
        <v>19</v>
      </c>
      <c r="F672" s="274">
        <v>1</v>
      </c>
      <c r="G672" s="36"/>
      <c r="H672" s="41"/>
    </row>
    <row r="673" spans="1:8" s="2" customFormat="1" ht="16.899999999999999" customHeight="1">
      <c r="A673" s="36"/>
      <c r="B673" s="41"/>
      <c r="C673" s="275" t="s">
        <v>2845</v>
      </c>
      <c r="D673" s="36"/>
      <c r="E673" s="36"/>
      <c r="F673" s="36"/>
      <c r="G673" s="36"/>
      <c r="H673" s="41"/>
    </row>
    <row r="674" spans="1:8" s="2" customFormat="1" ht="16.899999999999999" customHeight="1">
      <c r="A674" s="36"/>
      <c r="B674" s="41"/>
      <c r="C674" s="273" t="s">
        <v>1011</v>
      </c>
      <c r="D674" s="273" t="s">
        <v>2923</v>
      </c>
      <c r="E674" s="19" t="s">
        <v>176</v>
      </c>
      <c r="F674" s="274">
        <v>1</v>
      </c>
      <c r="G674" s="36"/>
      <c r="H674" s="41"/>
    </row>
    <row r="675" spans="1:8" s="2" customFormat="1" ht="16.899999999999999" customHeight="1">
      <c r="A675" s="36"/>
      <c r="B675" s="41"/>
      <c r="C675" s="273" t="s">
        <v>1033</v>
      </c>
      <c r="D675" s="273" t="s">
        <v>2924</v>
      </c>
      <c r="E675" s="19" t="s">
        <v>139</v>
      </c>
      <c r="F675" s="274">
        <v>105</v>
      </c>
      <c r="G675" s="36"/>
      <c r="H675" s="41"/>
    </row>
    <row r="676" spans="1:8" s="2" customFormat="1" ht="16.899999999999999" customHeight="1">
      <c r="A676" s="36"/>
      <c r="B676" s="41"/>
      <c r="C676" s="269" t="s">
        <v>920</v>
      </c>
      <c r="D676" s="270" t="s">
        <v>921</v>
      </c>
      <c r="E676" s="271" t="s">
        <v>134</v>
      </c>
      <c r="F676" s="272">
        <v>700</v>
      </c>
      <c r="G676" s="36"/>
      <c r="H676" s="41"/>
    </row>
    <row r="677" spans="1:8" s="2" customFormat="1" ht="16.899999999999999" customHeight="1">
      <c r="A677" s="36"/>
      <c r="B677" s="41"/>
      <c r="C677" s="273" t="s">
        <v>19</v>
      </c>
      <c r="D677" s="273" t="s">
        <v>2844</v>
      </c>
      <c r="E677" s="19" t="s">
        <v>19</v>
      </c>
      <c r="F677" s="274">
        <v>0</v>
      </c>
      <c r="G677" s="36"/>
      <c r="H677" s="41"/>
    </row>
    <row r="678" spans="1:8" s="2" customFormat="1" ht="16.899999999999999" customHeight="1">
      <c r="A678" s="36"/>
      <c r="B678" s="41"/>
      <c r="C678" s="273" t="s">
        <v>19</v>
      </c>
      <c r="D678" s="273" t="s">
        <v>922</v>
      </c>
      <c r="E678" s="19" t="s">
        <v>19</v>
      </c>
      <c r="F678" s="274">
        <v>700</v>
      </c>
      <c r="G678" s="36"/>
      <c r="H678" s="41"/>
    </row>
    <row r="679" spans="1:8" s="2" customFormat="1" ht="16.899999999999999" customHeight="1">
      <c r="A679" s="36"/>
      <c r="B679" s="41"/>
      <c r="C679" s="275" t="s">
        <v>2845</v>
      </c>
      <c r="D679" s="36"/>
      <c r="E679" s="36"/>
      <c r="F679" s="36"/>
      <c r="G679" s="36"/>
      <c r="H679" s="41"/>
    </row>
    <row r="680" spans="1:8" s="2" customFormat="1" ht="16.899999999999999" customHeight="1">
      <c r="A680" s="36"/>
      <c r="B680" s="41"/>
      <c r="C680" s="273" t="s">
        <v>962</v>
      </c>
      <c r="D680" s="273" t="s">
        <v>2925</v>
      </c>
      <c r="E680" s="19" t="s">
        <v>134</v>
      </c>
      <c r="F680" s="274">
        <v>700</v>
      </c>
      <c r="G680" s="36"/>
      <c r="H680" s="41"/>
    </row>
    <row r="681" spans="1:8" s="2" customFormat="1" ht="16.899999999999999" customHeight="1">
      <c r="A681" s="36"/>
      <c r="B681" s="41"/>
      <c r="C681" s="273" t="s">
        <v>978</v>
      </c>
      <c r="D681" s="273" t="s">
        <v>2926</v>
      </c>
      <c r="E681" s="19" t="s">
        <v>134</v>
      </c>
      <c r="F681" s="274">
        <v>700</v>
      </c>
      <c r="G681" s="36"/>
      <c r="H681" s="41"/>
    </row>
    <row r="682" spans="1:8" s="2" customFormat="1" ht="16.899999999999999" customHeight="1">
      <c r="A682" s="36"/>
      <c r="B682" s="41"/>
      <c r="C682" s="273" t="s">
        <v>1029</v>
      </c>
      <c r="D682" s="273" t="s">
        <v>2927</v>
      </c>
      <c r="E682" s="19" t="s">
        <v>134</v>
      </c>
      <c r="F682" s="274">
        <v>3108</v>
      </c>
      <c r="G682" s="36"/>
      <c r="H682" s="41"/>
    </row>
    <row r="683" spans="1:8" s="2" customFormat="1" ht="16.899999999999999" customHeight="1">
      <c r="A683" s="36"/>
      <c r="B683" s="41"/>
      <c r="C683" s="269" t="s">
        <v>923</v>
      </c>
      <c r="D683" s="270" t="s">
        <v>924</v>
      </c>
      <c r="E683" s="271" t="s">
        <v>139</v>
      </c>
      <c r="F683" s="272">
        <v>120</v>
      </c>
      <c r="G683" s="36"/>
      <c r="H683" s="41"/>
    </row>
    <row r="684" spans="1:8" s="2" customFormat="1" ht="16.899999999999999" customHeight="1">
      <c r="A684" s="36"/>
      <c r="B684" s="41"/>
      <c r="C684" s="273" t="s">
        <v>19</v>
      </c>
      <c r="D684" s="273" t="s">
        <v>2844</v>
      </c>
      <c r="E684" s="19" t="s">
        <v>19</v>
      </c>
      <c r="F684" s="274">
        <v>0</v>
      </c>
      <c r="G684" s="36"/>
      <c r="H684" s="41"/>
    </row>
    <row r="685" spans="1:8" s="2" customFormat="1" ht="16.899999999999999" customHeight="1">
      <c r="A685" s="36"/>
      <c r="B685" s="41"/>
      <c r="C685" s="273" t="s">
        <v>19</v>
      </c>
      <c r="D685" s="273" t="s">
        <v>925</v>
      </c>
      <c r="E685" s="19" t="s">
        <v>19</v>
      </c>
      <c r="F685" s="274">
        <v>120</v>
      </c>
      <c r="G685" s="36"/>
      <c r="H685" s="41"/>
    </row>
    <row r="686" spans="1:8" s="2" customFormat="1" ht="16.899999999999999" customHeight="1">
      <c r="A686" s="36"/>
      <c r="B686" s="41"/>
      <c r="C686" s="275" t="s">
        <v>2845</v>
      </c>
      <c r="D686" s="36"/>
      <c r="E686" s="36"/>
      <c r="F686" s="36"/>
      <c r="G686" s="36"/>
      <c r="H686" s="41"/>
    </row>
    <row r="687" spans="1:8" s="2" customFormat="1" ht="16.899999999999999" customHeight="1">
      <c r="A687" s="36"/>
      <c r="B687" s="41"/>
      <c r="C687" s="273" t="s">
        <v>966</v>
      </c>
      <c r="D687" s="273" t="s">
        <v>2928</v>
      </c>
      <c r="E687" s="19" t="s">
        <v>134</v>
      </c>
      <c r="F687" s="274">
        <v>120</v>
      </c>
      <c r="G687" s="36"/>
      <c r="H687" s="41"/>
    </row>
    <row r="688" spans="1:8" s="2" customFormat="1" ht="16.899999999999999" customHeight="1">
      <c r="A688" s="36"/>
      <c r="B688" s="41"/>
      <c r="C688" s="273" t="s">
        <v>994</v>
      </c>
      <c r="D688" s="273" t="s">
        <v>2929</v>
      </c>
      <c r="E688" s="19" t="s">
        <v>134</v>
      </c>
      <c r="F688" s="274">
        <v>120</v>
      </c>
      <c r="G688" s="36"/>
      <c r="H688" s="41"/>
    </row>
    <row r="689" spans="1:8" s="2" customFormat="1" ht="16.899999999999999" customHeight="1">
      <c r="A689" s="36"/>
      <c r="B689" s="41"/>
      <c r="C689" s="273" t="s">
        <v>1029</v>
      </c>
      <c r="D689" s="273" t="s">
        <v>2927</v>
      </c>
      <c r="E689" s="19" t="s">
        <v>134</v>
      </c>
      <c r="F689" s="274">
        <v>3108</v>
      </c>
      <c r="G689" s="36"/>
      <c r="H689" s="41"/>
    </row>
    <row r="690" spans="1:8" s="2" customFormat="1" ht="16.899999999999999" customHeight="1">
      <c r="A690" s="36"/>
      <c r="B690" s="41"/>
      <c r="C690" s="269" t="s">
        <v>926</v>
      </c>
      <c r="D690" s="270" t="s">
        <v>927</v>
      </c>
      <c r="E690" s="271" t="s">
        <v>134</v>
      </c>
      <c r="F690" s="272">
        <v>148</v>
      </c>
      <c r="G690" s="36"/>
      <c r="H690" s="41"/>
    </row>
    <row r="691" spans="1:8" s="2" customFormat="1" ht="16.899999999999999" customHeight="1">
      <c r="A691" s="36"/>
      <c r="B691" s="41"/>
      <c r="C691" s="273" t="s">
        <v>19</v>
      </c>
      <c r="D691" s="273" t="s">
        <v>928</v>
      </c>
      <c r="E691" s="19" t="s">
        <v>19</v>
      </c>
      <c r="F691" s="274">
        <v>148</v>
      </c>
      <c r="G691" s="36"/>
      <c r="H691" s="41"/>
    </row>
    <row r="692" spans="1:8" s="2" customFormat="1" ht="16.899999999999999" customHeight="1">
      <c r="A692" s="36"/>
      <c r="B692" s="41"/>
      <c r="C692" s="275" t="s">
        <v>2845</v>
      </c>
      <c r="D692" s="36"/>
      <c r="E692" s="36"/>
      <c r="F692" s="36"/>
      <c r="G692" s="36"/>
      <c r="H692" s="41"/>
    </row>
    <row r="693" spans="1:8" s="2" customFormat="1" ht="16.899999999999999" customHeight="1">
      <c r="A693" s="36"/>
      <c r="B693" s="41"/>
      <c r="C693" s="273" t="s">
        <v>974</v>
      </c>
      <c r="D693" s="273" t="s">
        <v>2930</v>
      </c>
      <c r="E693" s="19" t="s">
        <v>134</v>
      </c>
      <c r="F693" s="274">
        <v>893</v>
      </c>
      <c r="G693" s="36"/>
      <c r="H693" s="41"/>
    </row>
    <row r="694" spans="1:8" s="2" customFormat="1" ht="16.899999999999999" customHeight="1">
      <c r="A694" s="36"/>
      <c r="B694" s="41"/>
      <c r="C694" s="273" t="s">
        <v>1002</v>
      </c>
      <c r="D694" s="273" t="s">
        <v>2931</v>
      </c>
      <c r="E694" s="19" t="s">
        <v>134</v>
      </c>
      <c r="F694" s="274">
        <v>893</v>
      </c>
      <c r="G694" s="36"/>
      <c r="H694" s="41"/>
    </row>
    <row r="695" spans="1:8" s="2" customFormat="1" ht="16.899999999999999" customHeight="1">
      <c r="A695" s="36"/>
      <c r="B695" s="41"/>
      <c r="C695" s="273" t="s">
        <v>1029</v>
      </c>
      <c r="D695" s="273" t="s">
        <v>2927</v>
      </c>
      <c r="E695" s="19" t="s">
        <v>134</v>
      </c>
      <c r="F695" s="274">
        <v>3108</v>
      </c>
      <c r="G695" s="36"/>
      <c r="H695" s="41"/>
    </row>
    <row r="696" spans="1:8" s="2" customFormat="1" ht="16.899999999999999" customHeight="1">
      <c r="A696" s="36"/>
      <c r="B696" s="41"/>
      <c r="C696" s="269" t="s">
        <v>929</v>
      </c>
      <c r="D696" s="270" t="s">
        <v>930</v>
      </c>
      <c r="E696" s="271" t="s">
        <v>139</v>
      </c>
      <c r="F696" s="272">
        <v>600</v>
      </c>
      <c r="G696" s="36"/>
      <c r="H696" s="41"/>
    </row>
    <row r="697" spans="1:8" s="2" customFormat="1" ht="16.899999999999999" customHeight="1">
      <c r="A697" s="36"/>
      <c r="B697" s="41"/>
      <c r="C697" s="273" t="s">
        <v>19</v>
      </c>
      <c r="D697" s="273" t="s">
        <v>2844</v>
      </c>
      <c r="E697" s="19" t="s">
        <v>19</v>
      </c>
      <c r="F697" s="274">
        <v>0</v>
      </c>
      <c r="G697" s="36"/>
      <c r="H697" s="41"/>
    </row>
    <row r="698" spans="1:8" s="2" customFormat="1" ht="16.899999999999999" customHeight="1">
      <c r="A698" s="36"/>
      <c r="B698" s="41"/>
      <c r="C698" s="273" t="s">
        <v>19</v>
      </c>
      <c r="D698" s="273" t="s">
        <v>931</v>
      </c>
      <c r="E698" s="19" t="s">
        <v>19</v>
      </c>
      <c r="F698" s="274">
        <v>600</v>
      </c>
      <c r="G698" s="36"/>
      <c r="H698" s="41"/>
    </row>
    <row r="699" spans="1:8" s="2" customFormat="1" ht="16.899999999999999" customHeight="1">
      <c r="A699" s="36"/>
      <c r="B699" s="41"/>
      <c r="C699" s="275" t="s">
        <v>2845</v>
      </c>
      <c r="D699" s="36"/>
      <c r="E699" s="36"/>
      <c r="F699" s="36"/>
      <c r="G699" s="36"/>
      <c r="H699" s="41"/>
    </row>
    <row r="700" spans="1:8" s="2" customFormat="1" ht="16.899999999999999" customHeight="1">
      <c r="A700" s="36"/>
      <c r="B700" s="41"/>
      <c r="C700" s="273" t="s">
        <v>970</v>
      </c>
      <c r="D700" s="273" t="s">
        <v>2932</v>
      </c>
      <c r="E700" s="19" t="s">
        <v>134</v>
      </c>
      <c r="F700" s="274">
        <v>600</v>
      </c>
      <c r="G700" s="36"/>
      <c r="H700" s="41"/>
    </row>
    <row r="701" spans="1:8" s="2" customFormat="1" ht="16.899999999999999" customHeight="1">
      <c r="A701" s="36"/>
      <c r="B701" s="41"/>
      <c r="C701" s="273" t="s">
        <v>998</v>
      </c>
      <c r="D701" s="273" t="s">
        <v>2933</v>
      </c>
      <c r="E701" s="19" t="s">
        <v>134</v>
      </c>
      <c r="F701" s="274">
        <v>600</v>
      </c>
      <c r="G701" s="36"/>
      <c r="H701" s="41"/>
    </row>
    <row r="702" spans="1:8" s="2" customFormat="1" ht="16.899999999999999" customHeight="1">
      <c r="A702" s="36"/>
      <c r="B702" s="41"/>
      <c r="C702" s="273" t="s">
        <v>1029</v>
      </c>
      <c r="D702" s="273" t="s">
        <v>2927</v>
      </c>
      <c r="E702" s="19" t="s">
        <v>134</v>
      </c>
      <c r="F702" s="274">
        <v>3108</v>
      </c>
      <c r="G702" s="36"/>
      <c r="H702" s="41"/>
    </row>
    <row r="703" spans="1:8" s="2" customFormat="1" ht="16.899999999999999" customHeight="1">
      <c r="A703" s="36"/>
      <c r="B703" s="41"/>
      <c r="C703" s="269" t="s">
        <v>932</v>
      </c>
      <c r="D703" s="270" t="s">
        <v>933</v>
      </c>
      <c r="E703" s="271" t="s">
        <v>134</v>
      </c>
      <c r="F703" s="272">
        <v>165</v>
      </c>
      <c r="G703" s="36"/>
      <c r="H703" s="41"/>
    </row>
    <row r="704" spans="1:8" s="2" customFormat="1" ht="16.899999999999999" customHeight="1">
      <c r="A704" s="36"/>
      <c r="B704" s="41"/>
      <c r="C704" s="273" t="s">
        <v>19</v>
      </c>
      <c r="D704" s="273" t="s">
        <v>934</v>
      </c>
      <c r="E704" s="19" t="s">
        <v>19</v>
      </c>
      <c r="F704" s="274">
        <v>165</v>
      </c>
      <c r="G704" s="36"/>
      <c r="H704" s="41"/>
    </row>
    <row r="705" spans="1:8" s="2" customFormat="1" ht="16.899999999999999" customHeight="1">
      <c r="A705" s="36"/>
      <c r="B705" s="41"/>
      <c r="C705" s="275" t="s">
        <v>2845</v>
      </c>
      <c r="D705" s="36"/>
      <c r="E705" s="36"/>
      <c r="F705" s="36"/>
      <c r="G705" s="36"/>
      <c r="H705" s="41"/>
    </row>
    <row r="706" spans="1:8" s="2" customFormat="1" ht="16.899999999999999" customHeight="1">
      <c r="A706" s="36"/>
      <c r="B706" s="41"/>
      <c r="C706" s="273" t="s">
        <v>974</v>
      </c>
      <c r="D706" s="273" t="s">
        <v>2930</v>
      </c>
      <c r="E706" s="19" t="s">
        <v>134</v>
      </c>
      <c r="F706" s="274">
        <v>893</v>
      </c>
      <c r="G706" s="36"/>
      <c r="H706" s="41"/>
    </row>
    <row r="707" spans="1:8" s="2" customFormat="1" ht="16.899999999999999" customHeight="1">
      <c r="A707" s="36"/>
      <c r="B707" s="41"/>
      <c r="C707" s="273" t="s">
        <v>1002</v>
      </c>
      <c r="D707" s="273" t="s">
        <v>2931</v>
      </c>
      <c r="E707" s="19" t="s">
        <v>134</v>
      </c>
      <c r="F707" s="274">
        <v>893</v>
      </c>
      <c r="G707" s="36"/>
      <c r="H707" s="41"/>
    </row>
    <row r="708" spans="1:8" s="2" customFormat="1" ht="16.899999999999999" customHeight="1">
      <c r="A708" s="36"/>
      <c r="B708" s="41"/>
      <c r="C708" s="273" t="s">
        <v>1029</v>
      </c>
      <c r="D708" s="273" t="s">
        <v>2927</v>
      </c>
      <c r="E708" s="19" t="s">
        <v>134</v>
      </c>
      <c r="F708" s="274">
        <v>3108</v>
      </c>
      <c r="G708" s="36"/>
      <c r="H708" s="41"/>
    </row>
    <row r="709" spans="1:8" s="2" customFormat="1" ht="16.899999999999999" customHeight="1">
      <c r="A709" s="36"/>
      <c r="B709" s="41"/>
      <c r="C709" s="269" t="s">
        <v>935</v>
      </c>
      <c r="D709" s="270" t="s">
        <v>936</v>
      </c>
      <c r="E709" s="271" t="s">
        <v>139</v>
      </c>
      <c r="F709" s="272">
        <v>6</v>
      </c>
      <c r="G709" s="36"/>
      <c r="H709" s="41"/>
    </row>
    <row r="710" spans="1:8" s="2" customFormat="1" ht="16.899999999999999" customHeight="1">
      <c r="A710" s="36"/>
      <c r="B710" s="41"/>
      <c r="C710" s="273" t="s">
        <v>19</v>
      </c>
      <c r="D710" s="273" t="s">
        <v>2844</v>
      </c>
      <c r="E710" s="19" t="s">
        <v>19</v>
      </c>
      <c r="F710" s="274">
        <v>0</v>
      </c>
      <c r="G710" s="36"/>
      <c r="H710" s="41"/>
    </row>
    <row r="711" spans="1:8" s="2" customFormat="1" ht="16.899999999999999" customHeight="1">
      <c r="A711" s="36"/>
      <c r="B711" s="41"/>
      <c r="C711" s="273" t="s">
        <v>19</v>
      </c>
      <c r="D711" s="273" t="s">
        <v>179</v>
      </c>
      <c r="E711" s="19" t="s">
        <v>19</v>
      </c>
      <c r="F711" s="274">
        <v>6</v>
      </c>
      <c r="G711" s="36"/>
      <c r="H711" s="41"/>
    </row>
    <row r="712" spans="1:8" s="2" customFormat="1" ht="16.899999999999999" customHeight="1">
      <c r="A712" s="36"/>
      <c r="B712" s="41"/>
      <c r="C712" s="275" t="s">
        <v>2845</v>
      </c>
      <c r="D712" s="36"/>
      <c r="E712" s="36"/>
      <c r="F712" s="36"/>
      <c r="G712" s="36"/>
      <c r="H712" s="41"/>
    </row>
    <row r="713" spans="1:8" s="2" customFormat="1" ht="16.899999999999999" customHeight="1">
      <c r="A713" s="36"/>
      <c r="B713" s="41"/>
      <c r="C713" s="273" t="s">
        <v>1015</v>
      </c>
      <c r="D713" s="273" t="s">
        <v>2934</v>
      </c>
      <c r="E713" s="19" t="s">
        <v>139</v>
      </c>
      <c r="F713" s="274">
        <v>62</v>
      </c>
      <c r="G713" s="36"/>
      <c r="H713" s="41"/>
    </row>
    <row r="714" spans="1:8" s="2" customFormat="1" ht="16.899999999999999" customHeight="1">
      <c r="A714" s="36"/>
      <c r="B714" s="41"/>
      <c r="C714" s="273" t="s">
        <v>1033</v>
      </c>
      <c r="D714" s="273" t="s">
        <v>2924</v>
      </c>
      <c r="E714" s="19" t="s">
        <v>139</v>
      </c>
      <c r="F714" s="274">
        <v>105</v>
      </c>
      <c r="G714" s="36"/>
      <c r="H714" s="41"/>
    </row>
    <row r="715" spans="1:8" s="2" customFormat="1" ht="16.899999999999999" customHeight="1">
      <c r="A715" s="36"/>
      <c r="B715" s="41"/>
      <c r="C715" s="269" t="s">
        <v>937</v>
      </c>
      <c r="D715" s="270" t="s">
        <v>938</v>
      </c>
      <c r="E715" s="271" t="s">
        <v>139</v>
      </c>
      <c r="F715" s="272">
        <v>12</v>
      </c>
      <c r="G715" s="36"/>
      <c r="H715" s="41"/>
    </row>
    <row r="716" spans="1:8" s="2" customFormat="1" ht="16.899999999999999" customHeight="1">
      <c r="A716" s="36"/>
      <c r="B716" s="41"/>
      <c r="C716" s="273" t="s">
        <v>19</v>
      </c>
      <c r="D716" s="273" t="s">
        <v>2844</v>
      </c>
      <c r="E716" s="19" t="s">
        <v>19</v>
      </c>
      <c r="F716" s="274">
        <v>0</v>
      </c>
      <c r="G716" s="36"/>
      <c r="H716" s="41"/>
    </row>
    <row r="717" spans="1:8" s="2" customFormat="1" ht="16.899999999999999" customHeight="1">
      <c r="A717" s="36"/>
      <c r="B717" s="41"/>
      <c r="C717" s="273" t="s">
        <v>19</v>
      </c>
      <c r="D717" s="273" t="s">
        <v>8</v>
      </c>
      <c r="E717" s="19" t="s">
        <v>19</v>
      </c>
      <c r="F717" s="274">
        <v>12</v>
      </c>
      <c r="G717" s="36"/>
      <c r="H717" s="41"/>
    </row>
    <row r="718" spans="1:8" s="2" customFormat="1" ht="16.899999999999999" customHeight="1">
      <c r="A718" s="36"/>
      <c r="B718" s="41"/>
      <c r="C718" s="275" t="s">
        <v>2845</v>
      </c>
      <c r="D718" s="36"/>
      <c r="E718" s="36"/>
      <c r="F718" s="36"/>
      <c r="G718" s="36"/>
      <c r="H718" s="41"/>
    </row>
    <row r="719" spans="1:8" s="2" customFormat="1" ht="16.899999999999999" customHeight="1">
      <c r="A719" s="36"/>
      <c r="B719" s="41"/>
      <c r="C719" s="273" t="s">
        <v>1015</v>
      </c>
      <c r="D719" s="273" t="s">
        <v>2934</v>
      </c>
      <c r="E719" s="19" t="s">
        <v>139</v>
      </c>
      <c r="F719" s="274">
        <v>62</v>
      </c>
      <c r="G719" s="36"/>
      <c r="H719" s="41"/>
    </row>
    <row r="720" spans="1:8" s="2" customFormat="1" ht="16.899999999999999" customHeight="1">
      <c r="A720" s="36"/>
      <c r="B720" s="41"/>
      <c r="C720" s="273" t="s">
        <v>1033</v>
      </c>
      <c r="D720" s="273" t="s">
        <v>2924</v>
      </c>
      <c r="E720" s="19" t="s">
        <v>139</v>
      </c>
      <c r="F720" s="274">
        <v>105</v>
      </c>
      <c r="G720" s="36"/>
      <c r="H720" s="41"/>
    </row>
    <row r="721" spans="1:8" s="2" customFormat="1" ht="16.899999999999999" customHeight="1">
      <c r="A721" s="36"/>
      <c r="B721" s="41"/>
      <c r="C721" s="269" t="s">
        <v>939</v>
      </c>
      <c r="D721" s="270" t="s">
        <v>940</v>
      </c>
      <c r="E721" s="271" t="s">
        <v>941</v>
      </c>
      <c r="F721" s="272">
        <v>5</v>
      </c>
      <c r="G721" s="36"/>
      <c r="H721" s="41"/>
    </row>
    <row r="722" spans="1:8" s="2" customFormat="1" ht="16.899999999999999" customHeight="1">
      <c r="A722" s="36"/>
      <c r="B722" s="41"/>
      <c r="C722" s="273" t="s">
        <v>19</v>
      </c>
      <c r="D722" s="273" t="s">
        <v>241</v>
      </c>
      <c r="E722" s="19" t="s">
        <v>19</v>
      </c>
      <c r="F722" s="274">
        <v>5</v>
      </c>
      <c r="G722" s="36"/>
      <c r="H722" s="41"/>
    </row>
    <row r="723" spans="1:8" s="2" customFormat="1" ht="16.899999999999999" customHeight="1">
      <c r="A723" s="36"/>
      <c r="B723" s="41"/>
      <c r="C723" s="275" t="s">
        <v>2845</v>
      </c>
      <c r="D723" s="36"/>
      <c r="E723" s="36"/>
      <c r="F723" s="36"/>
      <c r="G723" s="36"/>
      <c r="H723" s="41"/>
    </row>
    <row r="724" spans="1:8" s="2" customFormat="1" ht="16.899999999999999" customHeight="1">
      <c r="A724" s="36"/>
      <c r="B724" s="41"/>
      <c r="C724" s="273" t="s">
        <v>1021</v>
      </c>
      <c r="D724" s="273" t="s">
        <v>2935</v>
      </c>
      <c r="E724" s="19" t="s">
        <v>176</v>
      </c>
      <c r="F724" s="274">
        <v>5</v>
      </c>
      <c r="G724" s="36"/>
      <c r="H724" s="41"/>
    </row>
    <row r="725" spans="1:8" s="2" customFormat="1" ht="16.899999999999999" customHeight="1">
      <c r="A725" s="36"/>
      <c r="B725" s="41"/>
      <c r="C725" s="273" t="s">
        <v>1033</v>
      </c>
      <c r="D725" s="273" t="s">
        <v>2924</v>
      </c>
      <c r="E725" s="19" t="s">
        <v>139</v>
      </c>
      <c r="F725" s="274">
        <v>105</v>
      </c>
      <c r="G725" s="36"/>
      <c r="H725" s="41"/>
    </row>
    <row r="726" spans="1:8" s="2" customFormat="1" ht="16.899999999999999" customHeight="1">
      <c r="A726" s="36"/>
      <c r="B726" s="41"/>
      <c r="C726" s="269" t="s">
        <v>943</v>
      </c>
      <c r="D726" s="270" t="s">
        <v>944</v>
      </c>
      <c r="E726" s="271" t="s">
        <v>134</v>
      </c>
      <c r="F726" s="272">
        <v>580</v>
      </c>
      <c r="G726" s="36"/>
      <c r="H726" s="41"/>
    </row>
    <row r="727" spans="1:8" s="2" customFormat="1" ht="16.899999999999999" customHeight="1">
      <c r="A727" s="36"/>
      <c r="B727" s="41"/>
      <c r="C727" s="273" t="s">
        <v>19</v>
      </c>
      <c r="D727" s="273" t="s">
        <v>945</v>
      </c>
      <c r="E727" s="19" t="s">
        <v>19</v>
      </c>
      <c r="F727" s="274">
        <v>580</v>
      </c>
      <c r="G727" s="36"/>
      <c r="H727" s="41"/>
    </row>
    <row r="728" spans="1:8" s="2" customFormat="1" ht="16.899999999999999" customHeight="1">
      <c r="A728" s="36"/>
      <c r="B728" s="41"/>
      <c r="C728" s="275" t="s">
        <v>2845</v>
      </c>
      <c r="D728" s="36"/>
      <c r="E728" s="36"/>
      <c r="F728" s="36"/>
      <c r="G728" s="36"/>
      <c r="H728" s="41"/>
    </row>
    <row r="729" spans="1:8" s="2" customFormat="1" ht="16.899999999999999" customHeight="1">
      <c r="A729" s="36"/>
      <c r="B729" s="41"/>
      <c r="C729" s="273" t="s">
        <v>974</v>
      </c>
      <c r="D729" s="273" t="s">
        <v>2930</v>
      </c>
      <c r="E729" s="19" t="s">
        <v>134</v>
      </c>
      <c r="F729" s="274">
        <v>893</v>
      </c>
      <c r="G729" s="36"/>
      <c r="H729" s="41"/>
    </row>
    <row r="730" spans="1:8" s="2" customFormat="1" ht="16.899999999999999" customHeight="1">
      <c r="A730" s="36"/>
      <c r="B730" s="41"/>
      <c r="C730" s="273" t="s">
        <v>1002</v>
      </c>
      <c r="D730" s="273" t="s">
        <v>2931</v>
      </c>
      <c r="E730" s="19" t="s">
        <v>134</v>
      </c>
      <c r="F730" s="274">
        <v>893</v>
      </c>
      <c r="G730" s="36"/>
      <c r="H730" s="41"/>
    </row>
    <row r="731" spans="1:8" s="2" customFormat="1" ht="16.899999999999999" customHeight="1">
      <c r="A731" s="36"/>
      <c r="B731" s="41"/>
      <c r="C731" s="273" t="s">
        <v>1029</v>
      </c>
      <c r="D731" s="273" t="s">
        <v>2927</v>
      </c>
      <c r="E731" s="19" t="s">
        <v>134</v>
      </c>
      <c r="F731" s="274">
        <v>3108</v>
      </c>
      <c r="G731" s="36"/>
      <c r="H731" s="41"/>
    </row>
    <row r="732" spans="1:8" s="2" customFormat="1" ht="16.899999999999999" customHeight="1">
      <c r="A732" s="36"/>
      <c r="B732" s="41"/>
      <c r="C732" s="269" t="s">
        <v>946</v>
      </c>
      <c r="D732" s="270" t="s">
        <v>947</v>
      </c>
      <c r="E732" s="271" t="s">
        <v>139</v>
      </c>
      <c r="F732" s="272">
        <v>4</v>
      </c>
      <c r="G732" s="36"/>
      <c r="H732" s="41"/>
    </row>
    <row r="733" spans="1:8" s="2" customFormat="1" ht="16.899999999999999" customHeight="1">
      <c r="A733" s="36"/>
      <c r="B733" s="41"/>
      <c r="C733" s="273" t="s">
        <v>19</v>
      </c>
      <c r="D733" s="273" t="s">
        <v>156</v>
      </c>
      <c r="E733" s="19" t="s">
        <v>19</v>
      </c>
      <c r="F733" s="274">
        <v>4</v>
      </c>
      <c r="G733" s="36"/>
      <c r="H733" s="41"/>
    </row>
    <row r="734" spans="1:8" s="2" customFormat="1" ht="16.899999999999999" customHeight="1">
      <c r="A734" s="36"/>
      <c r="B734" s="41"/>
      <c r="C734" s="275" t="s">
        <v>2845</v>
      </c>
      <c r="D734" s="36"/>
      <c r="E734" s="36"/>
      <c r="F734" s="36"/>
      <c r="G734" s="36"/>
      <c r="H734" s="41"/>
    </row>
    <row r="735" spans="1:8" s="2" customFormat="1" ht="16.899999999999999" customHeight="1">
      <c r="A735" s="36"/>
      <c r="B735" s="41"/>
      <c r="C735" s="273" t="s">
        <v>1007</v>
      </c>
      <c r="D735" s="273" t="s">
        <v>2936</v>
      </c>
      <c r="E735" s="19" t="s">
        <v>176</v>
      </c>
      <c r="F735" s="274">
        <v>4</v>
      </c>
      <c r="G735" s="36"/>
      <c r="H735" s="41"/>
    </row>
    <row r="736" spans="1:8" s="2" customFormat="1" ht="16.899999999999999" customHeight="1">
      <c r="A736" s="36"/>
      <c r="B736" s="41"/>
      <c r="C736" s="273" t="s">
        <v>1033</v>
      </c>
      <c r="D736" s="273" t="s">
        <v>2924</v>
      </c>
      <c r="E736" s="19" t="s">
        <v>139</v>
      </c>
      <c r="F736" s="274">
        <v>105</v>
      </c>
      <c r="G736" s="36"/>
      <c r="H736" s="41"/>
    </row>
    <row r="737" spans="1:8" s="2" customFormat="1" ht="16.899999999999999" customHeight="1">
      <c r="A737" s="36"/>
      <c r="B737" s="41"/>
      <c r="C737" s="269" t="s">
        <v>948</v>
      </c>
      <c r="D737" s="270" t="s">
        <v>949</v>
      </c>
      <c r="E737" s="271" t="s">
        <v>139</v>
      </c>
      <c r="F737" s="272">
        <v>428</v>
      </c>
      <c r="G737" s="36"/>
      <c r="H737" s="41"/>
    </row>
    <row r="738" spans="1:8" s="2" customFormat="1" ht="16.899999999999999" customHeight="1">
      <c r="A738" s="36"/>
      <c r="B738" s="41"/>
      <c r="C738" s="273" t="s">
        <v>19</v>
      </c>
      <c r="D738" s="273" t="s">
        <v>950</v>
      </c>
      <c r="E738" s="19" t="s">
        <v>19</v>
      </c>
      <c r="F738" s="274">
        <v>428</v>
      </c>
      <c r="G738" s="36"/>
      <c r="H738" s="41"/>
    </row>
    <row r="739" spans="1:8" s="2" customFormat="1" ht="16.899999999999999" customHeight="1">
      <c r="A739" s="36"/>
      <c r="B739" s="41"/>
      <c r="C739" s="275" t="s">
        <v>2845</v>
      </c>
      <c r="D739" s="36"/>
      <c r="E739" s="36"/>
      <c r="F739" s="36"/>
      <c r="G739" s="36"/>
      <c r="H739" s="41"/>
    </row>
    <row r="740" spans="1:8" s="2" customFormat="1" ht="16.899999999999999" customHeight="1">
      <c r="A740" s="36"/>
      <c r="B740" s="41"/>
      <c r="C740" s="273" t="s">
        <v>989</v>
      </c>
      <c r="D740" s="273" t="s">
        <v>2926</v>
      </c>
      <c r="E740" s="19" t="s">
        <v>134</v>
      </c>
      <c r="F740" s="274">
        <v>428</v>
      </c>
      <c r="G740" s="36"/>
      <c r="H740" s="41"/>
    </row>
    <row r="741" spans="1:8" s="2" customFormat="1" ht="16.899999999999999" customHeight="1">
      <c r="A741" s="36"/>
      <c r="B741" s="41"/>
      <c r="C741" s="273" t="s">
        <v>1029</v>
      </c>
      <c r="D741" s="273" t="s">
        <v>2927</v>
      </c>
      <c r="E741" s="19" t="s">
        <v>134</v>
      </c>
      <c r="F741" s="274">
        <v>3108</v>
      </c>
      <c r="G741" s="36"/>
      <c r="H741" s="41"/>
    </row>
    <row r="742" spans="1:8" s="2" customFormat="1" ht="16.899999999999999" customHeight="1">
      <c r="A742" s="36"/>
      <c r="B742" s="41"/>
      <c r="C742" s="269" t="s">
        <v>951</v>
      </c>
      <c r="D742" s="270" t="s">
        <v>952</v>
      </c>
      <c r="E742" s="271" t="s">
        <v>134</v>
      </c>
      <c r="F742" s="272">
        <v>63</v>
      </c>
      <c r="G742" s="36"/>
      <c r="H742" s="41"/>
    </row>
    <row r="743" spans="1:8" s="2" customFormat="1" ht="16.899999999999999" customHeight="1">
      <c r="A743" s="36"/>
      <c r="B743" s="41"/>
      <c r="C743" s="273" t="s">
        <v>19</v>
      </c>
      <c r="D743" s="273" t="s">
        <v>565</v>
      </c>
      <c r="E743" s="19" t="s">
        <v>19</v>
      </c>
      <c r="F743" s="274">
        <v>63</v>
      </c>
      <c r="G743" s="36"/>
      <c r="H743" s="41"/>
    </row>
    <row r="744" spans="1:8" s="2" customFormat="1" ht="16.899999999999999" customHeight="1">
      <c r="A744" s="36"/>
      <c r="B744" s="41"/>
      <c r="C744" s="275" t="s">
        <v>2845</v>
      </c>
      <c r="D744" s="36"/>
      <c r="E744" s="36"/>
      <c r="F744" s="36"/>
      <c r="G744" s="36"/>
      <c r="H744" s="41"/>
    </row>
    <row r="745" spans="1:8" s="2" customFormat="1" ht="16.899999999999999" customHeight="1">
      <c r="A745" s="36"/>
      <c r="B745" s="41"/>
      <c r="C745" s="273" t="s">
        <v>982</v>
      </c>
      <c r="D745" s="273" t="s">
        <v>2937</v>
      </c>
      <c r="E745" s="19" t="s">
        <v>134</v>
      </c>
      <c r="F745" s="274">
        <v>367</v>
      </c>
      <c r="G745" s="36"/>
      <c r="H745" s="41"/>
    </row>
    <row r="746" spans="1:8" s="2" customFormat="1" ht="16.899999999999999" customHeight="1">
      <c r="A746" s="36"/>
      <c r="B746" s="41"/>
      <c r="C746" s="273" t="s">
        <v>1029</v>
      </c>
      <c r="D746" s="273" t="s">
        <v>2927</v>
      </c>
      <c r="E746" s="19" t="s">
        <v>134</v>
      </c>
      <c r="F746" s="274">
        <v>3108</v>
      </c>
      <c r="G746" s="36"/>
      <c r="H746" s="41"/>
    </row>
    <row r="747" spans="1:8" s="2" customFormat="1" ht="16.899999999999999" customHeight="1">
      <c r="A747" s="36"/>
      <c r="B747" s="41"/>
      <c r="C747" s="269" t="s">
        <v>953</v>
      </c>
      <c r="D747" s="270" t="s">
        <v>954</v>
      </c>
      <c r="E747" s="271" t="s">
        <v>134</v>
      </c>
      <c r="F747" s="272">
        <v>88</v>
      </c>
      <c r="G747" s="36"/>
      <c r="H747" s="41"/>
    </row>
    <row r="748" spans="1:8" s="2" customFormat="1" ht="16.899999999999999" customHeight="1">
      <c r="A748" s="36"/>
      <c r="B748" s="41"/>
      <c r="C748" s="273" t="s">
        <v>19</v>
      </c>
      <c r="D748" s="273" t="s">
        <v>750</v>
      </c>
      <c r="E748" s="19" t="s">
        <v>19</v>
      </c>
      <c r="F748" s="274">
        <v>88</v>
      </c>
      <c r="G748" s="36"/>
      <c r="H748" s="41"/>
    </row>
    <row r="749" spans="1:8" s="2" customFormat="1" ht="16.899999999999999" customHeight="1">
      <c r="A749" s="36"/>
      <c r="B749" s="41"/>
      <c r="C749" s="275" t="s">
        <v>2845</v>
      </c>
      <c r="D749" s="36"/>
      <c r="E749" s="36"/>
      <c r="F749" s="36"/>
      <c r="G749" s="36"/>
      <c r="H749" s="41"/>
    </row>
    <row r="750" spans="1:8" s="2" customFormat="1" ht="16.899999999999999" customHeight="1">
      <c r="A750" s="36"/>
      <c r="B750" s="41"/>
      <c r="C750" s="273" t="s">
        <v>982</v>
      </c>
      <c r="D750" s="273" t="s">
        <v>2937</v>
      </c>
      <c r="E750" s="19" t="s">
        <v>134</v>
      </c>
      <c r="F750" s="274">
        <v>367</v>
      </c>
      <c r="G750" s="36"/>
      <c r="H750" s="41"/>
    </row>
    <row r="751" spans="1:8" s="2" customFormat="1" ht="16.899999999999999" customHeight="1">
      <c r="A751" s="36"/>
      <c r="B751" s="41"/>
      <c r="C751" s="273" t="s">
        <v>1029</v>
      </c>
      <c r="D751" s="273" t="s">
        <v>2927</v>
      </c>
      <c r="E751" s="19" t="s">
        <v>134</v>
      </c>
      <c r="F751" s="274">
        <v>3108</v>
      </c>
      <c r="G751" s="36"/>
      <c r="H751" s="41"/>
    </row>
    <row r="752" spans="1:8" s="2" customFormat="1" ht="16.899999999999999" customHeight="1">
      <c r="A752" s="36"/>
      <c r="B752" s="41"/>
      <c r="C752" s="269" t="s">
        <v>955</v>
      </c>
      <c r="D752" s="270" t="s">
        <v>956</v>
      </c>
      <c r="E752" s="271" t="s">
        <v>134</v>
      </c>
      <c r="F752" s="272">
        <v>216</v>
      </c>
      <c r="G752" s="36"/>
      <c r="H752" s="41"/>
    </row>
    <row r="753" spans="1:8" s="2" customFormat="1" ht="16.899999999999999" customHeight="1">
      <c r="A753" s="36"/>
      <c r="B753" s="41"/>
      <c r="C753" s="273" t="s">
        <v>19</v>
      </c>
      <c r="D753" s="273" t="s">
        <v>957</v>
      </c>
      <c r="E753" s="19" t="s">
        <v>19</v>
      </c>
      <c r="F753" s="274">
        <v>216</v>
      </c>
      <c r="G753" s="36"/>
      <c r="H753" s="41"/>
    </row>
    <row r="754" spans="1:8" s="2" customFormat="1" ht="16.899999999999999" customHeight="1">
      <c r="A754" s="36"/>
      <c r="B754" s="41"/>
      <c r="C754" s="275" t="s">
        <v>2845</v>
      </c>
      <c r="D754" s="36"/>
      <c r="E754" s="36"/>
      <c r="F754" s="36"/>
      <c r="G754" s="36"/>
      <c r="H754" s="41"/>
    </row>
    <row r="755" spans="1:8" s="2" customFormat="1" ht="16.899999999999999" customHeight="1">
      <c r="A755" s="36"/>
      <c r="B755" s="41"/>
      <c r="C755" s="273" t="s">
        <v>982</v>
      </c>
      <c r="D755" s="273" t="s">
        <v>2937</v>
      </c>
      <c r="E755" s="19" t="s">
        <v>134</v>
      </c>
      <c r="F755" s="274">
        <v>367</v>
      </c>
      <c r="G755" s="36"/>
      <c r="H755" s="41"/>
    </row>
    <row r="756" spans="1:8" s="2" customFormat="1" ht="16.899999999999999" customHeight="1">
      <c r="A756" s="36"/>
      <c r="B756" s="41"/>
      <c r="C756" s="273" t="s">
        <v>1029</v>
      </c>
      <c r="D756" s="273" t="s">
        <v>2927</v>
      </c>
      <c r="E756" s="19" t="s">
        <v>134</v>
      </c>
      <c r="F756" s="274">
        <v>3108</v>
      </c>
      <c r="G756" s="36"/>
      <c r="H756" s="41"/>
    </row>
    <row r="757" spans="1:8" s="2" customFormat="1" ht="16.899999999999999" customHeight="1">
      <c r="A757" s="36"/>
      <c r="B757" s="41"/>
      <c r="C757" s="269" t="s">
        <v>958</v>
      </c>
      <c r="D757" s="270" t="s">
        <v>959</v>
      </c>
      <c r="E757" s="271" t="s">
        <v>139</v>
      </c>
      <c r="F757" s="272">
        <v>44</v>
      </c>
      <c r="G757" s="36"/>
      <c r="H757" s="41"/>
    </row>
    <row r="758" spans="1:8" s="2" customFormat="1" ht="16.899999999999999" customHeight="1">
      <c r="A758" s="36"/>
      <c r="B758" s="41"/>
      <c r="C758" s="273" t="s">
        <v>19</v>
      </c>
      <c r="D758" s="273" t="s">
        <v>2844</v>
      </c>
      <c r="E758" s="19" t="s">
        <v>19</v>
      </c>
      <c r="F758" s="274">
        <v>0</v>
      </c>
      <c r="G758" s="36"/>
      <c r="H758" s="41"/>
    </row>
    <row r="759" spans="1:8" s="2" customFormat="1" ht="16.899999999999999" customHeight="1">
      <c r="A759" s="36"/>
      <c r="B759" s="41"/>
      <c r="C759" s="273" t="s">
        <v>19</v>
      </c>
      <c r="D759" s="273" t="s">
        <v>454</v>
      </c>
      <c r="E759" s="19" t="s">
        <v>19</v>
      </c>
      <c r="F759" s="274">
        <v>44</v>
      </c>
      <c r="G759" s="36"/>
      <c r="H759" s="41"/>
    </row>
    <row r="760" spans="1:8" s="2" customFormat="1" ht="16.899999999999999" customHeight="1">
      <c r="A760" s="36"/>
      <c r="B760" s="41"/>
      <c r="C760" s="275" t="s">
        <v>2845</v>
      </c>
      <c r="D760" s="36"/>
      <c r="E760" s="36"/>
      <c r="F760" s="36"/>
      <c r="G760" s="36"/>
      <c r="H760" s="41"/>
    </row>
    <row r="761" spans="1:8" s="2" customFormat="1" ht="16.899999999999999" customHeight="1">
      <c r="A761" s="36"/>
      <c r="B761" s="41"/>
      <c r="C761" s="273" t="s">
        <v>1015</v>
      </c>
      <c r="D761" s="273" t="s">
        <v>2934</v>
      </c>
      <c r="E761" s="19" t="s">
        <v>139</v>
      </c>
      <c r="F761" s="274">
        <v>62</v>
      </c>
      <c r="G761" s="36"/>
      <c r="H761" s="41"/>
    </row>
    <row r="762" spans="1:8" s="2" customFormat="1" ht="16.899999999999999" customHeight="1">
      <c r="A762" s="36"/>
      <c r="B762" s="41"/>
      <c r="C762" s="273" t="s">
        <v>1033</v>
      </c>
      <c r="D762" s="273" t="s">
        <v>2924</v>
      </c>
      <c r="E762" s="19" t="s">
        <v>139</v>
      </c>
      <c r="F762" s="274">
        <v>105</v>
      </c>
      <c r="G762" s="36"/>
      <c r="H762" s="41"/>
    </row>
    <row r="763" spans="1:8" s="2" customFormat="1" ht="16.899999999999999" customHeight="1">
      <c r="A763" s="36"/>
      <c r="B763" s="41"/>
      <c r="C763" s="269" t="s">
        <v>960</v>
      </c>
      <c r="D763" s="270" t="s">
        <v>961</v>
      </c>
      <c r="E763" s="271" t="s">
        <v>941</v>
      </c>
      <c r="F763" s="272">
        <v>33</v>
      </c>
      <c r="G763" s="36"/>
      <c r="H763" s="41"/>
    </row>
    <row r="764" spans="1:8" s="2" customFormat="1" ht="16.899999999999999" customHeight="1">
      <c r="A764" s="36"/>
      <c r="B764" s="41"/>
      <c r="C764" s="273" t="s">
        <v>19</v>
      </c>
      <c r="D764" s="273" t="s">
        <v>398</v>
      </c>
      <c r="E764" s="19" t="s">
        <v>19</v>
      </c>
      <c r="F764" s="274">
        <v>33</v>
      </c>
      <c r="G764" s="36"/>
      <c r="H764" s="41"/>
    </row>
    <row r="765" spans="1:8" s="2" customFormat="1" ht="16.899999999999999" customHeight="1">
      <c r="A765" s="36"/>
      <c r="B765" s="41"/>
      <c r="C765" s="275" t="s">
        <v>2845</v>
      </c>
      <c r="D765" s="36"/>
      <c r="E765" s="36"/>
      <c r="F765" s="36"/>
      <c r="G765" s="36"/>
      <c r="H765" s="41"/>
    </row>
    <row r="766" spans="1:8" s="2" customFormat="1" ht="16.899999999999999" customHeight="1">
      <c r="A766" s="36"/>
      <c r="B766" s="41"/>
      <c r="C766" s="273" t="s">
        <v>1025</v>
      </c>
      <c r="D766" s="273" t="s">
        <v>2938</v>
      </c>
      <c r="E766" s="19" t="s">
        <v>176</v>
      </c>
      <c r="F766" s="274">
        <v>33</v>
      </c>
      <c r="G766" s="36"/>
      <c r="H766" s="41"/>
    </row>
    <row r="767" spans="1:8" s="2" customFormat="1" ht="16.899999999999999" customHeight="1">
      <c r="A767" s="36"/>
      <c r="B767" s="41"/>
      <c r="C767" s="273" t="s">
        <v>1033</v>
      </c>
      <c r="D767" s="273" t="s">
        <v>2924</v>
      </c>
      <c r="E767" s="19" t="s">
        <v>139</v>
      </c>
      <c r="F767" s="274">
        <v>105</v>
      </c>
      <c r="G767" s="36"/>
      <c r="H767" s="41"/>
    </row>
    <row r="768" spans="1:8" s="2" customFormat="1" ht="7.35" customHeight="1">
      <c r="A768" s="36"/>
      <c r="B768" s="135"/>
      <c r="C768" s="136"/>
      <c r="D768" s="136"/>
      <c r="E768" s="136"/>
      <c r="F768" s="136"/>
      <c r="G768" s="136"/>
      <c r="H768" s="41"/>
    </row>
    <row r="769" spans="1:8" s="2" customFormat="1" ht="11.25">
      <c r="A769" s="36"/>
      <c r="B769" s="36"/>
      <c r="C769" s="36"/>
      <c r="D769" s="36"/>
      <c r="E769" s="36"/>
      <c r="F769" s="36"/>
      <c r="G769" s="36"/>
      <c r="H769" s="36"/>
    </row>
  </sheetData>
  <sheetProtection algorithmName="SHA-512" hashValue="qmT7ViFw+Av93BSAeuf3DrUis2b1iHEyGlLYOQm3FJlmhFzKBmsVP2WvjvPG+uPLWAEy8JOW0xFeljH0vZyuBA==" saltValue="opA5UpRMt+SmxCnJEXQtIbCR+KwgbzlcjkBf5Tg+HjaRnYhnxOLUbL/voaJv/1NuRKMRfpKrCyUCcr8ZyTUdc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76" customWidth="1"/>
    <col min="2" max="2" width="1.6640625" style="276" customWidth="1"/>
    <col min="3" max="4" width="5" style="276" customWidth="1"/>
    <col min="5" max="5" width="11.6640625" style="276" customWidth="1"/>
    <col min="6" max="6" width="9.1640625" style="276" customWidth="1"/>
    <col min="7" max="7" width="5" style="276" customWidth="1"/>
    <col min="8" max="8" width="77.83203125" style="276" customWidth="1"/>
    <col min="9" max="10" width="20" style="276" customWidth="1"/>
    <col min="11" max="11" width="1.6640625" style="276" customWidth="1"/>
  </cols>
  <sheetData>
    <row r="1" spans="2:11" s="1" customFormat="1" ht="37.5" customHeight="1"/>
    <row r="2" spans="2:11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pans="2:11" s="16" customFormat="1" ht="45" customHeight="1">
      <c r="B3" s="280"/>
      <c r="C3" s="420" t="s">
        <v>2939</v>
      </c>
      <c r="D3" s="420"/>
      <c r="E3" s="420"/>
      <c r="F3" s="420"/>
      <c r="G3" s="420"/>
      <c r="H3" s="420"/>
      <c r="I3" s="420"/>
      <c r="J3" s="420"/>
      <c r="K3" s="281"/>
    </row>
    <row r="4" spans="2:11" s="1" customFormat="1" ht="25.5" customHeight="1">
      <c r="B4" s="282"/>
      <c r="C4" s="419" t="s">
        <v>2940</v>
      </c>
      <c r="D4" s="419"/>
      <c r="E4" s="419"/>
      <c r="F4" s="419"/>
      <c r="G4" s="419"/>
      <c r="H4" s="419"/>
      <c r="I4" s="419"/>
      <c r="J4" s="419"/>
      <c r="K4" s="283"/>
    </row>
    <row r="5" spans="2:11" s="1" customFormat="1" ht="5.25" customHeight="1">
      <c r="B5" s="282"/>
      <c r="C5" s="284"/>
      <c r="D5" s="284"/>
      <c r="E5" s="284"/>
      <c r="F5" s="284"/>
      <c r="G5" s="284"/>
      <c r="H5" s="284"/>
      <c r="I5" s="284"/>
      <c r="J5" s="284"/>
      <c r="K5" s="283"/>
    </row>
    <row r="6" spans="2:11" s="1" customFormat="1" ht="15" customHeight="1">
      <c r="B6" s="282"/>
      <c r="C6" s="418" t="s">
        <v>2941</v>
      </c>
      <c r="D6" s="418"/>
      <c r="E6" s="418"/>
      <c r="F6" s="418"/>
      <c r="G6" s="418"/>
      <c r="H6" s="418"/>
      <c r="I6" s="418"/>
      <c r="J6" s="418"/>
      <c r="K6" s="283"/>
    </row>
    <row r="7" spans="2:11" s="1" customFormat="1" ht="15" customHeight="1">
      <c r="B7" s="286"/>
      <c r="C7" s="418" t="s">
        <v>2942</v>
      </c>
      <c r="D7" s="418"/>
      <c r="E7" s="418"/>
      <c r="F7" s="418"/>
      <c r="G7" s="418"/>
      <c r="H7" s="418"/>
      <c r="I7" s="418"/>
      <c r="J7" s="418"/>
      <c r="K7" s="283"/>
    </row>
    <row r="8" spans="2:11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pans="2:11" s="1" customFormat="1" ht="15" customHeight="1">
      <c r="B9" s="286"/>
      <c r="C9" s="418" t="s">
        <v>2943</v>
      </c>
      <c r="D9" s="418"/>
      <c r="E9" s="418"/>
      <c r="F9" s="418"/>
      <c r="G9" s="418"/>
      <c r="H9" s="418"/>
      <c r="I9" s="418"/>
      <c r="J9" s="418"/>
      <c r="K9" s="283"/>
    </row>
    <row r="10" spans="2:11" s="1" customFormat="1" ht="15" customHeight="1">
      <c r="B10" s="286"/>
      <c r="C10" s="285"/>
      <c r="D10" s="418" t="s">
        <v>2944</v>
      </c>
      <c r="E10" s="418"/>
      <c r="F10" s="418"/>
      <c r="G10" s="418"/>
      <c r="H10" s="418"/>
      <c r="I10" s="418"/>
      <c r="J10" s="418"/>
      <c r="K10" s="283"/>
    </row>
    <row r="11" spans="2:11" s="1" customFormat="1" ht="15" customHeight="1">
      <c r="B11" s="286"/>
      <c r="C11" s="287"/>
      <c r="D11" s="418" t="s">
        <v>2945</v>
      </c>
      <c r="E11" s="418"/>
      <c r="F11" s="418"/>
      <c r="G11" s="418"/>
      <c r="H11" s="418"/>
      <c r="I11" s="418"/>
      <c r="J11" s="418"/>
      <c r="K11" s="283"/>
    </row>
    <row r="12" spans="2:11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pans="2:11" s="1" customFormat="1" ht="15" customHeight="1">
      <c r="B13" s="286"/>
      <c r="C13" s="287"/>
      <c r="D13" s="288" t="s">
        <v>2946</v>
      </c>
      <c r="E13" s="285"/>
      <c r="F13" s="285"/>
      <c r="G13" s="285"/>
      <c r="H13" s="285"/>
      <c r="I13" s="285"/>
      <c r="J13" s="285"/>
      <c r="K13" s="283"/>
    </row>
    <row r="14" spans="2:11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pans="2:11" s="1" customFormat="1" ht="15" customHeight="1">
      <c r="B15" s="286"/>
      <c r="C15" s="287"/>
      <c r="D15" s="418" t="s">
        <v>2947</v>
      </c>
      <c r="E15" s="418"/>
      <c r="F15" s="418"/>
      <c r="G15" s="418"/>
      <c r="H15" s="418"/>
      <c r="I15" s="418"/>
      <c r="J15" s="418"/>
      <c r="K15" s="283"/>
    </row>
    <row r="16" spans="2:11" s="1" customFormat="1" ht="15" customHeight="1">
      <c r="B16" s="286"/>
      <c r="C16" s="287"/>
      <c r="D16" s="418" t="s">
        <v>2948</v>
      </c>
      <c r="E16" s="418"/>
      <c r="F16" s="418"/>
      <c r="G16" s="418"/>
      <c r="H16" s="418"/>
      <c r="I16" s="418"/>
      <c r="J16" s="418"/>
      <c r="K16" s="283"/>
    </row>
    <row r="17" spans="2:11" s="1" customFormat="1" ht="15" customHeight="1">
      <c r="B17" s="286"/>
      <c r="C17" s="287"/>
      <c r="D17" s="418" t="s">
        <v>2949</v>
      </c>
      <c r="E17" s="418"/>
      <c r="F17" s="418"/>
      <c r="G17" s="418"/>
      <c r="H17" s="418"/>
      <c r="I17" s="418"/>
      <c r="J17" s="418"/>
      <c r="K17" s="283"/>
    </row>
    <row r="18" spans="2:11" s="1" customFormat="1" ht="15" customHeight="1">
      <c r="B18" s="286"/>
      <c r="C18" s="287"/>
      <c r="D18" s="287"/>
      <c r="E18" s="289" t="s">
        <v>2950</v>
      </c>
      <c r="F18" s="418" t="s">
        <v>2951</v>
      </c>
      <c r="G18" s="418"/>
      <c r="H18" s="418"/>
      <c r="I18" s="418"/>
      <c r="J18" s="418"/>
      <c r="K18" s="283"/>
    </row>
    <row r="19" spans="2:11" s="1" customFormat="1" ht="15" customHeight="1">
      <c r="B19" s="286"/>
      <c r="C19" s="287"/>
      <c r="D19" s="287"/>
      <c r="E19" s="289" t="s">
        <v>78</v>
      </c>
      <c r="F19" s="418" t="s">
        <v>2952</v>
      </c>
      <c r="G19" s="418"/>
      <c r="H19" s="418"/>
      <c r="I19" s="418"/>
      <c r="J19" s="418"/>
      <c r="K19" s="283"/>
    </row>
    <row r="20" spans="2:11" s="1" customFormat="1" ht="15" customHeight="1">
      <c r="B20" s="286"/>
      <c r="C20" s="287"/>
      <c r="D20" s="287"/>
      <c r="E20" s="289" t="s">
        <v>2953</v>
      </c>
      <c r="F20" s="418" t="s">
        <v>2954</v>
      </c>
      <c r="G20" s="418"/>
      <c r="H20" s="418"/>
      <c r="I20" s="418"/>
      <c r="J20" s="418"/>
      <c r="K20" s="283"/>
    </row>
    <row r="21" spans="2:11" s="1" customFormat="1" ht="15" customHeight="1">
      <c r="B21" s="286"/>
      <c r="C21" s="287"/>
      <c r="D21" s="287"/>
      <c r="E21" s="289" t="s">
        <v>127</v>
      </c>
      <c r="F21" s="418" t="s">
        <v>2955</v>
      </c>
      <c r="G21" s="418"/>
      <c r="H21" s="418"/>
      <c r="I21" s="418"/>
      <c r="J21" s="418"/>
      <c r="K21" s="283"/>
    </row>
    <row r="22" spans="2:11" s="1" customFormat="1" ht="15" customHeight="1">
      <c r="B22" s="286"/>
      <c r="C22" s="287"/>
      <c r="D22" s="287"/>
      <c r="E22" s="289" t="s">
        <v>2956</v>
      </c>
      <c r="F22" s="418" t="s">
        <v>2957</v>
      </c>
      <c r="G22" s="418"/>
      <c r="H22" s="418"/>
      <c r="I22" s="418"/>
      <c r="J22" s="418"/>
      <c r="K22" s="283"/>
    </row>
    <row r="23" spans="2:11" s="1" customFormat="1" ht="15" customHeight="1">
      <c r="B23" s="286"/>
      <c r="C23" s="287"/>
      <c r="D23" s="287"/>
      <c r="E23" s="289" t="s">
        <v>85</v>
      </c>
      <c r="F23" s="418" t="s">
        <v>2958</v>
      </c>
      <c r="G23" s="418"/>
      <c r="H23" s="418"/>
      <c r="I23" s="418"/>
      <c r="J23" s="418"/>
      <c r="K23" s="283"/>
    </row>
    <row r="24" spans="2:11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pans="2:11" s="1" customFormat="1" ht="15" customHeight="1">
      <c r="B25" s="286"/>
      <c r="C25" s="418" t="s">
        <v>2959</v>
      </c>
      <c r="D25" s="418"/>
      <c r="E25" s="418"/>
      <c r="F25" s="418"/>
      <c r="G25" s="418"/>
      <c r="H25" s="418"/>
      <c r="I25" s="418"/>
      <c r="J25" s="418"/>
      <c r="K25" s="283"/>
    </row>
    <row r="26" spans="2:11" s="1" customFormat="1" ht="15" customHeight="1">
      <c r="B26" s="286"/>
      <c r="C26" s="418" t="s">
        <v>2960</v>
      </c>
      <c r="D26" s="418"/>
      <c r="E26" s="418"/>
      <c r="F26" s="418"/>
      <c r="G26" s="418"/>
      <c r="H26" s="418"/>
      <c r="I26" s="418"/>
      <c r="J26" s="418"/>
      <c r="K26" s="283"/>
    </row>
    <row r="27" spans="2:11" s="1" customFormat="1" ht="15" customHeight="1">
      <c r="B27" s="286"/>
      <c r="C27" s="285"/>
      <c r="D27" s="418" t="s">
        <v>2961</v>
      </c>
      <c r="E27" s="418"/>
      <c r="F27" s="418"/>
      <c r="G27" s="418"/>
      <c r="H27" s="418"/>
      <c r="I27" s="418"/>
      <c r="J27" s="418"/>
      <c r="K27" s="283"/>
    </row>
    <row r="28" spans="2:11" s="1" customFormat="1" ht="15" customHeight="1">
      <c r="B28" s="286"/>
      <c r="C28" s="287"/>
      <c r="D28" s="418" t="s">
        <v>2962</v>
      </c>
      <c r="E28" s="418"/>
      <c r="F28" s="418"/>
      <c r="G28" s="418"/>
      <c r="H28" s="418"/>
      <c r="I28" s="418"/>
      <c r="J28" s="418"/>
      <c r="K28" s="283"/>
    </row>
    <row r="29" spans="2:11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pans="2:11" s="1" customFormat="1" ht="15" customHeight="1">
      <c r="B30" s="286"/>
      <c r="C30" s="287"/>
      <c r="D30" s="418" t="s">
        <v>2963</v>
      </c>
      <c r="E30" s="418"/>
      <c r="F30" s="418"/>
      <c r="G30" s="418"/>
      <c r="H30" s="418"/>
      <c r="I30" s="418"/>
      <c r="J30" s="418"/>
      <c r="K30" s="283"/>
    </row>
    <row r="31" spans="2:11" s="1" customFormat="1" ht="15" customHeight="1">
      <c r="B31" s="286"/>
      <c r="C31" s="287"/>
      <c r="D31" s="418" t="s">
        <v>2964</v>
      </c>
      <c r="E31" s="418"/>
      <c r="F31" s="418"/>
      <c r="G31" s="418"/>
      <c r="H31" s="418"/>
      <c r="I31" s="418"/>
      <c r="J31" s="418"/>
      <c r="K31" s="283"/>
    </row>
    <row r="32" spans="2:11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pans="2:11" s="1" customFormat="1" ht="15" customHeight="1">
      <c r="B33" s="286"/>
      <c r="C33" s="287"/>
      <c r="D33" s="418" t="s">
        <v>2965</v>
      </c>
      <c r="E33" s="418"/>
      <c r="F33" s="418"/>
      <c r="G33" s="418"/>
      <c r="H33" s="418"/>
      <c r="I33" s="418"/>
      <c r="J33" s="418"/>
      <c r="K33" s="283"/>
    </row>
    <row r="34" spans="2:11" s="1" customFormat="1" ht="15" customHeight="1">
      <c r="B34" s="286"/>
      <c r="C34" s="287"/>
      <c r="D34" s="418" t="s">
        <v>2966</v>
      </c>
      <c r="E34" s="418"/>
      <c r="F34" s="418"/>
      <c r="G34" s="418"/>
      <c r="H34" s="418"/>
      <c r="I34" s="418"/>
      <c r="J34" s="418"/>
      <c r="K34" s="283"/>
    </row>
    <row r="35" spans="2:11" s="1" customFormat="1" ht="15" customHeight="1">
      <c r="B35" s="286"/>
      <c r="C35" s="287"/>
      <c r="D35" s="418" t="s">
        <v>2967</v>
      </c>
      <c r="E35" s="418"/>
      <c r="F35" s="418"/>
      <c r="G35" s="418"/>
      <c r="H35" s="418"/>
      <c r="I35" s="418"/>
      <c r="J35" s="418"/>
      <c r="K35" s="283"/>
    </row>
    <row r="36" spans="2:11" s="1" customFormat="1" ht="15" customHeight="1">
      <c r="B36" s="286"/>
      <c r="C36" s="287"/>
      <c r="D36" s="285"/>
      <c r="E36" s="288" t="s">
        <v>203</v>
      </c>
      <c r="F36" s="285"/>
      <c r="G36" s="418" t="s">
        <v>2968</v>
      </c>
      <c r="H36" s="418"/>
      <c r="I36" s="418"/>
      <c r="J36" s="418"/>
      <c r="K36" s="283"/>
    </row>
    <row r="37" spans="2:11" s="1" customFormat="1" ht="30.75" customHeight="1">
      <c r="B37" s="286"/>
      <c r="C37" s="287"/>
      <c r="D37" s="285"/>
      <c r="E37" s="288" t="s">
        <v>2969</v>
      </c>
      <c r="F37" s="285"/>
      <c r="G37" s="418" t="s">
        <v>2970</v>
      </c>
      <c r="H37" s="418"/>
      <c r="I37" s="418"/>
      <c r="J37" s="418"/>
      <c r="K37" s="283"/>
    </row>
    <row r="38" spans="2:11" s="1" customFormat="1" ht="15" customHeight="1">
      <c r="B38" s="286"/>
      <c r="C38" s="287"/>
      <c r="D38" s="285"/>
      <c r="E38" s="288" t="s">
        <v>53</v>
      </c>
      <c r="F38" s="285"/>
      <c r="G38" s="418" t="s">
        <v>2971</v>
      </c>
      <c r="H38" s="418"/>
      <c r="I38" s="418"/>
      <c r="J38" s="418"/>
      <c r="K38" s="283"/>
    </row>
    <row r="39" spans="2:11" s="1" customFormat="1" ht="15" customHeight="1">
      <c r="B39" s="286"/>
      <c r="C39" s="287"/>
      <c r="D39" s="285"/>
      <c r="E39" s="288" t="s">
        <v>54</v>
      </c>
      <c r="F39" s="285"/>
      <c r="G39" s="418" t="s">
        <v>2972</v>
      </c>
      <c r="H39" s="418"/>
      <c r="I39" s="418"/>
      <c r="J39" s="418"/>
      <c r="K39" s="283"/>
    </row>
    <row r="40" spans="2:11" s="1" customFormat="1" ht="15" customHeight="1">
      <c r="B40" s="286"/>
      <c r="C40" s="287"/>
      <c r="D40" s="285"/>
      <c r="E40" s="288" t="s">
        <v>204</v>
      </c>
      <c r="F40" s="285"/>
      <c r="G40" s="418" t="s">
        <v>2973</v>
      </c>
      <c r="H40" s="418"/>
      <c r="I40" s="418"/>
      <c r="J40" s="418"/>
      <c r="K40" s="283"/>
    </row>
    <row r="41" spans="2:11" s="1" customFormat="1" ht="15" customHeight="1">
      <c r="B41" s="286"/>
      <c r="C41" s="287"/>
      <c r="D41" s="285"/>
      <c r="E41" s="288" t="s">
        <v>205</v>
      </c>
      <c r="F41" s="285"/>
      <c r="G41" s="418" t="s">
        <v>2974</v>
      </c>
      <c r="H41" s="418"/>
      <c r="I41" s="418"/>
      <c r="J41" s="418"/>
      <c r="K41" s="283"/>
    </row>
    <row r="42" spans="2:11" s="1" customFormat="1" ht="15" customHeight="1">
      <c r="B42" s="286"/>
      <c r="C42" s="287"/>
      <c r="D42" s="285"/>
      <c r="E42" s="288" t="s">
        <v>2975</v>
      </c>
      <c r="F42" s="285"/>
      <c r="G42" s="418" t="s">
        <v>2976</v>
      </c>
      <c r="H42" s="418"/>
      <c r="I42" s="418"/>
      <c r="J42" s="418"/>
      <c r="K42" s="283"/>
    </row>
    <row r="43" spans="2:11" s="1" customFormat="1" ht="15" customHeight="1">
      <c r="B43" s="286"/>
      <c r="C43" s="287"/>
      <c r="D43" s="285"/>
      <c r="E43" s="288"/>
      <c r="F43" s="285"/>
      <c r="G43" s="418" t="s">
        <v>2977</v>
      </c>
      <c r="H43" s="418"/>
      <c r="I43" s="418"/>
      <c r="J43" s="418"/>
      <c r="K43" s="283"/>
    </row>
    <row r="44" spans="2:11" s="1" customFormat="1" ht="15" customHeight="1">
      <c r="B44" s="286"/>
      <c r="C44" s="287"/>
      <c r="D44" s="285"/>
      <c r="E44" s="288" t="s">
        <v>2978</v>
      </c>
      <c r="F44" s="285"/>
      <c r="G44" s="418" t="s">
        <v>2979</v>
      </c>
      <c r="H44" s="418"/>
      <c r="I44" s="418"/>
      <c r="J44" s="418"/>
      <c r="K44" s="283"/>
    </row>
    <row r="45" spans="2:11" s="1" customFormat="1" ht="15" customHeight="1">
      <c r="B45" s="286"/>
      <c r="C45" s="287"/>
      <c r="D45" s="285"/>
      <c r="E45" s="288" t="s">
        <v>207</v>
      </c>
      <c r="F45" s="285"/>
      <c r="G45" s="418" t="s">
        <v>2980</v>
      </c>
      <c r="H45" s="418"/>
      <c r="I45" s="418"/>
      <c r="J45" s="418"/>
      <c r="K45" s="283"/>
    </row>
    <row r="46" spans="2:11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pans="2:11" s="1" customFormat="1" ht="15" customHeight="1">
      <c r="B47" s="286"/>
      <c r="C47" s="287"/>
      <c r="D47" s="418" t="s">
        <v>2981</v>
      </c>
      <c r="E47" s="418"/>
      <c r="F47" s="418"/>
      <c r="G47" s="418"/>
      <c r="H47" s="418"/>
      <c r="I47" s="418"/>
      <c r="J47" s="418"/>
      <c r="K47" s="283"/>
    </row>
    <row r="48" spans="2:11" s="1" customFormat="1" ht="15" customHeight="1">
      <c r="B48" s="286"/>
      <c r="C48" s="287"/>
      <c r="D48" s="287"/>
      <c r="E48" s="418" t="s">
        <v>2982</v>
      </c>
      <c r="F48" s="418"/>
      <c r="G48" s="418"/>
      <c r="H48" s="418"/>
      <c r="I48" s="418"/>
      <c r="J48" s="418"/>
      <c r="K48" s="283"/>
    </row>
    <row r="49" spans="2:11" s="1" customFormat="1" ht="15" customHeight="1">
      <c r="B49" s="286"/>
      <c r="C49" s="287"/>
      <c r="D49" s="287"/>
      <c r="E49" s="418" t="s">
        <v>2983</v>
      </c>
      <c r="F49" s="418"/>
      <c r="G49" s="418"/>
      <c r="H49" s="418"/>
      <c r="I49" s="418"/>
      <c r="J49" s="418"/>
      <c r="K49" s="283"/>
    </row>
    <row r="50" spans="2:11" s="1" customFormat="1" ht="15" customHeight="1">
      <c r="B50" s="286"/>
      <c r="C50" s="287"/>
      <c r="D50" s="287"/>
      <c r="E50" s="418" t="s">
        <v>2984</v>
      </c>
      <c r="F50" s="418"/>
      <c r="G50" s="418"/>
      <c r="H50" s="418"/>
      <c r="I50" s="418"/>
      <c r="J50" s="418"/>
      <c r="K50" s="283"/>
    </row>
    <row r="51" spans="2:11" s="1" customFormat="1" ht="15" customHeight="1">
      <c r="B51" s="286"/>
      <c r="C51" s="287"/>
      <c r="D51" s="418" t="s">
        <v>2985</v>
      </c>
      <c r="E51" s="418"/>
      <c r="F51" s="418"/>
      <c r="G51" s="418"/>
      <c r="H51" s="418"/>
      <c r="I51" s="418"/>
      <c r="J51" s="418"/>
      <c r="K51" s="283"/>
    </row>
    <row r="52" spans="2:11" s="1" customFormat="1" ht="25.5" customHeight="1">
      <c r="B52" s="282"/>
      <c r="C52" s="419" t="s">
        <v>2986</v>
      </c>
      <c r="D52" s="419"/>
      <c r="E52" s="419"/>
      <c r="F52" s="419"/>
      <c r="G52" s="419"/>
      <c r="H52" s="419"/>
      <c r="I52" s="419"/>
      <c r="J52" s="419"/>
      <c r="K52" s="283"/>
    </row>
    <row r="53" spans="2:11" s="1" customFormat="1" ht="5.25" customHeight="1">
      <c r="B53" s="282"/>
      <c r="C53" s="284"/>
      <c r="D53" s="284"/>
      <c r="E53" s="284"/>
      <c r="F53" s="284"/>
      <c r="G53" s="284"/>
      <c r="H53" s="284"/>
      <c r="I53" s="284"/>
      <c r="J53" s="284"/>
      <c r="K53" s="283"/>
    </row>
    <row r="54" spans="2:11" s="1" customFormat="1" ht="15" customHeight="1">
      <c r="B54" s="282"/>
      <c r="C54" s="418" t="s">
        <v>2987</v>
      </c>
      <c r="D54" s="418"/>
      <c r="E54" s="418"/>
      <c r="F54" s="418"/>
      <c r="G54" s="418"/>
      <c r="H54" s="418"/>
      <c r="I54" s="418"/>
      <c r="J54" s="418"/>
      <c r="K54" s="283"/>
    </row>
    <row r="55" spans="2:11" s="1" customFormat="1" ht="15" customHeight="1">
      <c r="B55" s="282"/>
      <c r="C55" s="418" t="s">
        <v>2988</v>
      </c>
      <c r="D55" s="418"/>
      <c r="E55" s="418"/>
      <c r="F55" s="418"/>
      <c r="G55" s="418"/>
      <c r="H55" s="418"/>
      <c r="I55" s="418"/>
      <c r="J55" s="418"/>
      <c r="K55" s="283"/>
    </row>
    <row r="56" spans="2:11" s="1" customFormat="1" ht="12.75" customHeight="1">
      <c r="B56" s="282"/>
      <c r="C56" s="285"/>
      <c r="D56" s="285"/>
      <c r="E56" s="285"/>
      <c r="F56" s="285"/>
      <c r="G56" s="285"/>
      <c r="H56" s="285"/>
      <c r="I56" s="285"/>
      <c r="J56" s="285"/>
      <c r="K56" s="283"/>
    </row>
    <row r="57" spans="2:11" s="1" customFormat="1" ht="15" customHeight="1">
      <c r="B57" s="282"/>
      <c r="C57" s="418" t="s">
        <v>2989</v>
      </c>
      <c r="D57" s="418"/>
      <c r="E57" s="418"/>
      <c r="F57" s="418"/>
      <c r="G57" s="418"/>
      <c r="H57" s="418"/>
      <c r="I57" s="418"/>
      <c r="J57" s="418"/>
      <c r="K57" s="283"/>
    </row>
    <row r="58" spans="2:11" s="1" customFormat="1" ht="15" customHeight="1">
      <c r="B58" s="282"/>
      <c r="C58" s="287"/>
      <c r="D58" s="418" t="s">
        <v>2990</v>
      </c>
      <c r="E58" s="418"/>
      <c r="F58" s="418"/>
      <c r="G58" s="418"/>
      <c r="H58" s="418"/>
      <c r="I58" s="418"/>
      <c r="J58" s="418"/>
      <c r="K58" s="283"/>
    </row>
    <row r="59" spans="2:11" s="1" customFormat="1" ht="15" customHeight="1">
      <c r="B59" s="282"/>
      <c r="C59" s="287"/>
      <c r="D59" s="418" t="s">
        <v>2991</v>
      </c>
      <c r="E59" s="418"/>
      <c r="F59" s="418"/>
      <c r="G59" s="418"/>
      <c r="H59" s="418"/>
      <c r="I59" s="418"/>
      <c r="J59" s="418"/>
      <c r="K59" s="283"/>
    </row>
    <row r="60" spans="2:11" s="1" customFormat="1" ht="15" customHeight="1">
      <c r="B60" s="282"/>
      <c r="C60" s="287"/>
      <c r="D60" s="418" t="s">
        <v>2992</v>
      </c>
      <c r="E60" s="418"/>
      <c r="F60" s="418"/>
      <c r="G60" s="418"/>
      <c r="H60" s="418"/>
      <c r="I60" s="418"/>
      <c r="J60" s="418"/>
      <c r="K60" s="283"/>
    </row>
    <row r="61" spans="2:11" s="1" customFormat="1" ht="15" customHeight="1">
      <c r="B61" s="282"/>
      <c r="C61" s="287"/>
      <c r="D61" s="418" t="s">
        <v>2993</v>
      </c>
      <c r="E61" s="418"/>
      <c r="F61" s="418"/>
      <c r="G61" s="418"/>
      <c r="H61" s="418"/>
      <c r="I61" s="418"/>
      <c r="J61" s="418"/>
      <c r="K61" s="283"/>
    </row>
    <row r="62" spans="2:11" s="1" customFormat="1" ht="15" customHeight="1">
      <c r="B62" s="282"/>
      <c r="C62" s="287"/>
      <c r="D62" s="421" t="s">
        <v>2994</v>
      </c>
      <c r="E62" s="421"/>
      <c r="F62" s="421"/>
      <c r="G62" s="421"/>
      <c r="H62" s="421"/>
      <c r="I62" s="421"/>
      <c r="J62" s="421"/>
      <c r="K62" s="283"/>
    </row>
    <row r="63" spans="2:11" s="1" customFormat="1" ht="15" customHeight="1">
      <c r="B63" s="282"/>
      <c r="C63" s="287"/>
      <c r="D63" s="418" t="s">
        <v>2995</v>
      </c>
      <c r="E63" s="418"/>
      <c r="F63" s="418"/>
      <c r="G63" s="418"/>
      <c r="H63" s="418"/>
      <c r="I63" s="418"/>
      <c r="J63" s="418"/>
      <c r="K63" s="283"/>
    </row>
    <row r="64" spans="2:11" s="1" customFormat="1" ht="12.75" customHeight="1">
      <c r="B64" s="282"/>
      <c r="C64" s="287"/>
      <c r="D64" s="287"/>
      <c r="E64" s="290"/>
      <c r="F64" s="287"/>
      <c r="G64" s="287"/>
      <c r="H64" s="287"/>
      <c r="I64" s="287"/>
      <c r="J64" s="287"/>
      <c r="K64" s="283"/>
    </row>
    <row r="65" spans="2:11" s="1" customFormat="1" ht="15" customHeight="1">
      <c r="B65" s="282"/>
      <c r="C65" s="287"/>
      <c r="D65" s="418" t="s">
        <v>2996</v>
      </c>
      <c r="E65" s="418"/>
      <c r="F65" s="418"/>
      <c r="G65" s="418"/>
      <c r="H65" s="418"/>
      <c r="I65" s="418"/>
      <c r="J65" s="418"/>
      <c r="K65" s="283"/>
    </row>
    <row r="66" spans="2:11" s="1" customFormat="1" ht="15" customHeight="1">
      <c r="B66" s="282"/>
      <c r="C66" s="287"/>
      <c r="D66" s="421" t="s">
        <v>2997</v>
      </c>
      <c r="E66" s="421"/>
      <c r="F66" s="421"/>
      <c r="G66" s="421"/>
      <c r="H66" s="421"/>
      <c r="I66" s="421"/>
      <c r="J66" s="421"/>
      <c r="K66" s="283"/>
    </row>
    <row r="67" spans="2:11" s="1" customFormat="1" ht="15" customHeight="1">
      <c r="B67" s="282"/>
      <c r="C67" s="287"/>
      <c r="D67" s="418" t="s">
        <v>2998</v>
      </c>
      <c r="E67" s="418"/>
      <c r="F67" s="418"/>
      <c r="G67" s="418"/>
      <c r="H67" s="418"/>
      <c r="I67" s="418"/>
      <c r="J67" s="418"/>
      <c r="K67" s="283"/>
    </row>
    <row r="68" spans="2:11" s="1" customFormat="1" ht="15" customHeight="1">
      <c r="B68" s="282"/>
      <c r="C68" s="287"/>
      <c r="D68" s="418" t="s">
        <v>2999</v>
      </c>
      <c r="E68" s="418"/>
      <c r="F68" s="418"/>
      <c r="G68" s="418"/>
      <c r="H68" s="418"/>
      <c r="I68" s="418"/>
      <c r="J68" s="418"/>
      <c r="K68" s="283"/>
    </row>
    <row r="69" spans="2:11" s="1" customFormat="1" ht="15" customHeight="1">
      <c r="B69" s="282"/>
      <c r="C69" s="287"/>
      <c r="D69" s="418" t="s">
        <v>3000</v>
      </c>
      <c r="E69" s="418"/>
      <c r="F69" s="418"/>
      <c r="G69" s="418"/>
      <c r="H69" s="418"/>
      <c r="I69" s="418"/>
      <c r="J69" s="418"/>
      <c r="K69" s="283"/>
    </row>
    <row r="70" spans="2:11" s="1" customFormat="1" ht="15" customHeight="1">
      <c r="B70" s="282"/>
      <c r="C70" s="287"/>
      <c r="D70" s="418" t="s">
        <v>3001</v>
      </c>
      <c r="E70" s="418"/>
      <c r="F70" s="418"/>
      <c r="G70" s="418"/>
      <c r="H70" s="418"/>
      <c r="I70" s="418"/>
      <c r="J70" s="418"/>
      <c r="K70" s="283"/>
    </row>
    <row r="71" spans="2:11" s="1" customFormat="1" ht="12.75" customHeight="1">
      <c r="B71" s="291"/>
      <c r="C71" s="292"/>
      <c r="D71" s="292"/>
      <c r="E71" s="292"/>
      <c r="F71" s="292"/>
      <c r="G71" s="292"/>
      <c r="H71" s="292"/>
      <c r="I71" s="292"/>
      <c r="J71" s="292"/>
      <c r="K71" s="293"/>
    </row>
    <row r="72" spans="2:11" s="1" customFormat="1" ht="18.75" customHeight="1">
      <c r="B72" s="294"/>
      <c r="C72" s="294"/>
      <c r="D72" s="294"/>
      <c r="E72" s="294"/>
      <c r="F72" s="294"/>
      <c r="G72" s="294"/>
      <c r="H72" s="294"/>
      <c r="I72" s="294"/>
      <c r="J72" s="294"/>
      <c r="K72" s="295"/>
    </row>
    <row r="73" spans="2:11" s="1" customFormat="1" ht="18.75" customHeight="1">
      <c r="B73" s="295"/>
      <c r="C73" s="295"/>
      <c r="D73" s="295"/>
      <c r="E73" s="295"/>
      <c r="F73" s="295"/>
      <c r="G73" s="295"/>
      <c r="H73" s="295"/>
      <c r="I73" s="295"/>
      <c r="J73" s="295"/>
      <c r="K73" s="295"/>
    </row>
    <row r="74" spans="2:11" s="1" customFormat="1" ht="7.5" customHeight="1">
      <c r="B74" s="296"/>
      <c r="C74" s="297"/>
      <c r="D74" s="297"/>
      <c r="E74" s="297"/>
      <c r="F74" s="297"/>
      <c r="G74" s="297"/>
      <c r="H74" s="297"/>
      <c r="I74" s="297"/>
      <c r="J74" s="297"/>
      <c r="K74" s="298"/>
    </row>
    <row r="75" spans="2:11" s="1" customFormat="1" ht="45" customHeight="1">
      <c r="B75" s="299"/>
      <c r="C75" s="422" t="s">
        <v>3002</v>
      </c>
      <c r="D75" s="422"/>
      <c r="E75" s="422"/>
      <c r="F75" s="422"/>
      <c r="G75" s="422"/>
      <c r="H75" s="422"/>
      <c r="I75" s="422"/>
      <c r="J75" s="422"/>
      <c r="K75" s="300"/>
    </row>
    <row r="76" spans="2:11" s="1" customFormat="1" ht="17.25" customHeight="1">
      <c r="B76" s="299"/>
      <c r="C76" s="301" t="s">
        <v>3003</v>
      </c>
      <c r="D76" s="301"/>
      <c r="E76" s="301"/>
      <c r="F76" s="301" t="s">
        <v>3004</v>
      </c>
      <c r="G76" s="302"/>
      <c r="H76" s="301" t="s">
        <v>54</v>
      </c>
      <c r="I76" s="301" t="s">
        <v>57</v>
      </c>
      <c r="J76" s="301" t="s">
        <v>3005</v>
      </c>
      <c r="K76" s="300"/>
    </row>
    <row r="77" spans="2:11" s="1" customFormat="1" ht="17.25" customHeight="1">
      <c r="B77" s="299"/>
      <c r="C77" s="303" t="s">
        <v>3006</v>
      </c>
      <c r="D77" s="303"/>
      <c r="E77" s="303"/>
      <c r="F77" s="304" t="s">
        <v>3007</v>
      </c>
      <c r="G77" s="305"/>
      <c r="H77" s="303"/>
      <c r="I77" s="303"/>
      <c r="J77" s="303" t="s">
        <v>3008</v>
      </c>
      <c r="K77" s="300"/>
    </row>
    <row r="78" spans="2:11" s="1" customFormat="1" ht="5.25" customHeight="1">
      <c r="B78" s="299"/>
      <c r="C78" s="306"/>
      <c r="D78" s="306"/>
      <c r="E78" s="306"/>
      <c r="F78" s="306"/>
      <c r="G78" s="307"/>
      <c r="H78" s="306"/>
      <c r="I78" s="306"/>
      <c r="J78" s="306"/>
      <c r="K78" s="300"/>
    </row>
    <row r="79" spans="2:11" s="1" customFormat="1" ht="15" customHeight="1">
      <c r="B79" s="299"/>
      <c r="C79" s="288" t="s">
        <v>53</v>
      </c>
      <c r="D79" s="308"/>
      <c r="E79" s="308"/>
      <c r="F79" s="309" t="s">
        <v>3009</v>
      </c>
      <c r="G79" s="310"/>
      <c r="H79" s="288" t="s">
        <v>3010</v>
      </c>
      <c r="I79" s="288" t="s">
        <v>3011</v>
      </c>
      <c r="J79" s="288">
        <v>20</v>
      </c>
      <c r="K79" s="300"/>
    </row>
    <row r="80" spans="2:11" s="1" customFormat="1" ht="15" customHeight="1">
      <c r="B80" s="299"/>
      <c r="C80" s="288" t="s">
        <v>3012</v>
      </c>
      <c r="D80" s="288"/>
      <c r="E80" s="288"/>
      <c r="F80" s="309" t="s">
        <v>3009</v>
      </c>
      <c r="G80" s="310"/>
      <c r="H80" s="288" t="s">
        <v>3013</v>
      </c>
      <c r="I80" s="288" t="s">
        <v>3011</v>
      </c>
      <c r="J80" s="288">
        <v>120</v>
      </c>
      <c r="K80" s="300"/>
    </row>
    <row r="81" spans="2:11" s="1" customFormat="1" ht="15" customHeight="1">
      <c r="B81" s="311"/>
      <c r="C81" s="288" t="s">
        <v>3014</v>
      </c>
      <c r="D81" s="288"/>
      <c r="E81" s="288"/>
      <c r="F81" s="309" t="s">
        <v>3015</v>
      </c>
      <c r="G81" s="310"/>
      <c r="H81" s="288" t="s">
        <v>3016</v>
      </c>
      <c r="I81" s="288" t="s">
        <v>3011</v>
      </c>
      <c r="J81" s="288">
        <v>50</v>
      </c>
      <c r="K81" s="300"/>
    </row>
    <row r="82" spans="2:11" s="1" customFormat="1" ht="15" customHeight="1">
      <c r="B82" s="311"/>
      <c r="C82" s="288" t="s">
        <v>3017</v>
      </c>
      <c r="D82" s="288"/>
      <c r="E82" s="288"/>
      <c r="F82" s="309" t="s">
        <v>3009</v>
      </c>
      <c r="G82" s="310"/>
      <c r="H82" s="288" t="s">
        <v>3018</v>
      </c>
      <c r="I82" s="288" t="s">
        <v>3019</v>
      </c>
      <c r="J82" s="288"/>
      <c r="K82" s="300"/>
    </row>
    <row r="83" spans="2:11" s="1" customFormat="1" ht="15" customHeight="1">
      <c r="B83" s="311"/>
      <c r="C83" s="312" t="s">
        <v>3020</v>
      </c>
      <c r="D83" s="312"/>
      <c r="E83" s="312"/>
      <c r="F83" s="313" t="s">
        <v>3015</v>
      </c>
      <c r="G83" s="312"/>
      <c r="H83" s="312" t="s">
        <v>3021</v>
      </c>
      <c r="I83" s="312" t="s">
        <v>3011</v>
      </c>
      <c r="J83" s="312">
        <v>15</v>
      </c>
      <c r="K83" s="300"/>
    </row>
    <row r="84" spans="2:11" s="1" customFormat="1" ht="15" customHeight="1">
      <c r="B84" s="311"/>
      <c r="C84" s="312" t="s">
        <v>3022</v>
      </c>
      <c r="D84" s="312"/>
      <c r="E84" s="312"/>
      <c r="F84" s="313" t="s">
        <v>3015</v>
      </c>
      <c r="G84" s="312"/>
      <c r="H84" s="312" t="s">
        <v>3023</v>
      </c>
      <c r="I84" s="312" t="s">
        <v>3011</v>
      </c>
      <c r="J84" s="312">
        <v>15</v>
      </c>
      <c r="K84" s="300"/>
    </row>
    <row r="85" spans="2:11" s="1" customFormat="1" ht="15" customHeight="1">
      <c r="B85" s="311"/>
      <c r="C85" s="312" t="s">
        <v>3024</v>
      </c>
      <c r="D85" s="312"/>
      <c r="E85" s="312"/>
      <c r="F85" s="313" t="s">
        <v>3015</v>
      </c>
      <c r="G85" s="312"/>
      <c r="H85" s="312" t="s">
        <v>3025</v>
      </c>
      <c r="I85" s="312" t="s">
        <v>3011</v>
      </c>
      <c r="J85" s="312">
        <v>20</v>
      </c>
      <c r="K85" s="300"/>
    </row>
    <row r="86" spans="2:11" s="1" customFormat="1" ht="15" customHeight="1">
      <c r="B86" s="311"/>
      <c r="C86" s="312" t="s">
        <v>3026</v>
      </c>
      <c r="D86" s="312"/>
      <c r="E86" s="312"/>
      <c r="F86" s="313" t="s">
        <v>3015</v>
      </c>
      <c r="G86" s="312"/>
      <c r="H86" s="312" t="s">
        <v>3027</v>
      </c>
      <c r="I86" s="312" t="s">
        <v>3011</v>
      </c>
      <c r="J86" s="312">
        <v>20</v>
      </c>
      <c r="K86" s="300"/>
    </row>
    <row r="87" spans="2:11" s="1" customFormat="1" ht="15" customHeight="1">
      <c r="B87" s="311"/>
      <c r="C87" s="288" t="s">
        <v>3028</v>
      </c>
      <c r="D87" s="288"/>
      <c r="E87" s="288"/>
      <c r="F87" s="309" t="s">
        <v>3015</v>
      </c>
      <c r="G87" s="310"/>
      <c r="H87" s="288" t="s">
        <v>3029</v>
      </c>
      <c r="I87" s="288" t="s">
        <v>3011</v>
      </c>
      <c r="J87" s="288">
        <v>50</v>
      </c>
      <c r="K87" s="300"/>
    </row>
    <row r="88" spans="2:11" s="1" customFormat="1" ht="15" customHeight="1">
      <c r="B88" s="311"/>
      <c r="C88" s="288" t="s">
        <v>3030</v>
      </c>
      <c r="D88" s="288"/>
      <c r="E88" s="288"/>
      <c r="F88" s="309" t="s">
        <v>3015</v>
      </c>
      <c r="G88" s="310"/>
      <c r="H88" s="288" t="s">
        <v>3031</v>
      </c>
      <c r="I88" s="288" t="s">
        <v>3011</v>
      </c>
      <c r="J88" s="288">
        <v>20</v>
      </c>
      <c r="K88" s="300"/>
    </row>
    <row r="89" spans="2:11" s="1" customFormat="1" ht="15" customHeight="1">
      <c r="B89" s="311"/>
      <c r="C89" s="288" t="s">
        <v>3032</v>
      </c>
      <c r="D89" s="288"/>
      <c r="E89" s="288"/>
      <c r="F89" s="309" t="s">
        <v>3015</v>
      </c>
      <c r="G89" s="310"/>
      <c r="H89" s="288" t="s">
        <v>3033</v>
      </c>
      <c r="I89" s="288" t="s">
        <v>3011</v>
      </c>
      <c r="J89" s="288">
        <v>20</v>
      </c>
      <c r="K89" s="300"/>
    </row>
    <row r="90" spans="2:11" s="1" customFormat="1" ht="15" customHeight="1">
      <c r="B90" s="311"/>
      <c r="C90" s="288" t="s">
        <v>3034</v>
      </c>
      <c r="D90" s="288"/>
      <c r="E90" s="288"/>
      <c r="F90" s="309" t="s">
        <v>3015</v>
      </c>
      <c r="G90" s="310"/>
      <c r="H90" s="288" t="s">
        <v>3035</v>
      </c>
      <c r="I90" s="288" t="s">
        <v>3011</v>
      </c>
      <c r="J90" s="288">
        <v>50</v>
      </c>
      <c r="K90" s="300"/>
    </row>
    <row r="91" spans="2:11" s="1" customFormat="1" ht="15" customHeight="1">
      <c r="B91" s="311"/>
      <c r="C91" s="288" t="s">
        <v>3036</v>
      </c>
      <c r="D91" s="288"/>
      <c r="E91" s="288"/>
      <c r="F91" s="309" t="s">
        <v>3015</v>
      </c>
      <c r="G91" s="310"/>
      <c r="H91" s="288" t="s">
        <v>3036</v>
      </c>
      <c r="I91" s="288" t="s">
        <v>3011</v>
      </c>
      <c r="J91" s="288">
        <v>50</v>
      </c>
      <c r="K91" s="300"/>
    </row>
    <row r="92" spans="2:11" s="1" customFormat="1" ht="15" customHeight="1">
      <c r="B92" s="311"/>
      <c r="C92" s="288" t="s">
        <v>3037</v>
      </c>
      <c r="D92" s="288"/>
      <c r="E92" s="288"/>
      <c r="F92" s="309" t="s">
        <v>3015</v>
      </c>
      <c r="G92" s="310"/>
      <c r="H92" s="288" t="s">
        <v>3038</v>
      </c>
      <c r="I92" s="288" t="s">
        <v>3011</v>
      </c>
      <c r="J92" s="288">
        <v>255</v>
      </c>
      <c r="K92" s="300"/>
    </row>
    <row r="93" spans="2:11" s="1" customFormat="1" ht="15" customHeight="1">
      <c r="B93" s="311"/>
      <c r="C93" s="288" t="s">
        <v>3039</v>
      </c>
      <c r="D93" s="288"/>
      <c r="E93" s="288"/>
      <c r="F93" s="309" t="s">
        <v>3009</v>
      </c>
      <c r="G93" s="310"/>
      <c r="H93" s="288" t="s">
        <v>3040</v>
      </c>
      <c r="I93" s="288" t="s">
        <v>3041</v>
      </c>
      <c r="J93" s="288"/>
      <c r="K93" s="300"/>
    </row>
    <row r="94" spans="2:11" s="1" customFormat="1" ht="15" customHeight="1">
      <c r="B94" s="311"/>
      <c r="C94" s="288" t="s">
        <v>3042</v>
      </c>
      <c r="D94" s="288"/>
      <c r="E94" s="288"/>
      <c r="F94" s="309" t="s">
        <v>3009</v>
      </c>
      <c r="G94" s="310"/>
      <c r="H94" s="288" t="s">
        <v>3043</v>
      </c>
      <c r="I94" s="288" t="s">
        <v>3044</v>
      </c>
      <c r="J94" s="288"/>
      <c r="K94" s="300"/>
    </row>
    <row r="95" spans="2:11" s="1" customFormat="1" ht="15" customHeight="1">
      <c r="B95" s="311"/>
      <c r="C95" s="288" t="s">
        <v>3045</v>
      </c>
      <c r="D95" s="288"/>
      <c r="E95" s="288"/>
      <c r="F95" s="309" t="s">
        <v>3009</v>
      </c>
      <c r="G95" s="310"/>
      <c r="H95" s="288" t="s">
        <v>3045</v>
      </c>
      <c r="I95" s="288" t="s">
        <v>3044</v>
      </c>
      <c r="J95" s="288"/>
      <c r="K95" s="300"/>
    </row>
    <row r="96" spans="2:11" s="1" customFormat="1" ht="15" customHeight="1">
      <c r="B96" s="311"/>
      <c r="C96" s="288" t="s">
        <v>38</v>
      </c>
      <c r="D96" s="288"/>
      <c r="E96" s="288"/>
      <c r="F96" s="309" t="s">
        <v>3009</v>
      </c>
      <c r="G96" s="310"/>
      <c r="H96" s="288" t="s">
        <v>3046</v>
      </c>
      <c r="I96" s="288" t="s">
        <v>3044</v>
      </c>
      <c r="J96" s="288"/>
      <c r="K96" s="300"/>
    </row>
    <row r="97" spans="2:11" s="1" customFormat="1" ht="15" customHeight="1">
      <c r="B97" s="311"/>
      <c r="C97" s="288" t="s">
        <v>48</v>
      </c>
      <c r="D97" s="288"/>
      <c r="E97" s="288"/>
      <c r="F97" s="309" t="s">
        <v>3009</v>
      </c>
      <c r="G97" s="310"/>
      <c r="H97" s="288" t="s">
        <v>3047</v>
      </c>
      <c r="I97" s="288" t="s">
        <v>3044</v>
      </c>
      <c r="J97" s="288"/>
      <c r="K97" s="300"/>
    </row>
    <row r="98" spans="2:11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pans="2:11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pans="2:11" s="1" customFormat="1" ht="18.75" customHeight="1"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</row>
    <row r="101" spans="2:11" s="1" customFormat="1" ht="7.5" customHeight="1">
      <c r="B101" s="296"/>
      <c r="C101" s="297"/>
      <c r="D101" s="297"/>
      <c r="E101" s="297"/>
      <c r="F101" s="297"/>
      <c r="G101" s="297"/>
      <c r="H101" s="297"/>
      <c r="I101" s="297"/>
      <c r="J101" s="297"/>
      <c r="K101" s="298"/>
    </row>
    <row r="102" spans="2:11" s="1" customFormat="1" ht="45" customHeight="1">
      <c r="B102" s="299"/>
      <c r="C102" s="422" t="s">
        <v>3048</v>
      </c>
      <c r="D102" s="422"/>
      <c r="E102" s="422"/>
      <c r="F102" s="422"/>
      <c r="G102" s="422"/>
      <c r="H102" s="422"/>
      <c r="I102" s="422"/>
      <c r="J102" s="422"/>
      <c r="K102" s="300"/>
    </row>
    <row r="103" spans="2:11" s="1" customFormat="1" ht="17.25" customHeight="1">
      <c r="B103" s="299"/>
      <c r="C103" s="301" t="s">
        <v>3003</v>
      </c>
      <c r="D103" s="301"/>
      <c r="E103" s="301"/>
      <c r="F103" s="301" t="s">
        <v>3004</v>
      </c>
      <c r="G103" s="302"/>
      <c r="H103" s="301" t="s">
        <v>54</v>
      </c>
      <c r="I103" s="301" t="s">
        <v>57</v>
      </c>
      <c r="J103" s="301" t="s">
        <v>3005</v>
      </c>
      <c r="K103" s="300"/>
    </row>
    <row r="104" spans="2:11" s="1" customFormat="1" ht="17.25" customHeight="1">
      <c r="B104" s="299"/>
      <c r="C104" s="303" t="s">
        <v>3006</v>
      </c>
      <c r="D104" s="303"/>
      <c r="E104" s="303"/>
      <c r="F104" s="304" t="s">
        <v>3007</v>
      </c>
      <c r="G104" s="305"/>
      <c r="H104" s="303"/>
      <c r="I104" s="303"/>
      <c r="J104" s="303" t="s">
        <v>3008</v>
      </c>
      <c r="K104" s="300"/>
    </row>
    <row r="105" spans="2:11" s="1" customFormat="1" ht="5.25" customHeight="1">
      <c r="B105" s="299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pans="2:11" s="1" customFormat="1" ht="15" customHeight="1">
      <c r="B106" s="299"/>
      <c r="C106" s="288" t="s">
        <v>53</v>
      </c>
      <c r="D106" s="308"/>
      <c r="E106" s="308"/>
      <c r="F106" s="309" t="s">
        <v>3009</v>
      </c>
      <c r="G106" s="288"/>
      <c r="H106" s="288" t="s">
        <v>3049</v>
      </c>
      <c r="I106" s="288" t="s">
        <v>3011</v>
      </c>
      <c r="J106" s="288">
        <v>20</v>
      </c>
      <c r="K106" s="300"/>
    </row>
    <row r="107" spans="2:11" s="1" customFormat="1" ht="15" customHeight="1">
      <c r="B107" s="299"/>
      <c r="C107" s="288" t="s">
        <v>3012</v>
      </c>
      <c r="D107" s="288"/>
      <c r="E107" s="288"/>
      <c r="F107" s="309" t="s">
        <v>3009</v>
      </c>
      <c r="G107" s="288"/>
      <c r="H107" s="288" t="s">
        <v>3049</v>
      </c>
      <c r="I107" s="288" t="s">
        <v>3011</v>
      </c>
      <c r="J107" s="288">
        <v>120</v>
      </c>
      <c r="K107" s="300"/>
    </row>
    <row r="108" spans="2:11" s="1" customFormat="1" ht="15" customHeight="1">
      <c r="B108" s="311"/>
      <c r="C108" s="288" t="s">
        <v>3014</v>
      </c>
      <c r="D108" s="288"/>
      <c r="E108" s="288"/>
      <c r="F108" s="309" t="s">
        <v>3015</v>
      </c>
      <c r="G108" s="288"/>
      <c r="H108" s="288" t="s">
        <v>3049</v>
      </c>
      <c r="I108" s="288" t="s">
        <v>3011</v>
      </c>
      <c r="J108" s="288">
        <v>50</v>
      </c>
      <c r="K108" s="300"/>
    </row>
    <row r="109" spans="2:11" s="1" customFormat="1" ht="15" customHeight="1">
      <c r="B109" s="311"/>
      <c r="C109" s="288" t="s">
        <v>3017</v>
      </c>
      <c r="D109" s="288"/>
      <c r="E109" s="288"/>
      <c r="F109" s="309" t="s">
        <v>3009</v>
      </c>
      <c r="G109" s="288"/>
      <c r="H109" s="288" t="s">
        <v>3049</v>
      </c>
      <c r="I109" s="288" t="s">
        <v>3019</v>
      </c>
      <c r="J109" s="288"/>
      <c r="K109" s="300"/>
    </row>
    <row r="110" spans="2:11" s="1" customFormat="1" ht="15" customHeight="1">
      <c r="B110" s="311"/>
      <c r="C110" s="288" t="s">
        <v>3028</v>
      </c>
      <c r="D110" s="288"/>
      <c r="E110" s="288"/>
      <c r="F110" s="309" t="s">
        <v>3015</v>
      </c>
      <c r="G110" s="288"/>
      <c r="H110" s="288" t="s">
        <v>3049</v>
      </c>
      <c r="I110" s="288" t="s">
        <v>3011</v>
      </c>
      <c r="J110" s="288">
        <v>50</v>
      </c>
      <c r="K110" s="300"/>
    </row>
    <row r="111" spans="2:11" s="1" customFormat="1" ht="15" customHeight="1">
      <c r="B111" s="311"/>
      <c r="C111" s="288" t="s">
        <v>3036</v>
      </c>
      <c r="D111" s="288"/>
      <c r="E111" s="288"/>
      <c r="F111" s="309" t="s">
        <v>3015</v>
      </c>
      <c r="G111" s="288"/>
      <c r="H111" s="288" t="s">
        <v>3049</v>
      </c>
      <c r="I111" s="288" t="s">
        <v>3011</v>
      </c>
      <c r="J111" s="288">
        <v>50</v>
      </c>
      <c r="K111" s="300"/>
    </row>
    <row r="112" spans="2:11" s="1" customFormat="1" ht="15" customHeight="1">
      <c r="B112" s="311"/>
      <c r="C112" s="288" t="s">
        <v>3034</v>
      </c>
      <c r="D112" s="288"/>
      <c r="E112" s="288"/>
      <c r="F112" s="309" t="s">
        <v>3015</v>
      </c>
      <c r="G112" s="288"/>
      <c r="H112" s="288" t="s">
        <v>3049</v>
      </c>
      <c r="I112" s="288" t="s">
        <v>3011</v>
      </c>
      <c r="J112" s="288">
        <v>50</v>
      </c>
      <c r="K112" s="300"/>
    </row>
    <row r="113" spans="2:11" s="1" customFormat="1" ht="15" customHeight="1">
      <c r="B113" s="311"/>
      <c r="C113" s="288" t="s">
        <v>53</v>
      </c>
      <c r="D113" s="288"/>
      <c r="E113" s="288"/>
      <c r="F113" s="309" t="s">
        <v>3009</v>
      </c>
      <c r="G113" s="288"/>
      <c r="H113" s="288" t="s">
        <v>3050</v>
      </c>
      <c r="I113" s="288" t="s">
        <v>3011</v>
      </c>
      <c r="J113" s="288">
        <v>20</v>
      </c>
      <c r="K113" s="300"/>
    </row>
    <row r="114" spans="2:11" s="1" customFormat="1" ht="15" customHeight="1">
      <c r="B114" s="311"/>
      <c r="C114" s="288" t="s">
        <v>3051</v>
      </c>
      <c r="D114" s="288"/>
      <c r="E114" s="288"/>
      <c r="F114" s="309" t="s">
        <v>3009</v>
      </c>
      <c r="G114" s="288"/>
      <c r="H114" s="288" t="s">
        <v>3052</v>
      </c>
      <c r="I114" s="288" t="s">
        <v>3011</v>
      </c>
      <c r="J114" s="288">
        <v>120</v>
      </c>
      <c r="K114" s="300"/>
    </row>
    <row r="115" spans="2:11" s="1" customFormat="1" ht="15" customHeight="1">
      <c r="B115" s="311"/>
      <c r="C115" s="288" t="s">
        <v>38</v>
      </c>
      <c r="D115" s="288"/>
      <c r="E115" s="288"/>
      <c r="F115" s="309" t="s">
        <v>3009</v>
      </c>
      <c r="G115" s="288"/>
      <c r="H115" s="288" t="s">
        <v>3053</v>
      </c>
      <c r="I115" s="288" t="s">
        <v>3044</v>
      </c>
      <c r="J115" s="288"/>
      <c r="K115" s="300"/>
    </row>
    <row r="116" spans="2:11" s="1" customFormat="1" ht="15" customHeight="1">
      <c r="B116" s="311"/>
      <c r="C116" s="288" t="s">
        <v>48</v>
      </c>
      <c r="D116" s="288"/>
      <c r="E116" s="288"/>
      <c r="F116" s="309" t="s">
        <v>3009</v>
      </c>
      <c r="G116" s="288"/>
      <c r="H116" s="288" t="s">
        <v>3054</v>
      </c>
      <c r="I116" s="288" t="s">
        <v>3044</v>
      </c>
      <c r="J116" s="288"/>
      <c r="K116" s="300"/>
    </row>
    <row r="117" spans="2:11" s="1" customFormat="1" ht="15" customHeight="1">
      <c r="B117" s="311"/>
      <c r="C117" s="288" t="s">
        <v>57</v>
      </c>
      <c r="D117" s="288"/>
      <c r="E117" s="288"/>
      <c r="F117" s="309" t="s">
        <v>3009</v>
      </c>
      <c r="G117" s="288"/>
      <c r="H117" s="288" t="s">
        <v>3055</v>
      </c>
      <c r="I117" s="288" t="s">
        <v>3056</v>
      </c>
      <c r="J117" s="288"/>
      <c r="K117" s="300"/>
    </row>
    <row r="118" spans="2:11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pans="2:11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pans="2:11" s="1" customFormat="1" ht="18.75" customHeight="1"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</row>
    <row r="121" spans="2:1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pans="2:11" s="1" customFormat="1" ht="45" customHeight="1">
      <c r="B122" s="327"/>
      <c r="C122" s="420" t="s">
        <v>3057</v>
      </c>
      <c r="D122" s="420"/>
      <c r="E122" s="420"/>
      <c r="F122" s="420"/>
      <c r="G122" s="420"/>
      <c r="H122" s="420"/>
      <c r="I122" s="420"/>
      <c r="J122" s="420"/>
      <c r="K122" s="328"/>
    </row>
    <row r="123" spans="2:11" s="1" customFormat="1" ht="17.25" customHeight="1">
      <c r="B123" s="329"/>
      <c r="C123" s="301" t="s">
        <v>3003</v>
      </c>
      <c r="D123" s="301"/>
      <c r="E123" s="301"/>
      <c r="F123" s="301" t="s">
        <v>3004</v>
      </c>
      <c r="G123" s="302"/>
      <c r="H123" s="301" t="s">
        <v>54</v>
      </c>
      <c r="I123" s="301" t="s">
        <v>57</v>
      </c>
      <c r="J123" s="301" t="s">
        <v>3005</v>
      </c>
      <c r="K123" s="330"/>
    </row>
    <row r="124" spans="2:11" s="1" customFormat="1" ht="17.25" customHeight="1">
      <c r="B124" s="329"/>
      <c r="C124" s="303" t="s">
        <v>3006</v>
      </c>
      <c r="D124" s="303"/>
      <c r="E124" s="303"/>
      <c r="F124" s="304" t="s">
        <v>3007</v>
      </c>
      <c r="G124" s="305"/>
      <c r="H124" s="303"/>
      <c r="I124" s="303"/>
      <c r="J124" s="303" t="s">
        <v>3008</v>
      </c>
      <c r="K124" s="330"/>
    </row>
    <row r="125" spans="2:11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pans="2:11" s="1" customFormat="1" ht="15" customHeight="1">
      <c r="B126" s="331"/>
      <c r="C126" s="288" t="s">
        <v>3012</v>
      </c>
      <c r="D126" s="308"/>
      <c r="E126" s="308"/>
      <c r="F126" s="309" t="s">
        <v>3009</v>
      </c>
      <c r="G126" s="288"/>
      <c r="H126" s="288" t="s">
        <v>3049</v>
      </c>
      <c r="I126" s="288" t="s">
        <v>3011</v>
      </c>
      <c r="J126" s="288">
        <v>120</v>
      </c>
      <c r="K126" s="334"/>
    </row>
    <row r="127" spans="2:11" s="1" customFormat="1" ht="15" customHeight="1">
      <c r="B127" s="331"/>
      <c r="C127" s="288" t="s">
        <v>3058</v>
      </c>
      <c r="D127" s="288"/>
      <c r="E127" s="288"/>
      <c r="F127" s="309" t="s">
        <v>3009</v>
      </c>
      <c r="G127" s="288"/>
      <c r="H127" s="288" t="s">
        <v>3059</v>
      </c>
      <c r="I127" s="288" t="s">
        <v>3011</v>
      </c>
      <c r="J127" s="288" t="s">
        <v>3060</v>
      </c>
      <c r="K127" s="334"/>
    </row>
    <row r="128" spans="2:11" s="1" customFormat="1" ht="15" customHeight="1">
      <c r="B128" s="331"/>
      <c r="C128" s="288" t="s">
        <v>85</v>
      </c>
      <c r="D128" s="288"/>
      <c r="E128" s="288"/>
      <c r="F128" s="309" t="s">
        <v>3009</v>
      </c>
      <c r="G128" s="288"/>
      <c r="H128" s="288" t="s">
        <v>3061</v>
      </c>
      <c r="I128" s="288" t="s">
        <v>3011</v>
      </c>
      <c r="J128" s="288" t="s">
        <v>3060</v>
      </c>
      <c r="K128" s="334"/>
    </row>
    <row r="129" spans="2:11" s="1" customFormat="1" ht="15" customHeight="1">
      <c r="B129" s="331"/>
      <c r="C129" s="288" t="s">
        <v>3020</v>
      </c>
      <c r="D129" s="288"/>
      <c r="E129" s="288"/>
      <c r="F129" s="309" t="s">
        <v>3015</v>
      </c>
      <c r="G129" s="288"/>
      <c r="H129" s="288" t="s">
        <v>3021</v>
      </c>
      <c r="I129" s="288" t="s">
        <v>3011</v>
      </c>
      <c r="J129" s="288">
        <v>15</v>
      </c>
      <c r="K129" s="334"/>
    </row>
    <row r="130" spans="2:11" s="1" customFormat="1" ht="15" customHeight="1">
      <c r="B130" s="331"/>
      <c r="C130" s="312" t="s">
        <v>3022</v>
      </c>
      <c r="D130" s="312"/>
      <c r="E130" s="312"/>
      <c r="F130" s="313" t="s">
        <v>3015</v>
      </c>
      <c r="G130" s="312"/>
      <c r="H130" s="312" t="s">
        <v>3023</v>
      </c>
      <c r="I130" s="312" t="s">
        <v>3011</v>
      </c>
      <c r="J130" s="312">
        <v>15</v>
      </c>
      <c r="K130" s="334"/>
    </row>
    <row r="131" spans="2:11" s="1" customFormat="1" ht="15" customHeight="1">
      <c r="B131" s="331"/>
      <c r="C131" s="312" t="s">
        <v>3024</v>
      </c>
      <c r="D131" s="312"/>
      <c r="E131" s="312"/>
      <c r="F131" s="313" t="s">
        <v>3015</v>
      </c>
      <c r="G131" s="312"/>
      <c r="H131" s="312" t="s">
        <v>3025</v>
      </c>
      <c r="I131" s="312" t="s">
        <v>3011</v>
      </c>
      <c r="J131" s="312">
        <v>20</v>
      </c>
      <c r="K131" s="334"/>
    </row>
    <row r="132" spans="2:11" s="1" customFormat="1" ht="15" customHeight="1">
      <c r="B132" s="331"/>
      <c r="C132" s="312" t="s">
        <v>3026</v>
      </c>
      <c r="D132" s="312"/>
      <c r="E132" s="312"/>
      <c r="F132" s="313" t="s">
        <v>3015</v>
      </c>
      <c r="G132" s="312"/>
      <c r="H132" s="312" t="s">
        <v>3027</v>
      </c>
      <c r="I132" s="312" t="s">
        <v>3011</v>
      </c>
      <c r="J132" s="312">
        <v>20</v>
      </c>
      <c r="K132" s="334"/>
    </row>
    <row r="133" spans="2:11" s="1" customFormat="1" ht="15" customHeight="1">
      <c r="B133" s="331"/>
      <c r="C133" s="288" t="s">
        <v>3014</v>
      </c>
      <c r="D133" s="288"/>
      <c r="E133" s="288"/>
      <c r="F133" s="309" t="s">
        <v>3015</v>
      </c>
      <c r="G133" s="288"/>
      <c r="H133" s="288" t="s">
        <v>3049</v>
      </c>
      <c r="I133" s="288" t="s">
        <v>3011</v>
      </c>
      <c r="J133" s="288">
        <v>50</v>
      </c>
      <c r="K133" s="334"/>
    </row>
    <row r="134" spans="2:11" s="1" customFormat="1" ht="15" customHeight="1">
      <c r="B134" s="331"/>
      <c r="C134" s="288" t="s">
        <v>3028</v>
      </c>
      <c r="D134" s="288"/>
      <c r="E134" s="288"/>
      <c r="F134" s="309" t="s">
        <v>3015</v>
      </c>
      <c r="G134" s="288"/>
      <c r="H134" s="288" t="s">
        <v>3049</v>
      </c>
      <c r="I134" s="288" t="s">
        <v>3011</v>
      </c>
      <c r="J134" s="288">
        <v>50</v>
      </c>
      <c r="K134" s="334"/>
    </row>
    <row r="135" spans="2:11" s="1" customFormat="1" ht="15" customHeight="1">
      <c r="B135" s="331"/>
      <c r="C135" s="288" t="s">
        <v>3034</v>
      </c>
      <c r="D135" s="288"/>
      <c r="E135" s="288"/>
      <c r="F135" s="309" t="s">
        <v>3015</v>
      </c>
      <c r="G135" s="288"/>
      <c r="H135" s="288" t="s">
        <v>3049</v>
      </c>
      <c r="I135" s="288" t="s">
        <v>3011</v>
      </c>
      <c r="J135" s="288">
        <v>50</v>
      </c>
      <c r="K135" s="334"/>
    </row>
    <row r="136" spans="2:11" s="1" customFormat="1" ht="15" customHeight="1">
      <c r="B136" s="331"/>
      <c r="C136" s="288" t="s">
        <v>3036</v>
      </c>
      <c r="D136" s="288"/>
      <c r="E136" s="288"/>
      <c r="F136" s="309" t="s">
        <v>3015</v>
      </c>
      <c r="G136" s="288"/>
      <c r="H136" s="288" t="s">
        <v>3049</v>
      </c>
      <c r="I136" s="288" t="s">
        <v>3011</v>
      </c>
      <c r="J136" s="288">
        <v>50</v>
      </c>
      <c r="K136" s="334"/>
    </row>
    <row r="137" spans="2:11" s="1" customFormat="1" ht="15" customHeight="1">
      <c r="B137" s="331"/>
      <c r="C137" s="288" t="s">
        <v>3037</v>
      </c>
      <c r="D137" s="288"/>
      <c r="E137" s="288"/>
      <c r="F137" s="309" t="s">
        <v>3015</v>
      </c>
      <c r="G137" s="288"/>
      <c r="H137" s="288" t="s">
        <v>3062</v>
      </c>
      <c r="I137" s="288" t="s">
        <v>3011</v>
      </c>
      <c r="J137" s="288">
        <v>255</v>
      </c>
      <c r="K137" s="334"/>
    </row>
    <row r="138" spans="2:11" s="1" customFormat="1" ht="15" customHeight="1">
      <c r="B138" s="331"/>
      <c r="C138" s="288" t="s">
        <v>3039</v>
      </c>
      <c r="D138" s="288"/>
      <c r="E138" s="288"/>
      <c r="F138" s="309" t="s">
        <v>3009</v>
      </c>
      <c r="G138" s="288"/>
      <c r="H138" s="288" t="s">
        <v>3063</v>
      </c>
      <c r="I138" s="288" t="s">
        <v>3041</v>
      </c>
      <c r="J138" s="288"/>
      <c r="K138" s="334"/>
    </row>
    <row r="139" spans="2:11" s="1" customFormat="1" ht="15" customHeight="1">
      <c r="B139" s="331"/>
      <c r="C139" s="288" t="s">
        <v>3042</v>
      </c>
      <c r="D139" s="288"/>
      <c r="E139" s="288"/>
      <c r="F139" s="309" t="s">
        <v>3009</v>
      </c>
      <c r="G139" s="288"/>
      <c r="H139" s="288" t="s">
        <v>3064</v>
      </c>
      <c r="I139" s="288" t="s">
        <v>3044</v>
      </c>
      <c r="J139" s="288"/>
      <c r="K139" s="334"/>
    </row>
    <row r="140" spans="2:11" s="1" customFormat="1" ht="15" customHeight="1">
      <c r="B140" s="331"/>
      <c r="C140" s="288" t="s">
        <v>3045</v>
      </c>
      <c r="D140" s="288"/>
      <c r="E140" s="288"/>
      <c r="F140" s="309" t="s">
        <v>3009</v>
      </c>
      <c r="G140" s="288"/>
      <c r="H140" s="288" t="s">
        <v>3045</v>
      </c>
      <c r="I140" s="288" t="s">
        <v>3044</v>
      </c>
      <c r="J140" s="288"/>
      <c r="K140" s="334"/>
    </row>
    <row r="141" spans="2:11" s="1" customFormat="1" ht="15" customHeight="1">
      <c r="B141" s="331"/>
      <c r="C141" s="288" t="s">
        <v>38</v>
      </c>
      <c r="D141" s="288"/>
      <c r="E141" s="288"/>
      <c r="F141" s="309" t="s">
        <v>3009</v>
      </c>
      <c r="G141" s="288"/>
      <c r="H141" s="288" t="s">
        <v>3065</v>
      </c>
      <c r="I141" s="288" t="s">
        <v>3044</v>
      </c>
      <c r="J141" s="288"/>
      <c r="K141" s="334"/>
    </row>
    <row r="142" spans="2:11" s="1" customFormat="1" ht="15" customHeight="1">
      <c r="B142" s="331"/>
      <c r="C142" s="288" t="s">
        <v>3066</v>
      </c>
      <c r="D142" s="288"/>
      <c r="E142" s="288"/>
      <c r="F142" s="309" t="s">
        <v>3009</v>
      </c>
      <c r="G142" s="288"/>
      <c r="H142" s="288" t="s">
        <v>3067</v>
      </c>
      <c r="I142" s="288" t="s">
        <v>3044</v>
      </c>
      <c r="J142" s="288"/>
      <c r="K142" s="334"/>
    </row>
    <row r="143" spans="2:11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pans="2:11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pans="2:11" s="1" customFormat="1" ht="18.75" customHeight="1"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</row>
    <row r="146" spans="2:11" s="1" customFormat="1" ht="7.5" customHeight="1">
      <c r="B146" s="296"/>
      <c r="C146" s="297"/>
      <c r="D146" s="297"/>
      <c r="E146" s="297"/>
      <c r="F146" s="297"/>
      <c r="G146" s="297"/>
      <c r="H146" s="297"/>
      <c r="I146" s="297"/>
      <c r="J146" s="297"/>
      <c r="K146" s="298"/>
    </row>
    <row r="147" spans="2:11" s="1" customFormat="1" ht="45" customHeight="1">
      <c r="B147" s="299"/>
      <c r="C147" s="422" t="s">
        <v>3068</v>
      </c>
      <c r="D147" s="422"/>
      <c r="E147" s="422"/>
      <c r="F147" s="422"/>
      <c r="G147" s="422"/>
      <c r="H147" s="422"/>
      <c r="I147" s="422"/>
      <c r="J147" s="422"/>
      <c r="K147" s="300"/>
    </row>
    <row r="148" spans="2:11" s="1" customFormat="1" ht="17.25" customHeight="1">
      <c r="B148" s="299"/>
      <c r="C148" s="301" t="s">
        <v>3003</v>
      </c>
      <c r="D148" s="301"/>
      <c r="E148" s="301"/>
      <c r="F148" s="301" t="s">
        <v>3004</v>
      </c>
      <c r="G148" s="302"/>
      <c r="H148" s="301" t="s">
        <v>54</v>
      </c>
      <c r="I148" s="301" t="s">
        <v>57</v>
      </c>
      <c r="J148" s="301" t="s">
        <v>3005</v>
      </c>
      <c r="K148" s="300"/>
    </row>
    <row r="149" spans="2:11" s="1" customFormat="1" ht="17.25" customHeight="1">
      <c r="B149" s="299"/>
      <c r="C149" s="303" t="s">
        <v>3006</v>
      </c>
      <c r="D149" s="303"/>
      <c r="E149" s="303"/>
      <c r="F149" s="304" t="s">
        <v>3007</v>
      </c>
      <c r="G149" s="305"/>
      <c r="H149" s="303"/>
      <c r="I149" s="303"/>
      <c r="J149" s="303" t="s">
        <v>3008</v>
      </c>
      <c r="K149" s="300"/>
    </row>
    <row r="150" spans="2:11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pans="2:11" s="1" customFormat="1" ht="15" customHeight="1">
      <c r="B151" s="311"/>
      <c r="C151" s="338" t="s">
        <v>3012</v>
      </c>
      <c r="D151" s="288"/>
      <c r="E151" s="288"/>
      <c r="F151" s="339" t="s">
        <v>3009</v>
      </c>
      <c r="G151" s="288"/>
      <c r="H151" s="338" t="s">
        <v>3049</v>
      </c>
      <c r="I151" s="338" t="s">
        <v>3011</v>
      </c>
      <c r="J151" s="338">
        <v>120</v>
      </c>
      <c r="K151" s="334"/>
    </row>
    <row r="152" spans="2:11" s="1" customFormat="1" ht="15" customHeight="1">
      <c r="B152" s="311"/>
      <c r="C152" s="338" t="s">
        <v>3058</v>
      </c>
      <c r="D152" s="288"/>
      <c r="E152" s="288"/>
      <c r="F152" s="339" t="s">
        <v>3009</v>
      </c>
      <c r="G152" s="288"/>
      <c r="H152" s="338" t="s">
        <v>3069</v>
      </c>
      <c r="I152" s="338" t="s">
        <v>3011</v>
      </c>
      <c r="J152" s="338" t="s">
        <v>3060</v>
      </c>
      <c r="K152" s="334"/>
    </row>
    <row r="153" spans="2:11" s="1" customFormat="1" ht="15" customHeight="1">
      <c r="B153" s="311"/>
      <c r="C153" s="338" t="s">
        <v>85</v>
      </c>
      <c r="D153" s="288"/>
      <c r="E153" s="288"/>
      <c r="F153" s="339" t="s">
        <v>3009</v>
      </c>
      <c r="G153" s="288"/>
      <c r="H153" s="338" t="s">
        <v>3070</v>
      </c>
      <c r="I153" s="338" t="s">
        <v>3011</v>
      </c>
      <c r="J153" s="338" t="s">
        <v>3060</v>
      </c>
      <c r="K153" s="334"/>
    </row>
    <row r="154" spans="2:11" s="1" customFormat="1" ht="15" customHeight="1">
      <c r="B154" s="311"/>
      <c r="C154" s="338" t="s">
        <v>3014</v>
      </c>
      <c r="D154" s="288"/>
      <c r="E154" s="288"/>
      <c r="F154" s="339" t="s">
        <v>3015</v>
      </c>
      <c r="G154" s="288"/>
      <c r="H154" s="338" t="s">
        <v>3049</v>
      </c>
      <c r="I154" s="338" t="s">
        <v>3011</v>
      </c>
      <c r="J154" s="338">
        <v>50</v>
      </c>
      <c r="K154" s="334"/>
    </row>
    <row r="155" spans="2:11" s="1" customFormat="1" ht="15" customHeight="1">
      <c r="B155" s="311"/>
      <c r="C155" s="338" t="s">
        <v>3017</v>
      </c>
      <c r="D155" s="288"/>
      <c r="E155" s="288"/>
      <c r="F155" s="339" t="s">
        <v>3009</v>
      </c>
      <c r="G155" s="288"/>
      <c r="H155" s="338" t="s">
        <v>3049</v>
      </c>
      <c r="I155" s="338" t="s">
        <v>3019</v>
      </c>
      <c r="J155" s="338"/>
      <c r="K155" s="334"/>
    </row>
    <row r="156" spans="2:11" s="1" customFormat="1" ht="15" customHeight="1">
      <c r="B156" s="311"/>
      <c r="C156" s="338" t="s">
        <v>3028</v>
      </c>
      <c r="D156" s="288"/>
      <c r="E156" s="288"/>
      <c r="F156" s="339" t="s">
        <v>3015</v>
      </c>
      <c r="G156" s="288"/>
      <c r="H156" s="338" t="s">
        <v>3049</v>
      </c>
      <c r="I156" s="338" t="s">
        <v>3011</v>
      </c>
      <c r="J156" s="338">
        <v>50</v>
      </c>
      <c r="K156" s="334"/>
    </row>
    <row r="157" spans="2:11" s="1" customFormat="1" ht="15" customHeight="1">
      <c r="B157" s="311"/>
      <c r="C157" s="338" t="s">
        <v>3036</v>
      </c>
      <c r="D157" s="288"/>
      <c r="E157" s="288"/>
      <c r="F157" s="339" t="s">
        <v>3015</v>
      </c>
      <c r="G157" s="288"/>
      <c r="H157" s="338" t="s">
        <v>3049</v>
      </c>
      <c r="I157" s="338" t="s">
        <v>3011</v>
      </c>
      <c r="J157" s="338">
        <v>50</v>
      </c>
      <c r="K157" s="334"/>
    </row>
    <row r="158" spans="2:11" s="1" customFormat="1" ht="15" customHeight="1">
      <c r="B158" s="311"/>
      <c r="C158" s="338" t="s">
        <v>3034</v>
      </c>
      <c r="D158" s="288"/>
      <c r="E158" s="288"/>
      <c r="F158" s="339" t="s">
        <v>3015</v>
      </c>
      <c r="G158" s="288"/>
      <c r="H158" s="338" t="s">
        <v>3049</v>
      </c>
      <c r="I158" s="338" t="s">
        <v>3011</v>
      </c>
      <c r="J158" s="338">
        <v>50</v>
      </c>
      <c r="K158" s="334"/>
    </row>
    <row r="159" spans="2:11" s="1" customFormat="1" ht="15" customHeight="1">
      <c r="B159" s="311"/>
      <c r="C159" s="338" t="s">
        <v>189</v>
      </c>
      <c r="D159" s="288"/>
      <c r="E159" s="288"/>
      <c r="F159" s="339" t="s">
        <v>3009</v>
      </c>
      <c r="G159" s="288"/>
      <c r="H159" s="338" t="s">
        <v>3071</v>
      </c>
      <c r="I159" s="338" t="s">
        <v>3011</v>
      </c>
      <c r="J159" s="338" t="s">
        <v>3072</v>
      </c>
      <c r="K159" s="334"/>
    </row>
    <row r="160" spans="2:11" s="1" customFormat="1" ht="15" customHeight="1">
      <c r="B160" s="311"/>
      <c r="C160" s="338" t="s">
        <v>3073</v>
      </c>
      <c r="D160" s="288"/>
      <c r="E160" s="288"/>
      <c r="F160" s="339" t="s">
        <v>3009</v>
      </c>
      <c r="G160" s="288"/>
      <c r="H160" s="338" t="s">
        <v>3074</v>
      </c>
      <c r="I160" s="338" t="s">
        <v>3044</v>
      </c>
      <c r="J160" s="338"/>
      <c r="K160" s="334"/>
    </row>
    <row r="161" spans="2:1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pans="2:11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pans="2:11" s="1" customFormat="1" ht="18.75" customHeight="1"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</row>
    <row r="164" spans="2:11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pans="2:11" s="1" customFormat="1" ht="45" customHeight="1">
      <c r="B165" s="280"/>
      <c r="C165" s="420" t="s">
        <v>3075</v>
      </c>
      <c r="D165" s="420"/>
      <c r="E165" s="420"/>
      <c r="F165" s="420"/>
      <c r="G165" s="420"/>
      <c r="H165" s="420"/>
      <c r="I165" s="420"/>
      <c r="J165" s="420"/>
      <c r="K165" s="281"/>
    </row>
    <row r="166" spans="2:11" s="1" customFormat="1" ht="17.25" customHeight="1">
      <c r="B166" s="280"/>
      <c r="C166" s="301" t="s">
        <v>3003</v>
      </c>
      <c r="D166" s="301"/>
      <c r="E166" s="301"/>
      <c r="F166" s="301" t="s">
        <v>3004</v>
      </c>
      <c r="G166" s="343"/>
      <c r="H166" s="344" t="s">
        <v>54</v>
      </c>
      <c r="I166" s="344" t="s">
        <v>57</v>
      </c>
      <c r="J166" s="301" t="s">
        <v>3005</v>
      </c>
      <c r="K166" s="281"/>
    </row>
    <row r="167" spans="2:11" s="1" customFormat="1" ht="17.25" customHeight="1">
      <c r="B167" s="282"/>
      <c r="C167" s="303" t="s">
        <v>3006</v>
      </c>
      <c r="D167" s="303"/>
      <c r="E167" s="303"/>
      <c r="F167" s="304" t="s">
        <v>3007</v>
      </c>
      <c r="G167" s="345"/>
      <c r="H167" s="346"/>
      <c r="I167" s="346"/>
      <c r="J167" s="303" t="s">
        <v>3008</v>
      </c>
      <c r="K167" s="283"/>
    </row>
    <row r="168" spans="2:11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pans="2:11" s="1" customFormat="1" ht="15" customHeight="1">
      <c r="B169" s="311"/>
      <c r="C169" s="288" t="s">
        <v>3012</v>
      </c>
      <c r="D169" s="288"/>
      <c r="E169" s="288"/>
      <c r="F169" s="309" t="s">
        <v>3009</v>
      </c>
      <c r="G169" s="288"/>
      <c r="H169" s="288" t="s">
        <v>3049</v>
      </c>
      <c r="I169" s="288" t="s">
        <v>3011</v>
      </c>
      <c r="J169" s="288">
        <v>120</v>
      </c>
      <c r="K169" s="334"/>
    </row>
    <row r="170" spans="2:11" s="1" customFormat="1" ht="15" customHeight="1">
      <c r="B170" s="311"/>
      <c r="C170" s="288" t="s">
        <v>3058</v>
      </c>
      <c r="D170" s="288"/>
      <c r="E170" s="288"/>
      <c r="F170" s="309" t="s">
        <v>3009</v>
      </c>
      <c r="G170" s="288"/>
      <c r="H170" s="288" t="s">
        <v>3059</v>
      </c>
      <c r="I170" s="288" t="s">
        <v>3011</v>
      </c>
      <c r="J170" s="288" t="s">
        <v>3060</v>
      </c>
      <c r="K170" s="334"/>
    </row>
    <row r="171" spans="2:11" s="1" customFormat="1" ht="15" customHeight="1">
      <c r="B171" s="311"/>
      <c r="C171" s="288" t="s">
        <v>85</v>
      </c>
      <c r="D171" s="288"/>
      <c r="E171" s="288"/>
      <c r="F171" s="309" t="s">
        <v>3009</v>
      </c>
      <c r="G171" s="288"/>
      <c r="H171" s="288" t="s">
        <v>3076</v>
      </c>
      <c r="I171" s="288" t="s">
        <v>3011</v>
      </c>
      <c r="J171" s="288" t="s">
        <v>3060</v>
      </c>
      <c r="K171" s="334"/>
    </row>
    <row r="172" spans="2:11" s="1" customFormat="1" ht="15" customHeight="1">
      <c r="B172" s="311"/>
      <c r="C172" s="288" t="s">
        <v>3014</v>
      </c>
      <c r="D172" s="288"/>
      <c r="E172" s="288"/>
      <c r="F172" s="309" t="s">
        <v>3015</v>
      </c>
      <c r="G172" s="288"/>
      <c r="H172" s="288" t="s">
        <v>3076</v>
      </c>
      <c r="I172" s="288" t="s">
        <v>3011</v>
      </c>
      <c r="J172" s="288">
        <v>50</v>
      </c>
      <c r="K172" s="334"/>
    </row>
    <row r="173" spans="2:11" s="1" customFormat="1" ht="15" customHeight="1">
      <c r="B173" s="311"/>
      <c r="C173" s="288" t="s">
        <v>3017</v>
      </c>
      <c r="D173" s="288"/>
      <c r="E173" s="288"/>
      <c r="F173" s="309" t="s">
        <v>3009</v>
      </c>
      <c r="G173" s="288"/>
      <c r="H173" s="288" t="s">
        <v>3076</v>
      </c>
      <c r="I173" s="288" t="s">
        <v>3019</v>
      </c>
      <c r="J173" s="288"/>
      <c r="K173" s="334"/>
    </row>
    <row r="174" spans="2:11" s="1" customFormat="1" ht="15" customHeight="1">
      <c r="B174" s="311"/>
      <c r="C174" s="288" t="s">
        <v>3028</v>
      </c>
      <c r="D174" s="288"/>
      <c r="E174" s="288"/>
      <c r="F174" s="309" t="s">
        <v>3015</v>
      </c>
      <c r="G174" s="288"/>
      <c r="H174" s="288" t="s">
        <v>3076</v>
      </c>
      <c r="I174" s="288" t="s">
        <v>3011</v>
      </c>
      <c r="J174" s="288">
        <v>50</v>
      </c>
      <c r="K174" s="334"/>
    </row>
    <row r="175" spans="2:11" s="1" customFormat="1" ht="15" customHeight="1">
      <c r="B175" s="311"/>
      <c r="C175" s="288" t="s">
        <v>3036</v>
      </c>
      <c r="D175" s="288"/>
      <c r="E175" s="288"/>
      <c r="F175" s="309" t="s">
        <v>3015</v>
      </c>
      <c r="G175" s="288"/>
      <c r="H175" s="288" t="s">
        <v>3076</v>
      </c>
      <c r="I175" s="288" t="s">
        <v>3011</v>
      </c>
      <c r="J175" s="288">
        <v>50</v>
      </c>
      <c r="K175" s="334"/>
    </row>
    <row r="176" spans="2:11" s="1" customFormat="1" ht="15" customHeight="1">
      <c r="B176" s="311"/>
      <c r="C176" s="288" t="s">
        <v>3034</v>
      </c>
      <c r="D176" s="288"/>
      <c r="E176" s="288"/>
      <c r="F176" s="309" t="s">
        <v>3015</v>
      </c>
      <c r="G176" s="288"/>
      <c r="H176" s="288" t="s">
        <v>3076</v>
      </c>
      <c r="I176" s="288" t="s">
        <v>3011</v>
      </c>
      <c r="J176" s="288">
        <v>50</v>
      </c>
      <c r="K176" s="334"/>
    </row>
    <row r="177" spans="2:11" s="1" customFormat="1" ht="15" customHeight="1">
      <c r="B177" s="311"/>
      <c r="C177" s="288" t="s">
        <v>203</v>
      </c>
      <c r="D177" s="288"/>
      <c r="E177" s="288"/>
      <c r="F177" s="309" t="s">
        <v>3009</v>
      </c>
      <c r="G177" s="288"/>
      <c r="H177" s="288" t="s">
        <v>3077</v>
      </c>
      <c r="I177" s="288" t="s">
        <v>3078</v>
      </c>
      <c r="J177" s="288"/>
      <c r="K177" s="334"/>
    </row>
    <row r="178" spans="2:11" s="1" customFormat="1" ht="15" customHeight="1">
      <c r="B178" s="311"/>
      <c r="C178" s="288" t="s">
        <v>57</v>
      </c>
      <c r="D178" s="288"/>
      <c r="E178" s="288"/>
      <c r="F178" s="309" t="s">
        <v>3009</v>
      </c>
      <c r="G178" s="288"/>
      <c r="H178" s="288" t="s">
        <v>3079</v>
      </c>
      <c r="I178" s="288" t="s">
        <v>3080</v>
      </c>
      <c r="J178" s="288">
        <v>1</v>
      </c>
      <c r="K178" s="334"/>
    </row>
    <row r="179" spans="2:11" s="1" customFormat="1" ht="15" customHeight="1">
      <c r="B179" s="311"/>
      <c r="C179" s="288" t="s">
        <v>53</v>
      </c>
      <c r="D179" s="288"/>
      <c r="E179" s="288"/>
      <c r="F179" s="309" t="s">
        <v>3009</v>
      </c>
      <c r="G179" s="288"/>
      <c r="H179" s="288" t="s">
        <v>3081</v>
      </c>
      <c r="I179" s="288" t="s">
        <v>3011</v>
      </c>
      <c r="J179" s="288">
        <v>20</v>
      </c>
      <c r="K179" s="334"/>
    </row>
    <row r="180" spans="2:11" s="1" customFormat="1" ht="15" customHeight="1">
      <c r="B180" s="311"/>
      <c r="C180" s="288" t="s">
        <v>54</v>
      </c>
      <c r="D180" s="288"/>
      <c r="E180" s="288"/>
      <c r="F180" s="309" t="s">
        <v>3009</v>
      </c>
      <c r="G180" s="288"/>
      <c r="H180" s="288" t="s">
        <v>3082</v>
      </c>
      <c r="I180" s="288" t="s">
        <v>3011</v>
      </c>
      <c r="J180" s="288">
        <v>255</v>
      </c>
      <c r="K180" s="334"/>
    </row>
    <row r="181" spans="2:11" s="1" customFormat="1" ht="15" customHeight="1">
      <c r="B181" s="311"/>
      <c r="C181" s="288" t="s">
        <v>204</v>
      </c>
      <c r="D181" s="288"/>
      <c r="E181" s="288"/>
      <c r="F181" s="309" t="s">
        <v>3009</v>
      </c>
      <c r="G181" s="288"/>
      <c r="H181" s="288" t="s">
        <v>2973</v>
      </c>
      <c r="I181" s="288" t="s">
        <v>3011</v>
      </c>
      <c r="J181" s="288">
        <v>10</v>
      </c>
      <c r="K181" s="334"/>
    </row>
    <row r="182" spans="2:11" s="1" customFormat="1" ht="15" customHeight="1">
      <c r="B182" s="311"/>
      <c r="C182" s="288" t="s">
        <v>205</v>
      </c>
      <c r="D182" s="288"/>
      <c r="E182" s="288"/>
      <c r="F182" s="309" t="s">
        <v>3009</v>
      </c>
      <c r="G182" s="288"/>
      <c r="H182" s="288" t="s">
        <v>3083</v>
      </c>
      <c r="I182" s="288" t="s">
        <v>3044</v>
      </c>
      <c r="J182" s="288"/>
      <c r="K182" s="334"/>
    </row>
    <row r="183" spans="2:11" s="1" customFormat="1" ht="15" customHeight="1">
      <c r="B183" s="311"/>
      <c r="C183" s="288" t="s">
        <v>3084</v>
      </c>
      <c r="D183" s="288"/>
      <c r="E183" s="288"/>
      <c r="F183" s="309" t="s">
        <v>3009</v>
      </c>
      <c r="G183" s="288"/>
      <c r="H183" s="288" t="s">
        <v>3085</v>
      </c>
      <c r="I183" s="288" t="s">
        <v>3044</v>
      </c>
      <c r="J183" s="288"/>
      <c r="K183" s="334"/>
    </row>
    <row r="184" spans="2:11" s="1" customFormat="1" ht="15" customHeight="1">
      <c r="B184" s="311"/>
      <c r="C184" s="288" t="s">
        <v>3073</v>
      </c>
      <c r="D184" s="288"/>
      <c r="E184" s="288"/>
      <c r="F184" s="309" t="s">
        <v>3009</v>
      </c>
      <c r="G184" s="288"/>
      <c r="H184" s="288" t="s">
        <v>3086</v>
      </c>
      <c r="I184" s="288" t="s">
        <v>3044</v>
      </c>
      <c r="J184" s="288"/>
      <c r="K184" s="334"/>
    </row>
    <row r="185" spans="2:11" s="1" customFormat="1" ht="15" customHeight="1">
      <c r="B185" s="311"/>
      <c r="C185" s="288" t="s">
        <v>207</v>
      </c>
      <c r="D185" s="288"/>
      <c r="E185" s="288"/>
      <c r="F185" s="309" t="s">
        <v>3015</v>
      </c>
      <c r="G185" s="288"/>
      <c r="H185" s="288" t="s">
        <v>3087</v>
      </c>
      <c r="I185" s="288" t="s">
        <v>3011</v>
      </c>
      <c r="J185" s="288">
        <v>50</v>
      </c>
      <c r="K185" s="334"/>
    </row>
    <row r="186" spans="2:11" s="1" customFormat="1" ht="15" customHeight="1">
      <c r="B186" s="311"/>
      <c r="C186" s="288" t="s">
        <v>3088</v>
      </c>
      <c r="D186" s="288"/>
      <c r="E186" s="288"/>
      <c r="F186" s="309" t="s">
        <v>3015</v>
      </c>
      <c r="G186" s="288"/>
      <c r="H186" s="288" t="s">
        <v>3089</v>
      </c>
      <c r="I186" s="288" t="s">
        <v>3090</v>
      </c>
      <c r="J186" s="288"/>
      <c r="K186" s="334"/>
    </row>
    <row r="187" spans="2:11" s="1" customFormat="1" ht="15" customHeight="1">
      <c r="B187" s="311"/>
      <c r="C187" s="288" t="s">
        <v>3091</v>
      </c>
      <c r="D187" s="288"/>
      <c r="E187" s="288"/>
      <c r="F187" s="309" t="s">
        <v>3015</v>
      </c>
      <c r="G187" s="288"/>
      <c r="H187" s="288" t="s">
        <v>3092</v>
      </c>
      <c r="I187" s="288" t="s">
        <v>3090</v>
      </c>
      <c r="J187" s="288"/>
      <c r="K187" s="334"/>
    </row>
    <row r="188" spans="2:11" s="1" customFormat="1" ht="15" customHeight="1">
      <c r="B188" s="311"/>
      <c r="C188" s="288" t="s">
        <v>3093</v>
      </c>
      <c r="D188" s="288"/>
      <c r="E188" s="288"/>
      <c r="F188" s="309" t="s">
        <v>3015</v>
      </c>
      <c r="G188" s="288"/>
      <c r="H188" s="288" t="s">
        <v>3094</v>
      </c>
      <c r="I188" s="288" t="s">
        <v>3090</v>
      </c>
      <c r="J188" s="288"/>
      <c r="K188" s="334"/>
    </row>
    <row r="189" spans="2:11" s="1" customFormat="1" ht="15" customHeight="1">
      <c r="B189" s="311"/>
      <c r="C189" s="347" t="s">
        <v>3095</v>
      </c>
      <c r="D189" s="288"/>
      <c r="E189" s="288"/>
      <c r="F189" s="309" t="s">
        <v>3015</v>
      </c>
      <c r="G189" s="288"/>
      <c r="H189" s="288" t="s">
        <v>3096</v>
      </c>
      <c r="I189" s="288" t="s">
        <v>3097</v>
      </c>
      <c r="J189" s="348" t="s">
        <v>3098</v>
      </c>
      <c r="K189" s="334"/>
    </row>
    <row r="190" spans="2:11" s="17" customFormat="1" ht="15" customHeight="1">
      <c r="B190" s="349"/>
      <c r="C190" s="350" t="s">
        <v>3099</v>
      </c>
      <c r="D190" s="351"/>
      <c r="E190" s="351"/>
      <c r="F190" s="352" t="s">
        <v>3015</v>
      </c>
      <c r="G190" s="351"/>
      <c r="H190" s="351" t="s">
        <v>3100</v>
      </c>
      <c r="I190" s="351" t="s">
        <v>3097</v>
      </c>
      <c r="J190" s="353" t="s">
        <v>3098</v>
      </c>
      <c r="K190" s="354"/>
    </row>
    <row r="191" spans="2:11" s="1" customFormat="1" ht="15" customHeight="1">
      <c r="B191" s="311"/>
      <c r="C191" s="347" t="s">
        <v>42</v>
      </c>
      <c r="D191" s="288"/>
      <c r="E191" s="288"/>
      <c r="F191" s="309" t="s">
        <v>3009</v>
      </c>
      <c r="G191" s="288"/>
      <c r="H191" s="285" t="s">
        <v>3101</v>
      </c>
      <c r="I191" s="288" t="s">
        <v>3102</v>
      </c>
      <c r="J191" s="288"/>
      <c r="K191" s="334"/>
    </row>
    <row r="192" spans="2:11" s="1" customFormat="1" ht="15" customHeight="1">
      <c r="B192" s="311"/>
      <c r="C192" s="347" t="s">
        <v>3103</v>
      </c>
      <c r="D192" s="288"/>
      <c r="E192" s="288"/>
      <c r="F192" s="309" t="s">
        <v>3009</v>
      </c>
      <c r="G192" s="288"/>
      <c r="H192" s="288" t="s">
        <v>3104</v>
      </c>
      <c r="I192" s="288" t="s">
        <v>3044</v>
      </c>
      <c r="J192" s="288"/>
      <c r="K192" s="334"/>
    </row>
    <row r="193" spans="2:11" s="1" customFormat="1" ht="15" customHeight="1">
      <c r="B193" s="311"/>
      <c r="C193" s="347" t="s">
        <v>3105</v>
      </c>
      <c r="D193" s="288"/>
      <c r="E193" s="288"/>
      <c r="F193" s="309" t="s">
        <v>3009</v>
      </c>
      <c r="G193" s="288"/>
      <c r="H193" s="288" t="s">
        <v>3106</v>
      </c>
      <c r="I193" s="288" t="s">
        <v>3044</v>
      </c>
      <c r="J193" s="288"/>
      <c r="K193" s="334"/>
    </row>
    <row r="194" spans="2:11" s="1" customFormat="1" ht="15" customHeight="1">
      <c r="B194" s="311"/>
      <c r="C194" s="347" t="s">
        <v>2794</v>
      </c>
      <c r="D194" s="288"/>
      <c r="E194" s="288"/>
      <c r="F194" s="309" t="s">
        <v>3015</v>
      </c>
      <c r="G194" s="288"/>
      <c r="H194" s="288" t="s">
        <v>3107</v>
      </c>
      <c r="I194" s="288" t="s">
        <v>3044</v>
      </c>
      <c r="J194" s="288"/>
      <c r="K194" s="334"/>
    </row>
    <row r="195" spans="2:11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pans="2:11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pans="2:11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pans="2:11" s="1" customFormat="1" ht="18.75" customHeight="1">
      <c r="B198" s="295"/>
      <c r="C198" s="295"/>
      <c r="D198" s="295"/>
      <c r="E198" s="295"/>
      <c r="F198" s="295"/>
      <c r="G198" s="295"/>
      <c r="H198" s="295"/>
      <c r="I198" s="295"/>
      <c r="J198" s="295"/>
      <c r="K198" s="295"/>
    </row>
    <row r="199" spans="2:11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pans="2:11" s="1" customFormat="1" ht="21">
      <c r="B200" s="280"/>
      <c r="C200" s="420" t="s">
        <v>3108</v>
      </c>
      <c r="D200" s="420"/>
      <c r="E200" s="420"/>
      <c r="F200" s="420"/>
      <c r="G200" s="420"/>
      <c r="H200" s="420"/>
      <c r="I200" s="420"/>
      <c r="J200" s="420"/>
      <c r="K200" s="281"/>
    </row>
    <row r="201" spans="2:11" s="1" customFormat="1" ht="25.5" customHeight="1">
      <c r="B201" s="280"/>
      <c r="C201" s="356" t="s">
        <v>3109</v>
      </c>
      <c r="D201" s="356"/>
      <c r="E201" s="356"/>
      <c r="F201" s="356" t="s">
        <v>3110</v>
      </c>
      <c r="G201" s="357"/>
      <c r="H201" s="423" t="s">
        <v>3111</v>
      </c>
      <c r="I201" s="423"/>
      <c r="J201" s="423"/>
      <c r="K201" s="281"/>
    </row>
    <row r="202" spans="2:11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pans="2:11" s="1" customFormat="1" ht="15" customHeight="1">
      <c r="B203" s="311"/>
      <c r="C203" s="288" t="s">
        <v>3102</v>
      </c>
      <c r="D203" s="288"/>
      <c r="E203" s="288"/>
      <c r="F203" s="309" t="s">
        <v>43</v>
      </c>
      <c r="G203" s="288"/>
      <c r="H203" s="424" t="s">
        <v>3112</v>
      </c>
      <c r="I203" s="424"/>
      <c r="J203" s="424"/>
      <c r="K203" s="334"/>
    </row>
    <row r="204" spans="2:11" s="1" customFormat="1" ht="15" customHeight="1">
      <c r="B204" s="311"/>
      <c r="C204" s="288"/>
      <c r="D204" s="288"/>
      <c r="E204" s="288"/>
      <c r="F204" s="309" t="s">
        <v>44</v>
      </c>
      <c r="G204" s="288"/>
      <c r="H204" s="424" t="s">
        <v>3113</v>
      </c>
      <c r="I204" s="424"/>
      <c r="J204" s="424"/>
      <c r="K204" s="334"/>
    </row>
    <row r="205" spans="2:11" s="1" customFormat="1" ht="15" customHeight="1">
      <c r="B205" s="311"/>
      <c r="C205" s="288"/>
      <c r="D205" s="288"/>
      <c r="E205" s="288"/>
      <c r="F205" s="309" t="s">
        <v>47</v>
      </c>
      <c r="G205" s="288"/>
      <c r="H205" s="424" t="s">
        <v>3114</v>
      </c>
      <c r="I205" s="424"/>
      <c r="J205" s="424"/>
      <c r="K205" s="334"/>
    </row>
    <row r="206" spans="2:11" s="1" customFormat="1" ht="15" customHeight="1">
      <c r="B206" s="311"/>
      <c r="C206" s="288"/>
      <c r="D206" s="288"/>
      <c r="E206" s="288"/>
      <c r="F206" s="309" t="s">
        <v>45</v>
      </c>
      <c r="G206" s="288"/>
      <c r="H206" s="424" t="s">
        <v>3115</v>
      </c>
      <c r="I206" s="424"/>
      <c r="J206" s="424"/>
      <c r="K206" s="334"/>
    </row>
    <row r="207" spans="2:11" s="1" customFormat="1" ht="15" customHeight="1">
      <c r="B207" s="311"/>
      <c r="C207" s="288"/>
      <c r="D207" s="288"/>
      <c r="E207" s="288"/>
      <c r="F207" s="309" t="s">
        <v>46</v>
      </c>
      <c r="G207" s="288"/>
      <c r="H207" s="424" t="s">
        <v>3116</v>
      </c>
      <c r="I207" s="424"/>
      <c r="J207" s="424"/>
      <c r="K207" s="334"/>
    </row>
    <row r="208" spans="2:11" s="1" customFormat="1" ht="15" customHeight="1">
      <c r="B208" s="311"/>
      <c r="C208" s="288"/>
      <c r="D208" s="288"/>
      <c r="E208" s="288"/>
      <c r="F208" s="309"/>
      <c r="G208" s="288"/>
      <c r="H208" s="288"/>
      <c r="I208" s="288"/>
      <c r="J208" s="288"/>
      <c r="K208" s="334"/>
    </row>
    <row r="209" spans="2:11" s="1" customFormat="1" ht="15" customHeight="1">
      <c r="B209" s="311"/>
      <c r="C209" s="288" t="s">
        <v>3056</v>
      </c>
      <c r="D209" s="288"/>
      <c r="E209" s="288"/>
      <c r="F209" s="309" t="s">
        <v>2950</v>
      </c>
      <c r="G209" s="288"/>
      <c r="H209" s="424" t="s">
        <v>3117</v>
      </c>
      <c r="I209" s="424"/>
      <c r="J209" s="424"/>
      <c r="K209" s="334"/>
    </row>
    <row r="210" spans="2:11" s="1" customFormat="1" ht="15" customHeight="1">
      <c r="B210" s="311"/>
      <c r="C210" s="288"/>
      <c r="D210" s="288"/>
      <c r="E210" s="288"/>
      <c r="F210" s="309" t="s">
        <v>2953</v>
      </c>
      <c r="G210" s="288"/>
      <c r="H210" s="424" t="s">
        <v>2954</v>
      </c>
      <c r="I210" s="424"/>
      <c r="J210" s="424"/>
      <c r="K210" s="334"/>
    </row>
    <row r="211" spans="2:11" s="1" customFormat="1" ht="15" customHeight="1">
      <c r="B211" s="311"/>
      <c r="C211" s="288"/>
      <c r="D211" s="288"/>
      <c r="E211" s="288"/>
      <c r="F211" s="309" t="s">
        <v>78</v>
      </c>
      <c r="G211" s="288"/>
      <c r="H211" s="424" t="s">
        <v>3118</v>
      </c>
      <c r="I211" s="424"/>
      <c r="J211" s="424"/>
      <c r="K211" s="334"/>
    </row>
    <row r="212" spans="2:11" s="1" customFormat="1" ht="15" customHeight="1">
      <c r="B212" s="358"/>
      <c r="C212" s="288"/>
      <c r="D212" s="288"/>
      <c r="E212" s="288"/>
      <c r="F212" s="309" t="s">
        <v>127</v>
      </c>
      <c r="G212" s="347"/>
      <c r="H212" s="425" t="s">
        <v>2955</v>
      </c>
      <c r="I212" s="425"/>
      <c r="J212" s="425"/>
      <c r="K212" s="359"/>
    </row>
    <row r="213" spans="2:11" s="1" customFormat="1" ht="15" customHeight="1">
      <c r="B213" s="358"/>
      <c r="C213" s="288"/>
      <c r="D213" s="288"/>
      <c r="E213" s="288"/>
      <c r="F213" s="309" t="s">
        <v>2956</v>
      </c>
      <c r="G213" s="347"/>
      <c r="H213" s="425" t="s">
        <v>2729</v>
      </c>
      <c r="I213" s="425"/>
      <c r="J213" s="425"/>
      <c r="K213" s="359"/>
    </row>
    <row r="214" spans="2:11" s="1" customFormat="1" ht="15" customHeight="1">
      <c r="B214" s="358"/>
      <c r="C214" s="288"/>
      <c r="D214" s="288"/>
      <c r="E214" s="288"/>
      <c r="F214" s="309"/>
      <c r="G214" s="347"/>
      <c r="H214" s="338"/>
      <c r="I214" s="338"/>
      <c r="J214" s="338"/>
      <c r="K214" s="359"/>
    </row>
    <row r="215" spans="2:11" s="1" customFormat="1" ht="15" customHeight="1">
      <c r="B215" s="358"/>
      <c r="C215" s="288" t="s">
        <v>3080</v>
      </c>
      <c r="D215" s="288"/>
      <c r="E215" s="288"/>
      <c r="F215" s="309">
        <v>1</v>
      </c>
      <c r="G215" s="347"/>
      <c r="H215" s="425" t="s">
        <v>3119</v>
      </c>
      <c r="I215" s="425"/>
      <c r="J215" s="425"/>
      <c r="K215" s="359"/>
    </row>
    <row r="216" spans="2:11" s="1" customFormat="1" ht="15" customHeight="1">
      <c r="B216" s="358"/>
      <c r="C216" s="288"/>
      <c r="D216" s="288"/>
      <c r="E216" s="288"/>
      <c r="F216" s="309">
        <v>2</v>
      </c>
      <c r="G216" s="347"/>
      <c r="H216" s="425" t="s">
        <v>3120</v>
      </c>
      <c r="I216" s="425"/>
      <c r="J216" s="425"/>
      <c r="K216" s="359"/>
    </row>
    <row r="217" spans="2:11" s="1" customFormat="1" ht="15" customHeight="1">
      <c r="B217" s="358"/>
      <c r="C217" s="288"/>
      <c r="D217" s="288"/>
      <c r="E217" s="288"/>
      <c r="F217" s="309">
        <v>3</v>
      </c>
      <c r="G217" s="347"/>
      <c r="H217" s="425" t="s">
        <v>3121</v>
      </c>
      <c r="I217" s="425"/>
      <c r="J217" s="425"/>
      <c r="K217" s="359"/>
    </row>
    <row r="218" spans="2:11" s="1" customFormat="1" ht="15" customHeight="1">
      <c r="B218" s="358"/>
      <c r="C218" s="288"/>
      <c r="D218" s="288"/>
      <c r="E218" s="288"/>
      <c r="F218" s="309">
        <v>4</v>
      </c>
      <c r="G218" s="347"/>
      <c r="H218" s="425" t="s">
        <v>3122</v>
      </c>
      <c r="I218" s="425"/>
      <c r="J218" s="425"/>
      <c r="K218" s="359"/>
    </row>
    <row r="219" spans="2:11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0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86</v>
      </c>
      <c r="AZ2" s="110" t="s">
        <v>132</v>
      </c>
      <c r="BA2" s="110" t="s">
        <v>133</v>
      </c>
      <c r="BB2" s="110" t="s">
        <v>134</v>
      </c>
      <c r="BC2" s="110" t="s">
        <v>135</v>
      </c>
      <c r="BD2" s="110" t="s">
        <v>136</v>
      </c>
    </row>
    <row r="3" spans="1:5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  <c r="AZ3" s="110" t="s">
        <v>137</v>
      </c>
      <c r="BA3" s="110" t="s">
        <v>138</v>
      </c>
      <c r="BB3" s="110" t="s">
        <v>139</v>
      </c>
      <c r="BC3" s="110" t="s">
        <v>140</v>
      </c>
      <c r="BD3" s="110" t="s">
        <v>136</v>
      </c>
    </row>
    <row r="4" spans="1:5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  <c r="AZ4" s="110" t="s">
        <v>142</v>
      </c>
      <c r="BA4" s="110" t="s">
        <v>143</v>
      </c>
      <c r="BB4" s="110" t="s">
        <v>139</v>
      </c>
      <c r="BC4" s="110" t="s">
        <v>144</v>
      </c>
      <c r="BD4" s="110" t="s">
        <v>136</v>
      </c>
    </row>
    <row r="5" spans="1:56" s="1" customFormat="1" ht="6.95" customHeight="1">
      <c r="B5" s="22"/>
      <c r="L5" s="22"/>
      <c r="AZ5" s="110" t="s">
        <v>145</v>
      </c>
      <c r="BA5" s="110" t="s">
        <v>146</v>
      </c>
      <c r="BB5" s="110" t="s">
        <v>139</v>
      </c>
      <c r="BC5" s="110" t="s">
        <v>147</v>
      </c>
      <c r="BD5" s="110" t="s">
        <v>81</v>
      </c>
    </row>
    <row r="6" spans="1:56" s="1" customFormat="1" ht="12" customHeight="1">
      <c r="B6" s="22"/>
      <c r="D6" s="115" t="s">
        <v>16</v>
      </c>
      <c r="L6" s="22"/>
      <c r="AZ6" s="110" t="s">
        <v>148</v>
      </c>
      <c r="BA6" s="110" t="s">
        <v>149</v>
      </c>
      <c r="BB6" s="110" t="s">
        <v>139</v>
      </c>
      <c r="BC6" s="110" t="s">
        <v>136</v>
      </c>
      <c r="BD6" s="110" t="s">
        <v>136</v>
      </c>
    </row>
    <row r="7" spans="1:5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  <c r="AZ7" s="110" t="s">
        <v>150</v>
      </c>
      <c r="BA7" s="110" t="s">
        <v>151</v>
      </c>
      <c r="BB7" s="110" t="s">
        <v>139</v>
      </c>
      <c r="BC7" s="110" t="s">
        <v>152</v>
      </c>
      <c r="BD7" s="110" t="s">
        <v>136</v>
      </c>
    </row>
    <row r="8" spans="1:56" s="1" customFormat="1" ht="12" customHeight="1">
      <c r="B8" s="22"/>
      <c r="D8" s="115" t="s">
        <v>153</v>
      </c>
      <c r="L8" s="22"/>
      <c r="AZ8" s="110" t="s">
        <v>154</v>
      </c>
      <c r="BA8" s="110" t="s">
        <v>155</v>
      </c>
      <c r="BB8" s="110" t="s">
        <v>134</v>
      </c>
      <c r="BC8" s="110" t="s">
        <v>156</v>
      </c>
      <c r="BD8" s="110" t="s">
        <v>136</v>
      </c>
    </row>
    <row r="9" spans="1:56" s="2" customFormat="1" ht="16.5" customHeight="1">
      <c r="A9" s="36"/>
      <c r="B9" s="41"/>
      <c r="C9" s="36"/>
      <c r="D9" s="36"/>
      <c r="E9" s="407" t="s">
        <v>157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10" t="s">
        <v>158</v>
      </c>
      <c r="BA9" s="110" t="s">
        <v>159</v>
      </c>
      <c r="BB9" s="110" t="s">
        <v>160</v>
      </c>
      <c r="BC9" s="110" t="s">
        <v>161</v>
      </c>
      <c r="BD9" s="110" t="s">
        <v>136</v>
      </c>
    </row>
    <row r="10" spans="1:5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10" t="s">
        <v>163</v>
      </c>
      <c r="BA10" s="110" t="s">
        <v>164</v>
      </c>
      <c r="BB10" s="110" t="s">
        <v>160</v>
      </c>
      <c r="BC10" s="110" t="s">
        <v>136</v>
      </c>
      <c r="BD10" s="110" t="s">
        <v>136</v>
      </c>
    </row>
    <row r="11" spans="1:56" s="2" customFormat="1" ht="16.5" customHeight="1">
      <c r="A11" s="36"/>
      <c r="B11" s="41"/>
      <c r="C11" s="36"/>
      <c r="D11" s="36"/>
      <c r="E11" s="410" t="s">
        <v>165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10" t="s">
        <v>166</v>
      </c>
      <c r="BA11" s="110" t="s">
        <v>167</v>
      </c>
      <c r="BB11" s="110" t="s">
        <v>160</v>
      </c>
      <c r="BC11" s="110" t="s">
        <v>168</v>
      </c>
      <c r="BD11" s="110" t="s">
        <v>136</v>
      </c>
    </row>
    <row r="12" spans="1:5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10" t="s">
        <v>169</v>
      </c>
      <c r="BA12" s="110" t="s">
        <v>170</v>
      </c>
      <c r="BB12" s="110" t="s">
        <v>160</v>
      </c>
      <c r="BC12" s="110" t="s">
        <v>171</v>
      </c>
      <c r="BD12" s="110" t="s">
        <v>81</v>
      </c>
    </row>
    <row r="13" spans="1:5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Z13" s="110" t="s">
        <v>172</v>
      </c>
      <c r="BA13" s="110" t="s">
        <v>173</v>
      </c>
      <c r="BB13" s="110" t="s">
        <v>160</v>
      </c>
      <c r="BC13" s="110" t="s">
        <v>168</v>
      </c>
      <c r="BD13" s="110" t="s">
        <v>81</v>
      </c>
    </row>
    <row r="14" spans="1:5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Z14" s="110" t="s">
        <v>174</v>
      </c>
      <c r="BA14" s="110" t="s">
        <v>175</v>
      </c>
      <c r="BB14" s="110" t="s">
        <v>176</v>
      </c>
      <c r="BC14" s="110" t="s">
        <v>156</v>
      </c>
      <c r="BD14" s="110" t="s">
        <v>136</v>
      </c>
    </row>
    <row r="15" spans="1:5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Z15" s="110" t="s">
        <v>177</v>
      </c>
      <c r="BA15" s="110" t="s">
        <v>178</v>
      </c>
      <c r="BB15" s="110" t="s">
        <v>176</v>
      </c>
      <c r="BC15" s="110" t="s">
        <v>179</v>
      </c>
      <c r="BD15" s="110" t="s">
        <v>136</v>
      </c>
    </row>
    <row r="16" spans="1:5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Z16" s="110" t="s">
        <v>180</v>
      </c>
      <c r="BA16" s="110" t="s">
        <v>181</v>
      </c>
      <c r="BB16" s="110" t="s">
        <v>160</v>
      </c>
      <c r="BC16" s="110" t="s">
        <v>182</v>
      </c>
      <c r="BD16" s="110" t="s">
        <v>81</v>
      </c>
    </row>
    <row r="17" spans="1:56" s="2" customFormat="1" ht="18" customHeight="1">
      <c r="A17" s="36"/>
      <c r="B17" s="41"/>
      <c r="C17" s="36"/>
      <c r="D17" s="36"/>
      <c r="E17" s="105" t="s">
        <v>183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Z17" s="110" t="s">
        <v>184</v>
      </c>
      <c r="BA17" s="110" t="s">
        <v>185</v>
      </c>
      <c r="BB17" s="110" t="s">
        <v>139</v>
      </c>
      <c r="BC17" s="110" t="s">
        <v>136</v>
      </c>
      <c r="BD17" s="110" t="s">
        <v>136</v>
      </c>
    </row>
    <row r="18" spans="1:56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56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56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56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56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56" s="2" customFormat="1" ht="18" customHeight="1">
      <c r="A23" s="36"/>
      <c r="B23" s="41"/>
      <c r="C23" s="36"/>
      <c r="D23" s="36"/>
      <c r="E23" s="105" t="s">
        <v>186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56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56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56" s="2" customFormat="1" ht="18" customHeight="1">
      <c r="A26" s="36"/>
      <c r="B26" s="41"/>
      <c r="C26" s="36"/>
      <c r="D26" s="36"/>
      <c r="E26" s="105" t="s">
        <v>187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56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56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56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56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56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56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ROUND(J95,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ROUND((SUM(BE95:BE301)),  2)</f>
        <v>0</v>
      </c>
      <c r="G35" s="36"/>
      <c r="H35" s="36"/>
      <c r="I35" s="127">
        <v>0.21</v>
      </c>
      <c r="J35" s="126">
        <f>ROUND(((SUM(BE95:BE301))*I35),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ROUND((SUM(BF95:BF301)),  2)</f>
        <v>0</v>
      </c>
      <c r="G36" s="36"/>
      <c r="H36" s="36"/>
      <c r="I36" s="127">
        <v>0.12</v>
      </c>
      <c r="J36" s="126">
        <f>ROUND(((SUM(BF95:BF301))*I36),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ROUND((SUM(BG95:BG301)),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ROUND((SUM(BH95:BH301)),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ROUND((SUM(BI95:BI301)),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157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001 - KOMUNIKACE ZRN1 - 1 ETAPA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STATUTÁRNÍ MĚSTO TEPLICE</v>
      </c>
      <c r="G58" s="38"/>
      <c r="H58" s="38"/>
      <c r="I58" s="31" t="s">
        <v>31</v>
      </c>
      <c r="J58" s="34" t="str">
        <f>E23</f>
        <v>RAPID MOST SPOL. 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 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J95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192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>
      <c r="B65" s="149"/>
      <c r="C65" s="99"/>
      <c r="D65" s="150" t="s">
        <v>193</v>
      </c>
      <c r="E65" s="151"/>
      <c r="F65" s="151"/>
      <c r="G65" s="151"/>
      <c r="H65" s="151"/>
      <c r="I65" s="151"/>
      <c r="J65" s="152">
        <f>J97</f>
        <v>0</v>
      </c>
      <c r="K65" s="99"/>
      <c r="L65" s="153"/>
    </row>
    <row r="66" spans="1:31" s="10" customFormat="1" ht="19.899999999999999" customHeight="1">
      <c r="B66" s="149"/>
      <c r="C66" s="99"/>
      <c r="D66" s="150" t="s">
        <v>194</v>
      </c>
      <c r="E66" s="151"/>
      <c r="F66" s="151"/>
      <c r="G66" s="151"/>
      <c r="H66" s="151"/>
      <c r="I66" s="151"/>
      <c r="J66" s="152">
        <f>J179</f>
        <v>0</v>
      </c>
      <c r="K66" s="99"/>
      <c r="L66" s="153"/>
    </row>
    <row r="67" spans="1:31" s="10" customFormat="1" ht="19.899999999999999" customHeight="1">
      <c r="B67" s="149"/>
      <c r="C67" s="99"/>
      <c r="D67" s="150" t="s">
        <v>195</v>
      </c>
      <c r="E67" s="151"/>
      <c r="F67" s="151"/>
      <c r="G67" s="151"/>
      <c r="H67" s="151"/>
      <c r="I67" s="151"/>
      <c r="J67" s="152">
        <f>J225</f>
        <v>0</v>
      </c>
      <c r="K67" s="99"/>
      <c r="L67" s="153"/>
    </row>
    <row r="68" spans="1:31" s="10" customFormat="1" ht="19.899999999999999" customHeight="1">
      <c r="B68" s="149"/>
      <c r="C68" s="99"/>
      <c r="D68" s="150" t="s">
        <v>196</v>
      </c>
      <c r="E68" s="151"/>
      <c r="F68" s="151"/>
      <c r="G68" s="151"/>
      <c r="H68" s="151"/>
      <c r="I68" s="151"/>
      <c r="J68" s="152">
        <f>J236</f>
        <v>0</v>
      </c>
      <c r="K68" s="99"/>
      <c r="L68" s="153"/>
    </row>
    <row r="69" spans="1:31" s="10" customFormat="1" ht="19.899999999999999" customHeight="1">
      <c r="B69" s="149"/>
      <c r="C69" s="99"/>
      <c r="D69" s="150" t="s">
        <v>197</v>
      </c>
      <c r="E69" s="151"/>
      <c r="F69" s="151"/>
      <c r="G69" s="151"/>
      <c r="H69" s="151"/>
      <c r="I69" s="151"/>
      <c r="J69" s="152">
        <f>J257</f>
        <v>0</v>
      </c>
      <c r="K69" s="99"/>
      <c r="L69" s="153"/>
    </row>
    <row r="70" spans="1:31" s="10" customFormat="1" ht="19.899999999999999" customHeight="1">
      <c r="B70" s="149"/>
      <c r="C70" s="99"/>
      <c r="D70" s="150" t="s">
        <v>198</v>
      </c>
      <c r="E70" s="151"/>
      <c r="F70" s="151"/>
      <c r="G70" s="151"/>
      <c r="H70" s="151"/>
      <c r="I70" s="151"/>
      <c r="J70" s="152">
        <f>J279</f>
        <v>0</v>
      </c>
      <c r="K70" s="99"/>
      <c r="L70" s="153"/>
    </row>
    <row r="71" spans="1:31" s="9" customFormat="1" ht="24.95" customHeight="1">
      <c r="B71" s="143"/>
      <c r="C71" s="144"/>
      <c r="D71" s="145" t="s">
        <v>199</v>
      </c>
      <c r="E71" s="146"/>
      <c r="F71" s="146"/>
      <c r="G71" s="146"/>
      <c r="H71" s="146"/>
      <c r="I71" s="146"/>
      <c r="J71" s="147">
        <f>J282</f>
        <v>0</v>
      </c>
      <c r="K71" s="144"/>
      <c r="L71" s="148"/>
    </row>
    <row r="72" spans="1:31" s="10" customFormat="1" ht="19.899999999999999" customHeight="1">
      <c r="B72" s="149"/>
      <c r="C72" s="99"/>
      <c r="D72" s="150" t="s">
        <v>200</v>
      </c>
      <c r="E72" s="151"/>
      <c r="F72" s="151"/>
      <c r="G72" s="151"/>
      <c r="H72" s="151"/>
      <c r="I72" s="151"/>
      <c r="J72" s="152">
        <f>J283</f>
        <v>0</v>
      </c>
      <c r="K72" s="99"/>
      <c r="L72" s="153"/>
    </row>
    <row r="73" spans="1:31" s="9" customFormat="1" ht="24.95" customHeight="1">
      <c r="B73" s="143"/>
      <c r="C73" s="144"/>
      <c r="D73" s="145" t="s">
        <v>201</v>
      </c>
      <c r="E73" s="146"/>
      <c r="F73" s="146"/>
      <c r="G73" s="146"/>
      <c r="H73" s="146"/>
      <c r="I73" s="146"/>
      <c r="J73" s="147">
        <f>J292</f>
        <v>0</v>
      </c>
      <c r="K73" s="144"/>
      <c r="L73" s="148"/>
    </row>
    <row r="74" spans="1:31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31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4.95" customHeight="1">
      <c r="A80" s="36"/>
      <c r="B80" s="37"/>
      <c r="C80" s="25" t="s">
        <v>202</v>
      </c>
      <c r="D80" s="38"/>
      <c r="E80" s="38"/>
      <c r="F80" s="38"/>
      <c r="G80" s="38"/>
      <c r="H80" s="38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6.5" customHeight="1">
      <c r="A83" s="36"/>
      <c r="B83" s="37"/>
      <c r="C83" s="38"/>
      <c r="D83" s="38"/>
      <c r="E83" s="414" t="str">
        <f>E7</f>
        <v>KOMUNIKACE V UL.DUCHCOVSKÁ</v>
      </c>
      <c r="F83" s="415"/>
      <c r="G83" s="415"/>
      <c r="H83" s="415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1" customFormat="1" ht="12" customHeight="1">
      <c r="B84" s="23"/>
      <c r="C84" s="31" t="s">
        <v>153</v>
      </c>
      <c r="D84" s="24"/>
      <c r="E84" s="24"/>
      <c r="F84" s="24"/>
      <c r="G84" s="24"/>
      <c r="H84" s="24"/>
      <c r="I84" s="24"/>
      <c r="J84" s="24"/>
      <c r="K84" s="24"/>
      <c r="L84" s="22"/>
    </row>
    <row r="85" spans="1:63" s="2" customFormat="1" ht="16.5" customHeight="1">
      <c r="A85" s="36"/>
      <c r="B85" s="37"/>
      <c r="C85" s="38"/>
      <c r="D85" s="38"/>
      <c r="E85" s="414" t="s">
        <v>157</v>
      </c>
      <c r="F85" s="416"/>
      <c r="G85" s="416"/>
      <c r="H85" s="416"/>
      <c r="I85" s="38"/>
      <c r="J85" s="38"/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2" customHeight="1">
      <c r="A86" s="36"/>
      <c r="B86" s="37"/>
      <c r="C86" s="31" t="s">
        <v>162</v>
      </c>
      <c r="D86" s="38"/>
      <c r="E86" s="38"/>
      <c r="F86" s="38"/>
      <c r="G86" s="38"/>
      <c r="H86" s="38"/>
      <c r="I86" s="38"/>
      <c r="J86" s="38"/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6.5" customHeight="1">
      <c r="A87" s="36"/>
      <c r="B87" s="37"/>
      <c r="C87" s="38"/>
      <c r="D87" s="38"/>
      <c r="E87" s="368" t="str">
        <f>E11</f>
        <v>001 - KOMUNIKACE ZRN1 - 1 ETAPA</v>
      </c>
      <c r="F87" s="416"/>
      <c r="G87" s="416"/>
      <c r="H87" s="416"/>
      <c r="I87" s="38"/>
      <c r="J87" s="38"/>
      <c r="K87" s="38"/>
      <c r="L87" s="11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12" customHeight="1">
      <c r="A89" s="36"/>
      <c r="B89" s="37"/>
      <c r="C89" s="31" t="s">
        <v>21</v>
      </c>
      <c r="D89" s="38"/>
      <c r="E89" s="38"/>
      <c r="F89" s="29" t="str">
        <f>F14</f>
        <v>TEPLICE</v>
      </c>
      <c r="G89" s="38"/>
      <c r="H89" s="38"/>
      <c r="I89" s="31" t="s">
        <v>23</v>
      </c>
      <c r="J89" s="61" t="str">
        <f>IF(J14="","",J14)</f>
        <v>10. 2. 2026</v>
      </c>
      <c r="K89" s="38"/>
      <c r="L89" s="11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25.7" customHeight="1">
      <c r="A91" s="36"/>
      <c r="B91" s="37"/>
      <c r="C91" s="31" t="s">
        <v>25</v>
      </c>
      <c r="D91" s="38"/>
      <c r="E91" s="38"/>
      <c r="F91" s="29" t="str">
        <f>E17</f>
        <v>STATUTÁRNÍ MĚSTO TEPLICE</v>
      </c>
      <c r="G91" s="38"/>
      <c r="H91" s="38"/>
      <c r="I91" s="31" t="s">
        <v>31</v>
      </c>
      <c r="J91" s="34" t="str">
        <f>E23</f>
        <v>RAPID MOST SPOL. S R.O.</v>
      </c>
      <c r="K91" s="38"/>
      <c r="L91" s="11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25.7" customHeight="1">
      <c r="A92" s="36"/>
      <c r="B92" s="37"/>
      <c r="C92" s="31" t="s">
        <v>29</v>
      </c>
      <c r="D92" s="38"/>
      <c r="E92" s="38"/>
      <c r="F92" s="29" t="str">
        <f>IF(E20="","",E20)</f>
        <v>Vyplň údaj</v>
      </c>
      <c r="G92" s="38"/>
      <c r="H92" s="38"/>
      <c r="I92" s="31" t="s">
        <v>34</v>
      </c>
      <c r="J92" s="34" t="str">
        <f>E26</f>
        <v>ING. VLADIMÍR PLHÁK</v>
      </c>
      <c r="K92" s="38"/>
      <c r="L92" s="11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1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11" customFormat="1" ht="29.25" customHeight="1">
      <c r="A94" s="154"/>
      <c r="B94" s="155"/>
      <c r="C94" s="156" t="s">
        <v>203</v>
      </c>
      <c r="D94" s="157" t="s">
        <v>57</v>
      </c>
      <c r="E94" s="157" t="s">
        <v>53</v>
      </c>
      <c r="F94" s="157" t="s">
        <v>54</v>
      </c>
      <c r="G94" s="157" t="s">
        <v>204</v>
      </c>
      <c r="H94" s="157" t="s">
        <v>205</v>
      </c>
      <c r="I94" s="157" t="s">
        <v>206</v>
      </c>
      <c r="J94" s="157" t="s">
        <v>190</v>
      </c>
      <c r="K94" s="158" t="s">
        <v>207</v>
      </c>
      <c r="L94" s="159"/>
      <c r="M94" s="70" t="s">
        <v>19</v>
      </c>
      <c r="N94" s="71" t="s">
        <v>42</v>
      </c>
      <c r="O94" s="71" t="s">
        <v>208</v>
      </c>
      <c r="P94" s="71" t="s">
        <v>209</v>
      </c>
      <c r="Q94" s="71" t="s">
        <v>210</v>
      </c>
      <c r="R94" s="71" t="s">
        <v>211</v>
      </c>
      <c r="S94" s="71" t="s">
        <v>212</v>
      </c>
      <c r="T94" s="72" t="s">
        <v>213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>
      <c r="A95" s="36"/>
      <c r="B95" s="37"/>
      <c r="C95" s="77" t="s">
        <v>214</v>
      </c>
      <c r="D95" s="38"/>
      <c r="E95" s="38"/>
      <c r="F95" s="38"/>
      <c r="G95" s="38"/>
      <c r="H95" s="38"/>
      <c r="I95" s="38"/>
      <c r="J95" s="160">
        <f>BK95</f>
        <v>0</v>
      </c>
      <c r="K95" s="38"/>
      <c r="L95" s="41"/>
      <c r="M95" s="73"/>
      <c r="N95" s="161"/>
      <c r="O95" s="74"/>
      <c r="P95" s="162">
        <f>P96+P282+P292</f>
        <v>0</v>
      </c>
      <c r="Q95" s="74"/>
      <c r="R95" s="162">
        <f>R96+R282+R292</f>
        <v>28.161440599999999</v>
      </c>
      <c r="S95" s="74"/>
      <c r="T95" s="163">
        <f>T96+T282+T292</f>
        <v>680.79000000000008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71</v>
      </c>
      <c r="AU95" s="19" t="s">
        <v>191</v>
      </c>
      <c r="BK95" s="164">
        <f>BK96+BK282+BK292</f>
        <v>0</v>
      </c>
    </row>
    <row r="96" spans="1:63" s="12" customFormat="1" ht="25.9" customHeight="1">
      <c r="B96" s="165"/>
      <c r="C96" s="166"/>
      <c r="D96" s="167" t="s">
        <v>71</v>
      </c>
      <c r="E96" s="168" t="s">
        <v>215</v>
      </c>
      <c r="F96" s="168" t="s">
        <v>215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P97+P179+P225+P236+P257+P279</f>
        <v>0</v>
      </c>
      <c r="Q96" s="173"/>
      <c r="R96" s="174">
        <f>R97+R179+R225+R236+R257+R279</f>
        <v>28.120040599999999</v>
      </c>
      <c r="S96" s="173"/>
      <c r="T96" s="175">
        <f>T97+T179+T225+T236+T257+T279</f>
        <v>680.79000000000008</v>
      </c>
      <c r="AR96" s="176" t="s">
        <v>79</v>
      </c>
      <c r="AT96" s="177" t="s">
        <v>71</v>
      </c>
      <c r="AU96" s="177" t="s">
        <v>72</v>
      </c>
      <c r="AY96" s="176" t="s">
        <v>216</v>
      </c>
      <c r="BK96" s="178">
        <f>BK97+BK179+BK225+BK236+BK257+BK279</f>
        <v>0</v>
      </c>
    </row>
    <row r="97" spans="1:65" s="12" customFormat="1" ht="22.9" customHeight="1">
      <c r="B97" s="165"/>
      <c r="C97" s="166"/>
      <c r="D97" s="167" t="s">
        <v>71</v>
      </c>
      <c r="E97" s="179" t="s">
        <v>79</v>
      </c>
      <c r="F97" s="179" t="s">
        <v>217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SUM(P98:P178)</f>
        <v>0</v>
      </c>
      <c r="Q97" s="173"/>
      <c r="R97" s="174">
        <f>SUM(R98:R178)</f>
        <v>19.031330000000001</v>
      </c>
      <c r="S97" s="173"/>
      <c r="T97" s="175">
        <f>SUM(T98:T178)</f>
        <v>629.71</v>
      </c>
      <c r="AR97" s="176" t="s">
        <v>79</v>
      </c>
      <c r="AT97" s="177" t="s">
        <v>71</v>
      </c>
      <c r="AU97" s="177" t="s">
        <v>79</v>
      </c>
      <c r="AY97" s="176" t="s">
        <v>216</v>
      </c>
      <c r="BK97" s="178">
        <f>SUM(BK98:BK178)</f>
        <v>0</v>
      </c>
    </row>
    <row r="98" spans="1:65" s="2" customFormat="1" ht="37.9" customHeight="1">
      <c r="A98" s="36"/>
      <c r="B98" s="37"/>
      <c r="C98" s="181" t="s">
        <v>79</v>
      </c>
      <c r="D98" s="181" t="s">
        <v>218</v>
      </c>
      <c r="E98" s="182" t="s">
        <v>219</v>
      </c>
      <c r="F98" s="183" t="s">
        <v>220</v>
      </c>
      <c r="G98" s="184" t="s">
        <v>139</v>
      </c>
      <c r="H98" s="185">
        <v>3</v>
      </c>
      <c r="I98" s="186"/>
      <c r="J98" s="187">
        <f>ROUND(I98*H98,2)</f>
        <v>0</v>
      </c>
      <c r="K98" s="183" t="s">
        <v>221</v>
      </c>
      <c r="L98" s="41"/>
      <c r="M98" s="188" t="s">
        <v>19</v>
      </c>
      <c r="N98" s="189" t="s">
        <v>43</v>
      </c>
      <c r="O98" s="66"/>
      <c r="P98" s="190">
        <f>O98*H98</f>
        <v>0</v>
      </c>
      <c r="Q98" s="190">
        <v>0</v>
      </c>
      <c r="R98" s="190">
        <f>Q98*H98</f>
        <v>0</v>
      </c>
      <c r="S98" s="190">
        <v>0.26</v>
      </c>
      <c r="T98" s="191">
        <f>S98*H98</f>
        <v>0.78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2" t="s">
        <v>156</v>
      </c>
      <c r="AT98" s="192" t="s">
        <v>218</v>
      </c>
      <c r="AU98" s="192" t="s">
        <v>81</v>
      </c>
      <c r="AY98" s="19" t="s">
        <v>216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19" t="s">
        <v>79</v>
      </c>
      <c r="BK98" s="193">
        <f>ROUND(I98*H98,2)</f>
        <v>0</v>
      </c>
      <c r="BL98" s="19" t="s">
        <v>156</v>
      </c>
      <c r="BM98" s="192" t="s">
        <v>222</v>
      </c>
    </row>
    <row r="99" spans="1:65" s="2" customFormat="1" ht="11.25">
      <c r="A99" s="36"/>
      <c r="B99" s="37"/>
      <c r="C99" s="38"/>
      <c r="D99" s="194" t="s">
        <v>223</v>
      </c>
      <c r="E99" s="38"/>
      <c r="F99" s="195" t="s">
        <v>224</v>
      </c>
      <c r="G99" s="38"/>
      <c r="H99" s="38"/>
      <c r="I99" s="196"/>
      <c r="J99" s="38"/>
      <c r="K99" s="38"/>
      <c r="L99" s="41"/>
      <c r="M99" s="197"/>
      <c r="N99" s="198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223</v>
      </c>
      <c r="AU99" s="19" t="s">
        <v>81</v>
      </c>
    </row>
    <row r="100" spans="1:65" s="2" customFormat="1" ht="19.5">
      <c r="A100" s="36"/>
      <c r="B100" s="37"/>
      <c r="C100" s="38"/>
      <c r="D100" s="199" t="s">
        <v>225</v>
      </c>
      <c r="E100" s="38"/>
      <c r="F100" s="200" t="s">
        <v>226</v>
      </c>
      <c r="G100" s="38"/>
      <c r="H100" s="38"/>
      <c r="I100" s="196"/>
      <c r="J100" s="38"/>
      <c r="K100" s="38"/>
      <c r="L100" s="41"/>
      <c r="M100" s="197"/>
      <c r="N100" s="198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225</v>
      </c>
      <c r="AU100" s="19" t="s">
        <v>81</v>
      </c>
    </row>
    <row r="101" spans="1:65" s="13" customFormat="1" ht="11.25">
      <c r="B101" s="201"/>
      <c r="C101" s="202"/>
      <c r="D101" s="199" t="s">
        <v>227</v>
      </c>
      <c r="E101" s="203" t="s">
        <v>19</v>
      </c>
      <c r="F101" s="204" t="s">
        <v>148</v>
      </c>
      <c r="G101" s="202"/>
      <c r="H101" s="205">
        <v>3</v>
      </c>
      <c r="I101" s="206"/>
      <c r="J101" s="202"/>
      <c r="K101" s="202"/>
      <c r="L101" s="207"/>
      <c r="M101" s="208"/>
      <c r="N101" s="209"/>
      <c r="O101" s="209"/>
      <c r="P101" s="209"/>
      <c r="Q101" s="209"/>
      <c r="R101" s="209"/>
      <c r="S101" s="209"/>
      <c r="T101" s="210"/>
      <c r="AT101" s="211" t="s">
        <v>227</v>
      </c>
      <c r="AU101" s="211" t="s">
        <v>81</v>
      </c>
      <c r="AV101" s="13" t="s">
        <v>81</v>
      </c>
      <c r="AW101" s="13" t="s">
        <v>33</v>
      </c>
      <c r="AX101" s="13" t="s">
        <v>79</v>
      </c>
      <c r="AY101" s="211" t="s">
        <v>216</v>
      </c>
    </row>
    <row r="102" spans="1:65" s="2" customFormat="1" ht="37.9" customHeight="1">
      <c r="A102" s="36"/>
      <c r="B102" s="37"/>
      <c r="C102" s="181" t="s">
        <v>81</v>
      </c>
      <c r="D102" s="181" t="s">
        <v>218</v>
      </c>
      <c r="E102" s="182" t="s">
        <v>228</v>
      </c>
      <c r="F102" s="183" t="s">
        <v>229</v>
      </c>
      <c r="G102" s="184" t="s">
        <v>139</v>
      </c>
      <c r="H102" s="185">
        <v>233.2</v>
      </c>
      <c r="I102" s="186"/>
      <c r="J102" s="187">
        <f>ROUND(I102*H102,2)</f>
        <v>0</v>
      </c>
      <c r="K102" s="183" t="s">
        <v>221</v>
      </c>
      <c r="L102" s="41"/>
      <c r="M102" s="188" t="s">
        <v>19</v>
      </c>
      <c r="N102" s="189" t="s">
        <v>43</v>
      </c>
      <c r="O102" s="66"/>
      <c r="P102" s="190">
        <f>O102*H102</f>
        <v>0</v>
      </c>
      <c r="Q102" s="190">
        <v>0</v>
      </c>
      <c r="R102" s="190">
        <f>Q102*H102</f>
        <v>0</v>
      </c>
      <c r="S102" s="190">
        <v>0.28999999999999998</v>
      </c>
      <c r="T102" s="191">
        <f>S102*H102</f>
        <v>67.627999999999986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2" t="s">
        <v>156</v>
      </c>
      <c r="AT102" s="192" t="s">
        <v>218</v>
      </c>
      <c r="AU102" s="192" t="s">
        <v>81</v>
      </c>
      <c r="AY102" s="19" t="s">
        <v>216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19" t="s">
        <v>79</v>
      </c>
      <c r="BK102" s="193">
        <f>ROUND(I102*H102,2)</f>
        <v>0</v>
      </c>
      <c r="BL102" s="19" t="s">
        <v>156</v>
      </c>
      <c r="BM102" s="192" t="s">
        <v>230</v>
      </c>
    </row>
    <row r="103" spans="1:65" s="2" customFormat="1" ht="11.25">
      <c r="A103" s="36"/>
      <c r="B103" s="37"/>
      <c r="C103" s="38"/>
      <c r="D103" s="194" t="s">
        <v>223</v>
      </c>
      <c r="E103" s="38"/>
      <c r="F103" s="195" t="s">
        <v>231</v>
      </c>
      <c r="G103" s="38"/>
      <c r="H103" s="38"/>
      <c r="I103" s="196"/>
      <c r="J103" s="38"/>
      <c r="K103" s="38"/>
      <c r="L103" s="41"/>
      <c r="M103" s="197"/>
      <c r="N103" s="198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223</v>
      </c>
      <c r="AU103" s="19" t="s">
        <v>81</v>
      </c>
    </row>
    <row r="104" spans="1:65" s="13" customFormat="1" ht="11.25">
      <c r="B104" s="201"/>
      <c r="C104" s="202"/>
      <c r="D104" s="199" t="s">
        <v>227</v>
      </c>
      <c r="E104" s="203" t="s">
        <v>19</v>
      </c>
      <c r="F104" s="204" t="s">
        <v>145</v>
      </c>
      <c r="G104" s="202"/>
      <c r="H104" s="205">
        <v>233.2</v>
      </c>
      <c r="I104" s="206"/>
      <c r="J104" s="202"/>
      <c r="K104" s="202"/>
      <c r="L104" s="207"/>
      <c r="M104" s="208"/>
      <c r="N104" s="209"/>
      <c r="O104" s="209"/>
      <c r="P104" s="209"/>
      <c r="Q104" s="209"/>
      <c r="R104" s="209"/>
      <c r="S104" s="209"/>
      <c r="T104" s="210"/>
      <c r="AT104" s="211" t="s">
        <v>227</v>
      </c>
      <c r="AU104" s="211" t="s">
        <v>81</v>
      </c>
      <c r="AV104" s="13" t="s">
        <v>81</v>
      </c>
      <c r="AW104" s="13" t="s">
        <v>33</v>
      </c>
      <c r="AX104" s="13" t="s">
        <v>79</v>
      </c>
      <c r="AY104" s="211" t="s">
        <v>216</v>
      </c>
    </row>
    <row r="105" spans="1:65" s="2" customFormat="1" ht="37.9" customHeight="1">
      <c r="A105" s="36"/>
      <c r="B105" s="37"/>
      <c r="C105" s="181" t="s">
        <v>136</v>
      </c>
      <c r="D105" s="181" t="s">
        <v>218</v>
      </c>
      <c r="E105" s="182" t="s">
        <v>232</v>
      </c>
      <c r="F105" s="183" t="s">
        <v>233</v>
      </c>
      <c r="G105" s="184" t="s">
        <v>139</v>
      </c>
      <c r="H105" s="185">
        <v>23</v>
      </c>
      <c r="I105" s="186"/>
      <c r="J105" s="187">
        <f>ROUND(I105*H105,2)</f>
        <v>0</v>
      </c>
      <c r="K105" s="183" t="s">
        <v>221</v>
      </c>
      <c r="L105" s="41"/>
      <c r="M105" s="188" t="s">
        <v>19</v>
      </c>
      <c r="N105" s="189" t="s">
        <v>43</v>
      </c>
      <c r="O105" s="66"/>
      <c r="P105" s="190">
        <f>O105*H105</f>
        <v>0</v>
      </c>
      <c r="Q105" s="190">
        <v>0</v>
      </c>
      <c r="R105" s="190">
        <f>Q105*H105</f>
        <v>0</v>
      </c>
      <c r="S105" s="190">
        <v>0.28999999999999998</v>
      </c>
      <c r="T105" s="191">
        <f>S105*H105</f>
        <v>6.67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2" t="s">
        <v>156</v>
      </c>
      <c r="AT105" s="192" t="s">
        <v>218</v>
      </c>
      <c r="AU105" s="192" t="s">
        <v>81</v>
      </c>
      <c r="AY105" s="19" t="s">
        <v>216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19" t="s">
        <v>79</v>
      </c>
      <c r="BK105" s="193">
        <f>ROUND(I105*H105,2)</f>
        <v>0</v>
      </c>
      <c r="BL105" s="19" t="s">
        <v>156</v>
      </c>
      <c r="BM105" s="192" t="s">
        <v>234</v>
      </c>
    </row>
    <row r="106" spans="1:65" s="2" customFormat="1" ht="11.25">
      <c r="A106" s="36"/>
      <c r="B106" s="37"/>
      <c r="C106" s="38"/>
      <c r="D106" s="194" t="s">
        <v>223</v>
      </c>
      <c r="E106" s="38"/>
      <c r="F106" s="195" t="s">
        <v>235</v>
      </c>
      <c r="G106" s="38"/>
      <c r="H106" s="38"/>
      <c r="I106" s="196"/>
      <c r="J106" s="38"/>
      <c r="K106" s="38"/>
      <c r="L106" s="41"/>
      <c r="M106" s="197"/>
      <c r="N106" s="198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223</v>
      </c>
      <c r="AU106" s="19" t="s">
        <v>81</v>
      </c>
    </row>
    <row r="107" spans="1:65" s="13" customFormat="1" ht="11.25">
      <c r="B107" s="201"/>
      <c r="C107" s="202"/>
      <c r="D107" s="199" t="s">
        <v>227</v>
      </c>
      <c r="E107" s="203" t="s">
        <v>19</v>
      </c>
      <c r="F107" s="204" t="s">
        <v>236</v>
      </c>
      <c r="G107" s="202"/>
      <c r="H107" s="205">
        <v>23</v>
      </c>
      <c r="I107" s="206"/>
      <c r="J107" s="202"/>
      <c r="K107" s="202"/>
      <c r="L107" s="207"/>
      <c r="M107" s="208"/>
      <c r="N107" s="209"/>
      <c r="O107" s="209"/>
      <c r="P107" s="209"/>
      <c r="Q107" s="209"/>
      <c r="R107" s="209"/>
      <c r="S107" s="209"/>
      <c r="T107" s="210"/>
      <c r="AT107" s="211" t="s">
        <v>227</v>
      </c>
      <c r="AU107" s="211" t="s">
        <v>81</v>
      </c>
      <c r="AV107" s="13" t="s">
        <v>81</v>
      </c>
      <c r="AW107" s="13" t="s">
        <v>33</v>
      </c>
      <c r="AX107" s="13" t="s">
        <v>79</v>
      </c>
      <c r="AY107" s="211" t="s">
        <v>216</v>
      </c>
    </row>
    <row r="108" spans="1:65" s="2" customFormat="1" ht="33" customHeight="1">
      <c r="A108" s="36"/>
      <c r="B108" s="37"/>
      <c r="C108" s="181" t="s">
        <v>156</v>
      </c>
      <c r="D108" s="181" t="s">
        <v>218</v>
      </c>
      <c r="E108" s="182" t="s">
        <v>237</v>
      </c>
      <c r="F108" s="183" t="s">
        <v>238</v>
      </c>
      <c r="G108" s="184" t="s">
        <v>139</v>
      </c>
      <c r="H108" s="185">
        <v>20</v>
      </c>
      <c r="I108" s="186"/>
      <c r="J108" s="187">
        <f>ROUND(I108*H108,2)</f>
        <v>0</v>
      </c>
      <c r="K108" s="183" t="s">
        <v>221</v>
      </c>
      <c r="L108" s="41"/>
      <c r="M108" s="188" t="s">
        <v>19</v>
      </c>
      <c r="N108" s="189" t="s">
        <v>43</v>
      </c>
      <c r="O108" s="66"/>
      <c r="P108" s="190">
        <f>O108*H108</f>
        <v>0</v>
      </c>
      <c r="Q108" s="190">
        <v>0</v>
      </c>
      <c r="R108" s="190">
        <f>Q108*H108</f>
        <v>0</v>
      </c>
      <c r="S108" s="190">
        <v>0.316</v>
      </c>
      <c r="T108" s="191">
        <f>S108*H108</f>
        <v>6.32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2" t="s">
        <v>156</v>
      </c>
      <c r="AT108" s="192" t="s">
        <v>218</v>
      </c>
      <c r="AU108" s="192" t="s">
        <v>81</v>
      </c>
      <c r="AY108" s="19" t="s">
        <v>216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19" t="s">
        <v>79</v>
      </c>
      <c r="BK108" s="193">
        <f>ROUND(I108*H108,2)</f>
        <v>0</v>
      </c>
      <c r="BL108" s="19" t="s">
        <v>156</v>
      </c>
      <c r="BM108" s="192" t="s">
        <v>239</v>
      </c>
    </row>
    <row r="109" spans="1:65" s="2" customFormat="1" ht="11.25">
      <c r="A109" s="36"/>
      <c r="B109" s="37"/>
      <c r="C109" s="38"/>
      <c r="D109" s="194" t="s">
        <v>223</v>
      </c>
      <c r="E109" s="38"/>
      <c r="F109" s="195" t="s">
        <v>240</v>
      </c>
      <c r="G109" s="38"/>
      <c r="H109" s="38"/>
      <c r="I109" s="196"/>
      <c r="J109" s="38"/>
      <c r="K109" s="38"/>
      <c r="L109" s="41"/>
      <c r="M109" s="197"/>
      <c r="N109" s="198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223</v>
      </c>
      <c r="AU109" s="19" t="s">
        <v>81</v>
      </c>
    </row>
    <row r="110" spans="1:65" s="13" customFormat="1" ht="11.25">
      <c r="B110" s="201"/>
      <c r="C110" s="202"/>
      <c r="D110" s="199" t="s">
        <v>227</v>
      </c>
      <c r="E110" s="203" t="s">
        <v>19</v>
      </c>
      <c r="F110" s="204" t="s">
        <v>150</v>
      </c>
      <c r="G110" s="202"/>
      <c r="H110" s="205">
        <v>20</v>
      </c>
      <c r="I110" s="206"/>
      <c r="J110" s="202"/>
      <c r="K110" s="202"/>
      <c r="L110" s="207"/>
      <c r="M110" s="208"/>
      <c r="N110" s="209"/>
      <c r="O110" s="209"/>
      <c r="P110" s="209"/>
      <c r="Q110" s="209"/>
      <c r="R110" s="209"/>
      <c r="S110" s="209"/>
      <c r="T110" s="210"/>
      <c r="AT110" s="211" t="s">
        <v>227</v>
      </c>
      <c r="AU110" s="211" t="s">
        <v>81</v>
      </c>
      <c r="AV110" s="13" t="s">
        <v>81</v>
      </c>
      <c r="AW110" s="13" t="s">
        <v>33</v>
      </c>
      <c r="AX110" s="13" t="s">
        <v>79</v>
      </c>
      <c r="AY110" s="211" t="s">
        <v>216</v>
      </c>
    </row>
    <row r="111" spans="1:65" s="2" customFormat="1" ht="24.2" customHeight="1">
      <c r="A111" s="36"/>
      <c r="B111" s="37"/>
      <c r="C111" s="181" t="s">
        <v>241</v>
      </c>
      <c r="D111" s="181" t="s">
        <v>218</v>
      </c>
      <c r="E111" s="182" t="s">
        <v>242</v>
      </c>
      <c r="F111" s="183" t="s">
        <v>243</v>
      </c>
      <c r="G111" s="184" t="s">
        <v>139</v>
      </c>
      <c r="H111" s="185">
        <v>71</v>
      </c>
      <c r="I111" s="186"/>
      <c r="J111" s="187">
        <f>ROUND(I111*H111,2)</f>
        <v>0</v>
      </c>
      <c r="K111" s="183" t="s">
        <v>221</v>
      </c>
      <c r="L111" s="41"/>
      <c r="M111" s="188" t="s">
        <v>19</v>
      </c>
      <c r="N111" s="189" t="s">
        <v>43</v>
      </c>
      <c r="O111" s="66"/>
      <c r="P111" s="190">
        <f>O111*H111</f>
        <v>0</v>
      </c>
      <c r="Q111" s="190">
        <v>1.0000000000000001E-5</v>
      </c>
      <c r="R111" s="190">
        <f>Q111*H111</f>
        <v>7.1000000000000002E-4</v>
      </c>
      <c r="S111" s="190">
        <v>9.1999999999999998E-2</v>
      </c>
      <c r="T111" s="191">
        <f>S111*H111</f>
        <v>6.532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2" t="s">
        <v>156</v>
      </c>
      <c r="AT111" s="192" t="s">
        <v>218</v>
      </c>
      <c r="AU111" s="192" t="s">
        <v>81</v>
      </c>
      <c r="AY111" s="19" t="s">
        <v>216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19" t="s">
        <v>79</v>
      </c>
      <c r="BK111" s="193">
        <f>ROUND(I111*H111,2)</f>
        <v>0</v>
      </c>
      <c r="BL111" s="19" t="s">
        <v>156</v>
      </c>
      <c r="BM111" s="192" t="s">
        <v>244</v>
      </c>
    </row>
    <row r="112" spans="1:65" s="2" customFormat="1" ht="11.25">
      <c r="A112" s="36"/>
      <c r="B112" s="37"/>
      <c r="C112" s="38"/>
      <c r="D112" s="194" t="s">
        <v>223</v>
      </c>
      <c r="E112" s="38"/>
      <c r="F112" s="195" t="s">
        <v>245</v>
      </c>
      <c r="G112" s="38"/>
      <c r="H112" s="38"/>
      <c r="I112" s="196"/>
      <c r="J112" s="38"/>
      <c r="K112" s="38"/>
      <c r="L112" s="41"/>
      <c r="M112" s="197"/>
      <c r="N112" s="198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223</v>
      </c>
      <c r="AU112" s="19" t="s">
        <v>81</v>
      </c>
    </row>
    <row r="113" spans="1:65" s="13" customFormat="1" ht="11.25">
      <c r="B113" s="201"/>
      <c r="C113" s="202"/>
      <c r="D113" s="199" t="s">
        <v>227</v>
      </c>
      <c r="E113" s="203" t="s">
        <v>19</v>
      </c>
      <c r="F113" s="204" t="s">
        <v>137</v>
      </c>
      <c r="G113" s="202"/>
      <c r="H113" s="205">
        <v>71</v>
      </c>
      <c r="I113" s="206"/>
      <c r="J113" s="202"/>
      <c r="K113" s="202"/>
      <c r="L113" s="207"/>
      <c r="M113" s="208"/>
      <c r="N113" s="209"/>
      <c r="O113" s="209"/>
      <c r="P113" s="209"/>
      <c r="Q113" s="209"/>
      <c r="R113" s="209"/>
      <c r="S113" s="209"/>
      <c r="T113" s="210"/>
      <c r="AT113" s="211" t="s">
        <v>227</v>
      </c>
      <c r="AU113" s="211" t="s">
        <v>81</v>
      </c>
      <c r="AV113" s="13" t="s">
        <v>81</v>
      </c>
      <c r="AW113" s="13" t="s">
        <v>33</v>
      </c>
      <c r="AX113" s="13" t="s">
        <v>79</v>
      </c>
      <c r="AY113" s="211" t="s">
        <v>216</v>
      </c>
    </row>
    <row r="114" spans="1:65" s="2" customFormat="1" ht="24.2" customHeight="1">
      <c r="A114" s="36"/>
      <c r="B114" s="37"/>
      <c r="C114" s="181" t="s">
        <v>179</v>
      </c>
      <c r="D114" s="181" t="s">
        <v>218</v>
      </c>
      <c r="E114" s="182" t="s">
        <v>246</v>
      </c>
      <c r="F114" s="183" t="s">
        <v>247</v>
      </c>
      <c r="G114" s="184" t="s">
        <v>139</v>
      </c>
      <c r="H114" s="185">
        <v>2352</v>
      </c>
      <c r="I114" s="186"/>
      <c r="J114" s="187">
        <f>ROUND(I114*H114,2)</f>
        <v>0</v>
      </c>
      <c r="K114" s="183" t="s">
        <v>221</v>
      </c>
      <c r="L114" s="41"/>
      <c r="M114" s="188" t="s">
        <v>19</v>
      </c>
      <c r="N114" s="189" t="s">
        <v>43</v>
      </c>
      <c r="O114" s="66"/>
      <c r="P114" s="190">
        <f>O114*H114</f>
        <v>0</v>
      </c>
      <c r="Q114" s="190">
        <v>3.0000000000000001E-5</v>
      </c>
      <c r="R114" s="190">
        <f>Q114*H114</f>
        <v>7.0559999999999998E-2</v>
      </c>
      <c r="S114" s="190">
        <v>0.23</v>
      </c>
      <c r="T114" s="191">
        <f>S114*H114</f>
        <v>540.96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2" t="s">
        <v>156</v>
      </c>
      <c r="AT114" s="192" t="s">
        <v>218</v>
      </c>
      <c r="AU114" s="192" t="s">
        <v>81</v>
      </c>
      <c r="AY114" s="19" t="s">
        <v>216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19" t="s">
        <v>79</v>
      </c>
      <c r="BK114" s="193">
        <f>ROUND(I114*H114,2)</f>
        <v>0</v>
      </c>
      <c r="BL114" s="19" t="s">
        <v>156</v>
      </c>
      <c r="BM114" s="192" t="s">
        <v>248</v>
      </c>
    </row>
    <row r="115" spans="1:65" s="2" customFormat="1" ht="11.25">
      <c r="A115" s="36"/>
      <c r="B115" s="37"/>
      <c r="C115" s="38"/>
      <c r="D115" s="194" t="s">
        <v>223</v>
      </c>
      <c r="E115" s="38"/>
      <c r="F115" s="195" t="s">
        <v>249</v>
      </c>
      <c r="G115" s="38"/>
      <c r="H115" s="38"/>
      <c r="I115" s="196"/>
      <c r="J115" s="38"/>
      <c r="K115" s="38"/>
      <c r="L115" s="41"/>
      <c r="M115" s="197"/>
      <c r="N115" s="198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223</v>
      </c>
      <c r="AU115" s="19" t="s">
        <v>81</v>
      </c>
    </row>
    <row r="116" spans="1:65" s="14" customFormat="1" ht="11.25">
      <c r="B116" s="212"/>
      <c r="C116" s="213"/>
      <c r="D116" s="199" t="s">
        <v>227</v>
      </c>
      <c r="E116" s="214" t="s">
        <v>19</v>
      </c>
      <c r="F116" s="215" t="s">
        <v>250</v>
      </c>
      <c r="G116" s="213"/>
      <c r="H116" s="214" t="s">
        <v>19</v>
      </c>
      <c r="I116" s="216"/>
      <c r="J116" s="213"/>
      <c r="K116" s="213"/>
      <c r="L116" s="217"/>
      <c r="M116" s="218"/>
      <c r="N116" s="219"/>
      <c r="O116" s="219"/>
      <c r="P116" s="219"/>
      <c r="Q116" s="219"/>
      <c r="R116" s="219"/>
      <c r="S116" s="219"/>
      <c r="T116" s="220"/>
      <c r="AT116" s="221" t="s">
        <v>227</v>
      </c>
      <c r="AU116" s="221" t="s">
        <v>81</v>
      </c>
      <c r="AV116" s="14" t="s">
        <v>79</v>
      </c>
      <c r="AW116" s="14" t="s">
        <v>33</v>
      </c>
      <c r="AX116" s="14" t="s">
        <v>72</v>
      </c>
      <c r="AY116" s="221" t="s">
        <v>216</v>
      </c>
    </row>
    <row r="117" spans="1:65" s="13" customFormat="1" ht="11.25">
      <c r="B117" s="201"/>
      <c r="C117" s="202"/>
      <c r="D117" s="199" t="s">
        <v>227</v>
      </c>
      <c r="E117" s="203" t="s">
        <v>19</v>
      </c>
      <c r="F117" s="204" t="s">
        <v>251</v>
      </c>
      <c r="G117" s="202"/>
      <c r="H117" s="205">
        <v>2352</v>
      </c>
      <c r="I117" s="206"/>
      <c r="J117" s="202"/>
      <c r="K117" s="202"/>
      <c r="L117" s="207"/>
      <c r="M117" s="208"/>
      <c r="N117" s="209"/>
      <c r="O117" s="209"/>
      <c r="P117" s="209"/>
      <c r="Q117" s="209"/>
      <c r="R117" s="209"/>
      <c r="S117" s="209"/>
      <c r="T117" s="210"/>
      <c r="AT117" s="211" t="s">
        <v>227</v>
      </c>
      <c r="AU117" s="211" t="s">
        <v>81</v>
      </c>
      <c r="AV117" s="13" t="s">
        <v>81</v>
      </c>
      <c r="AW117" s="13" t="s">
        <v>33</v>
      </c>
      <c r="AX117" s="13" t="s">
        <v>79</v>
      </c>
      <c r="AY117" s="211" t="s">
        <v>216</v>
      </c>
    </row>
    <row r="118" spans="1:65" s="2" customFormat="1" ht="24.2" customHeight="1">
      <c r="A118" s="36"/>
      <c r="B118" s="37"/>
      <c r="C118" s="181" t="s">
        <v>252</v>
      </c>
      <c r="D118" s="181" t="s">
        <v>218</v>
      </c>
      <c r="E118" s="182" t="s">
        <v>253</v>
      </c>
      <c r="F118" s="183" t="s">
        <v>254</v>
      </c>
      <c r="G118" s="184" t="s">
        <v>134</v>
      </c>
      <c r="H118" s="185">
        <v>4</v>
      </c>
      <c r="I118" s="186"/>
      <c r="J118" s="187">
        <f>ROUND(I118*H118,2)</f>
        <v>0</v>
      </c>
      <c r="K118" s="183" t="s">
        <v>221</v>
      </c>
      <c r="L118" s="41"/>
      <c r="M118" s="188" t="s">
        <v>19</v>
      </c>
      <c r="N118" s="189" t="s">
        <v>43</v>
      </c>
      <c r="O118" s="66"/>
      <c r="P118" s="190">
        <f>O118*H118</f>
        <v>0</v>
      </c>
      <c r="Q118" s="190">
        <v>0</v>
      </c>
      <c r="R118" s="190">
        <f>Q118*H118</f>
        <v>0</v>
      </c>
      <c r="S118" s="190">
        <v>0.20499999999999999</v>
      </c>
      <c r="T118" s="191">
        <f>S118*H118</f>
        <v>0.82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2" t="s">
        <v>156</v>
      </c>
      <c r="AT118" s="192" t="s">
        <v>218</v>
      </c>
      <c r="AU118" s="192" t="s">
        <v>81</v>
      </c>
      <c r="AY118" s="19" t="s">
        <v>216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19" t="s">
        <v>79</v>
      </c>
      <c r="BK118" s="193">
        <f>ROUND(I118*H118,2)</f>
        <v>0</v>
      </c>
      <c r="BL118" s="19" t="s">
        <v>156</v>
      </c>
      <c r="BM118" s="192" t="s">
        <v>255</v>
      </c>
    </row>
    <row r="119" spans="1:65" s="2" customFormat="1" ht="11.25">
      <c r="A119" s="36"/>
      <c r="B119" s="37"/>
      <c r="C119" s="38"/>
      <c r="D119" s="194" t="s">
        <v>223</v>
      </c>
      <c r="E119" s="38"/>
      <c r="F119" s="195" t="s">
        <v>256</v>
      </c>
      <c r="G119" s="38"/>
      <c r="H119" s="38"/>
      <c r="I119" s="196"/>
      <c r="J119" s="38"/>
      <c r="K119" s="38"/>
      <c r="L119" s="41"/>
      <c r="M119" s="197"/>
      <c r="N119" s="198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223</v>
      </c>
      <c r="AU119" s="19" t="s">
        <v>81</v>
      </c>
    </row>
    <row r="120" spans="1:65" s="13" customFormat="1" ht="11.25">
      <c r="B120" s="201"/>
      <c r="C120" s="202"/>
      <c r="D120" s="199" t="s">
        <v>227</v>
      </c>
      <c r="E120" s="203" t="s">
        <v>19</v>
      </c>
      <c r="F120" s="204" t="s">
        <v>154</v>
      </c>
      <c r="G120" s="202"/>
      <c r="H120" s="205">
        <v>4</v>
      </c>
      <c r="I120" s="206"/>
      <c r="J120" s="202"/>
      <c r="K120" s="202"/>
      <c r="L120" s="207"/>
      <c r="M120" s="208"/>
      <c r="N120" s="209"/>
      <c r="O120" s="209"/>
      <c r="P120" s="209"/>
      <c r="Q120" s="209"/>
      <c r="R120" s="209"/>
      <c r="S120" s="209"/>
      <c r="T120" s="210"/>
      <c r="AT120" s="211" t="s">
        <v>227</v>
      </c>
      <c r="AU120" s="211" t="s">
        <v>81</v>
      </c>
      <c r="AV120" s="13" t="s">
        <v>81</v>
      </c>
      <c r="AW120" s="13" t="s">
        <v>33</v>
      </c>
      <c r="AX120" s="13" t="s">
        <v>79</v>
      </c>
      <c r="AY120" s="211" t="s">
        <v>216</v>
      </c>
    </row>
    <row r="121" spans="1:65" s="2" customFormat="1" ht="24.2" customHeight="1">
      <c r="A121" s="36"/>
      <c r="B121" s="37"/>
      <c r="C121" s="181" t="s">
        <v>257</v>
      </c>
      <c r="D121" s="181" t="s">
        <v>218</v>
      </c>
      <c r="E121" s="182" t="s">
        <v>258</v>
      </c>
      <c r="F121" s="183" t="s">
        <v>259</v>
      </c>
      <c r="G121" s="184" t="s">
        <v>160</v>
      </c>
      <c r="H121" s="185">
        <v>12.35</v>
      </c>
      <c r="I121" s="186"/>
      <c r="J121" s="187">
        <f>ROUND(I121*H121,2)</f>
        <v>0</v>
      </c>
      <c r="K121" s="183" t="s">
        <v>221</v>
      </c>
      <c r="L121" s="41"/>
      <c r="M121" s="188" t="s">
        <v>19</v>
      </c>
      <c r="N121" s="189" t="s">
        <v>43</v>
      </c>
      <c r="O121" s="66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2" t="s">
        <v>156</v>
      </c>
      <c r="AT121" s="192" t="s">
        <v>218</v>
      </c>
      <c r="AU121" s="192" t="s">
        <v>81</v>
      </c>
      <c r="AY121" s="19" t="s">
        <v>216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19" t="s">
        <v>79</v>
      </c>
      <c r="BK121" s="193">
        <f>ROUND(I121*H121,2)</f>
        <v>0</v>
      </c>
      <c r="BL121" s="19" t="s">
        <v>156</v>
      </c>
      <c r="BM121" s="192" t="s">
        <v>260</v>
      </c>
    </row>
    <row r="122" spans="1:65" s="2" customFormat="1" ht="11.25">
      <c r="A122" s="36"/>
      <c r="B122" s="37"/>
      <c r="C122" s="38"/>
      <c r="D122" s="194" t="s">
        <v>223</v>
      </c>
      <c r="E122" s="38"/>
      <c r="F122" s="195" t="s">
        <v>261</v>
      </c>
      <c r="G122" s="38"/>
      <c r="H122" s="38"/>
      <c r="I122" s="196"/>
      <c r="J122" s="38"/>
      <c r="K122" s="38"/>
      <c r="L122" s="41"/>
      <c r="M122" s="197"/>
      <c r="N122" s="198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223</v>
      </c>
      <c r="AU122" s="19" t="s">
        <v>81</v>
      </c>
    </row>
    <row r="123" spans="1:65" s="2" customFormat="1" ht="19.5">
      <c r="A123" s="36"/>
      <c r="B123" s="37"/>
      <c r="C123" s="38"/>
      <c r="D123" s="199" t="s">
        <v>225</v>
      </c>
      <c r="E123" s="38"/>
      <c r="F123" s="200" t="s">
        <v>262</v>
      </c>
      <c r="G123" s="38"/>
      <c r="H123" s="38"/>
      <c r="I123" s="196"/>
      <c r="J123" s="38"/>
      <c r="K123" s="38"/>
      <c r="L123" s="41"/>
      <c r="M123" s="197"/>
      <c r="N123" s="198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225</v>
      </c>
      <c r="AU123" s="19" t="s">
        <v>81</v>
      </c>
    </row>
    <row r="124" spans="1:65" s="13" customFormat="1" ht="11.25">
      <c r="B124" s="201"/>
      <c r="C124" s="202"/>
      <c r="D124" s="199" t="s">
        <v>227</v>
      </c>
      <c r="E124" s="203" t="s">
        <v>19</v>
      </c>
      <c r="F124" s="204" t="s">
        <v>263</v>
      </c>
      <c r="G124" s="202"/>
      <c r="H124" s="205">
        <v>24.7</v>
      </c>
      <c r="I124" s="206"/>
      <c r="J124" s="202"/>
      <c r="K124" s="202"/>
      <c r="L124" s="207"/>
      <c r="M124" s="208"/>
      <c r="N124" s="209"/>
      <c r="O124" s="209"/>
      <c r="P124" s="209"/>
      <c r="Q124" s="209"/>
      <c r="R124" s="209"/>
      <c r="S124" s="209"/>
      <c r="T124" s="210"/>
      <c r="AT124" s="211" t="s">
        <v>227</v>
      </c>
      <c r="AU124" s="211" t="s">
        <v>81</v>
      </c>
      <c r="AV124" s="13" t="s">
        <v>81</v>
      </c>
      <c r="AW124" s="13" t="s">
        <v>33</v>
      </c>
      <c r="AX124" s="13" t="s">
        <v>79</v>
      </c>
      <c r="AY124" s="211" t="s">
        <v>216</v>
      </c>
    </row>
    <row r="125" spans="1:65" s="13" customFormat="1" ht="11.25">
      <c r="B125" s="201"/>
      <c r="C125" s="202"/>
      <c r="D125" s="199" t="s">
        <v>227</v>
      </c>
      <c r="E125" s="202"/>
      <c r="F125" s="204" t="s">
        <v>264</v>
      </c>
      <c r="G125" s="202"/>
      <c r="H125" s="205">
        <v>12.35</v>
      </c>
      <c r="I125" s="206"/>
      <c r="J125" s="202"/>
      <c r="K125" s="202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227</v>
      </c>
      <c r="AU125" s="211" t="s">
        <v>81</v>
      </c>
      <c r="AV125" s="13" t="s">
        <v>81</v>
      </c>
      <c r="AW125" s="13" t="s">
        <v>4</v>
      </c>
      <c r="AX125" s="13" t="s">
        <v>79</v>
      </c>
      <c r="AY125" s="211" t="s">
        <v>216</v>
      </c>
    </row>
    <row r="126" spans="1:65" s="2" customFormat="1" ht="21.75" customHeight="1">
      <c r="A126" s="36"/>
      <c r="B126" s="37"/>
      <c r="C126" s="181" t="s">
        <v>265</v>
      </c>
      <c r="D126" s="181" t="s">
        <v>218</v>
      </c>
      <c r="E126" s="182" t="s">
        <v>266</v>
      </c>
      <c r="F126" s="183" t="s">
        <v>267</v>
      </c>
      <c r="G126" s="184" t="s">
        <v>160</v>
      </c>
      <c r="H126" s="185">
        <v>0.9</v>
      </c>
      <c r="I126" s="186"/>
      <c r="J126" s="187">
        <f>ROUND(I126*H126,2)</f>
        <v>0</v>
      </c>
      <c r="K126" s="183" t="s">
        <v>221</v>
      </c>
      <c r="L126" s="41"/>
      <c r="M126" s="188" t="s">
        <v>19</v>
      </c>
      <c r="N126" s="189" t="s">
        <v>43</v>
      </c>
      <c r="O126" s="66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2" t="s">
        <v>156</v>
      </c>
      <c r="AT126" s="192" t="s">
        <v>218</v>
      </c>
      <c r="AU126" s="192" t="s">
        <v>81</v>
      </c>
      <c r="AY126" s="19" t="s">
        <v>216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79</v>
      </c>
      <c r="BK126" s="193">
        <f>ROUND(I126*H126,2)</f>
        <v>0</v>
      </c>
      <c r="BL126" s="19" t="s">
        <v>156</v>
      </c>
      <c r="BM126" s="192" t="s">
        <v>268</v>
      </c>
    </row>
    <row r="127" spans="1:65" s="2" customFormat="1" ht="11.25">
      <c r="A127" s="36"/>
      <c r="B127" s="37"/>
      <c r="C127" s="38"/>
      <c r="D127" s="194" t="s">
        <v>223</v>
      </c>
      <c r="E127" s="38"/>
      <c r="F127" s="195" t="s">
        <v>269</v>
      </c>
      <c r="G127" s="38"/>
      <c r="H127" s="38"/>
      <c r="I127" s="196"/>
      <c r="J127" s="38"/>
      <c r="K127" s="38"/>
      <c r="L127" s="41"/>
      <c r="M127" s="197"/>
      <c r="N127" s="198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223</v>
      </c>
      <c r="AU127" s="19" t="s">
        <v>81</v>
      </c>
    </row>
    <row r="128" spans="1:65" s="13" customFormat="1" ht="11.25">
      <c r="B128" s="201"/>
      <c r="C128" s="202"/>
      <c r="D128" s="199" t="s">
        <v>227</v>
      </c>
      <c r="E128" s="203" t="s">
        <v>19</v>
      </c>
      <c r="F128" s="204" t="s">
        <v>158</v>
      </c>
      <c r="G128" s="202"/>
      <c r="H128" s="205">
        <v>0.9</v>
      </c>
      <c r="I128" s="206"/>
      <c r="J128" s="202"/>
      <c r="K128" s="202"/>
      <c r="L128" s="207"/>
      <c r="M128" s="208"/>
      <c r="N128" s="209"/>
      <c r="O128" s="209"/>
      <c r="P128" s="209"/>
      <c r="Q128" s="209"/>
      <c r="R128" s="209"/>
      <c r="S128" s="209"/>
      <c r="T128" s="210"/>
      <c r="AT128" s="211" t="s">
        <v>227</v>
      </c>
      <c r="AU128" s="211" t="s">
        <v>81</v>
      </c>
      <c r="AV128" s="13" t="s">
        <v>81</v>
      </c>
      <c r="AW128" s="13" t="s">
        <v>33</v>
      </c>
      <c r="AX128" s="13" t="s">
        <v>79</v>
      </c>
      <c r="AY128" s="211" t="s">
        <v>216</v>
      </c>
    </row>
    <row r="129" spans="1:65" s="2" customFormat="1" ht="16.5" customHeight="1">
      <c r="A129" s="36"/>
      <c r="B129" s="37"/>
      <c r="C129" s="181" t="s">
        <v>182</v>
      </c>
      <c r="D129" s="181" t="s">
        <v>218</v>
      </c>
      <c r="E129" s="182" t="s">
        <v>270</v>
      </c>
      <c r="F129" s="183" t="s">
        <v>271</v>
      </c>
      <c r="G129" s="184" t="s">
        <v>160</v>
      </c>
      <c r="H129" s="185">
        <v>3</v>
      </c>
      <c r="I129" s="186"/>
      <c r="J129" s="187">
        <f>ROUND(I129*H129,2)</f>
        <v>0</v>
      </c>
      <c r="K129" s="183" t="s">
        <v>221</v>
      </c>
      <c r="L129" s="41"/>
      <c r="M129" s="188" t="s">
        <v>19</v>
      </c>
      <c r="N129" s="189" t="s">
        <v>43</v>
      </c>
      <c r="O129" s="66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2" t="s">
        <v>156</v>
      </c>
      <c r="AT129" s="192" t="s">
        <v>218</v>
      </c>
      <c r="AU129" s="192" t="s">
        <v>81</v>
      </c>
      <c r="AY129" s="19" t="s">
        <v>216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79</v>
      </c>
      <c r="BK129" s="193">
        <f>ROUND(I129*H129,2)</f>
        <v>0</v>
      </c>
      <c r="BL129" s="19" t="s">
        <v>156</v>
      </c>
      <c r="BM129" s="192" t="s">
        <v>272</v>
      </c>
    </row>
    <row r="130" spans="1:65" s="2" customFormat="1" ht="11.25">
      <c r="A130" s="36"/>
      <c r="B130" s="37"/>
      <c r="C130" s="38"/>
      <c r="D130" s="194" t="s">
        <v>223</v>
      </c>
      <c r="E130" s="38"/>
      <c r="F130" s="195" t="s">
        <v>273</v>
      </c>
      <c r="G130" s="38"/>
      <c r="H130" s="38"/>
      <c r="I130" s="196"/>
      <c r="J130" s="38"/>
      <c r="K130" s="38"/>
      <c r="L130" s="41"/>
      <c r="M130" s="197"/>
      <c r="N130" s="198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223</v>
      </c>
      <c r="AU130" s="19" t="s">
        <v>81</v>
      </c>
    </row>
    <row r="131" spans="1:65" s="13" customFormat="1" ht="11.25">
      <c r="B131" s="201"/>
      <c r="C131" s="202"/>
      <c r="D131" s="199" t="s">
        <v>227</v>
      </c>
      <c r="E131" s="203" t="s">
        <v>19</v>
      </c>
      <c r="F131" s="204" t="s">
        <v>163</v>
      </c>
      <c r="G131" s="202"/>
      <c r="H131" s="205">
        <v>3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227</v>
      </c>
      <c r="AU131" s="211" t="s">
        <v>81</v>
      </c>
      <c r="AV131" s="13" t="s">
        <v>81</v>
      </c>
      <c r="AW131" s="13" t="s">
        <v>33</v>
      </c>
      <c r="AX131" s="13" t="s">
        <v>79</v>
      </c>
      <c r="AY131" s="211" t="s">
        <v>216</v>
      </c>
    </row>
    <row r="132" spans="1:65" s="2" customFormat="1" ht="21.75" customHeight="1">
      <c r="A132" s="36"/>
      <c r="B132" s="37"/>
      <c r="C132" s="181" t="s">
        <v>274</v>
      </c>
      <c r="D132" s="181" t="s">
        <v>218</v>
      </c>
      <c r="E132" s="182" t="s">
        <v>275</v>
      </c>
      <c r="F132" s="183" t="s">
        <v>276</v>
      </c>
      <c r="G132" s="184" t="s">
        <v>160</v>
      </c>
      <c r="H132" s="185">
        <v>20.8</v>
      </c>
      <c r="I132" s="186"/>
      <c r="J132" s="187">
        <f>ROUND(I132*H132,2)</f>
        <v>0</v>
      </c>
      <c r="K132" s="183" t="s">
        <v>221</v>
      </c>
      <c r="L132" s="41"/>
      <c r="M132" s="188" t="s">
        <v>19</v>
      </c>
      <c r="N132" s="189" t="s">
        <v>43</v>
      </c>
      <c r="O132" s="66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2" t="s">
        <v>156</v>
      </c>
      <c r="AT132" s="192" t="s">
        <v>218</v>
      </c>
      <c r="AU132" s="192" t="s">
        <v>81</v>
      </c>
      <c r="AY132" s="19" t="s">
        <v>216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9" t="s">
        <v>79</v>
      </c>
      <c r="BK132" s="193">
        <f>ROUND(I132*H132,2)</f>
        <v>0</v>
      </c>
      <c r="BL132" s="19" t="s">
        <v>156</v>
      </c>
      <c r="BM132" s="192" t="s">
        <v>277</v>
      </c>
    </row>
    <row r="133" spans="1:65" s="2" customFormat="1" ht="11.25">
      <c r="A133" s="36"/>
      <c r="B133" s="37"/>
      <c r="C133" s="38"/>
      <c r="D133" s="194" t="s">
        <v>223</v>
      </c>
      <c r="E133" s="38"/>
      <c r="F133" s="195" t="s">
        <v>278</v>
      </c>
      <c r="G133" s="38"/>
      <c r="H133" s="38"/>
      <c r="I133" s="196"/>
      <c r="J133" s="38"/>
      <c r="K133" s="38"/>
      <c r="L133" s="41"/>
      <c r="M133" s="197"/>
      <c r="N133" s="198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223</v>
      </c>
      <c r="AU133" s="19" t="s">
        <v>81</v>
      </c>
    </row>
    <row r="134" spans="1:65" s="13" customFormat="1" ht="11.25">
      <c r="B134" s="201"/>
      <c r="C134" s="202"/>
      <c r="D134" s="199" t="s">
        <v>227</v>
      </c>
      <c r="E134" s="203" t="s">
        <v>19</v>
      </c>
      <c r="F134" s="204" t="s">
        <v>166</v>
      </c>
      <c r="G134" s="202"/>
      <c r="H134" s="205">
        <v>20.8</v>
      </c>
      <c r="I134" s="206"/>
      <c r="J134" s="202"/>
      <c r="K134" s="202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227</v>
      </c>
      <c r="AU134" s="211" t="s">
        <v>81</v>
      </c>
      <c r="AV134" s="13" t="s">
        <v>81</v>
      </c>
      <c r="AW134" s="13" t="s">
        <v>33</v>
      </c>
      <c r="AX134" s="13" t="s">
        <v>79</v>
      </c>
      <c r="AY134" s="211" t="s">
        <v>216</v>
      </c>
    </row>
    <row r="135" spans="1:65" s="2" customFormat="1" ht="37.9" customHeight="1">
      <c r="A135" s="36"/>
      <c r="B135" s="37"/>
      <c r="C135" s="181" t="s">
        <v>8</v>
      </c>
      <c r="D135" s="181" t="s">
        <v>218</v>
      </c>
      <c r="E135" s="182" t="s">
        <v>279</v>
      </c>
      <c r="F135" s="183" t="s">
        <v>280</v>
      </c>
      <c r="G135" s="184" t="s">
        <v>160</v>
      </c>
      <c r="H135" s="185">
        <v>3.9</v>
      </c>
      <c r="I135" s="186"/>
      <c r="J135" s="187">
        <f>ROUND(I135*H135,2)</f>
        <v>0</v>
      </c>
      <c r="K135" s="183" t="s">
        <v>221</v>
      </c>
      <c r="L135" s="41"/>
      <c r="M135" s="188" t="s">
        <v>19</v>
      </c>
      <c r="N135" s="189" t="s">
        <v>43</v>
      </c>
      <c r="O135" s="66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2" t="s">
        <v>156</v>
      </c>
      <c r="AT135" s="192" t="s">
        <v>218</v>
      </c>
      <c r="AU135" s="192" t="s">
        <v>81</v>
      </c>
      <c r="AY135" s="19" t="s">
        <v>216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79</v>
      </c>
      <c r="BK135" s="193">
        <f>ROUND(I135*H135,2)</f>
        <v>0</v>
      </c>
      <c r="BL135" s="19" t="s">
        <v>156</v>
      </c>
      <c r="BM135" s="192" t="s">
        <v>281</v>
      </c>
    </row>
    <row r="136" spans="1:65" s="2" customFormat="1" ht="11.25">
      <c r="A136" s="36"/>
      <c r="B136" s="37"/>
      <c r="C136" s="38"/>
      <c r="D136" s="194" t="s">
        <v>223</v>
      </c>
      <c r="E136" s="38"/>
      <c r="F136" s="195" t="s">
        <v>282</v>
      </c>
      <c r="G136" s="38"/>
      <c r="H136" s="38"/>
      <c r="I136" s="196"/>
      <c r="J136" s="38"/>
      <c r="K136" s="38"/>
      <c r="L136" s="41"/>
      <c r="M136" s="197"/>
      <c r="N136" s="198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223</v>
      </c>
      <c r="AU136" s="19" t="s">
        <v>81</v>
      </c>
    </row>
    <row r="137" spans="1:65" s="13" customFormat="1" ht="11.25">
      <c r="B137" s="201"/>
      <c r="C137" s="202"/>
      <c r="D137" s="199" t="s">
        <v>227</v>
      </c>
      <c r="E137" s="203" t="s">
        <v>169</v>
      </c>
      <c r="F137" s="204" t="s">
        <v>283</v>
      </c>
      <c r="G137" s="202"/>
      <c r="H137" s="205">
        <v>3.9</v>
      </c>
      <c r="I137" s="206"/>
      <c r="J137" s="202"/>
      <c r="K137" s="202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227</v>
      </c>
      <c r="AU137" s="211" t="s">
        <v>81</v>
      </c>
      <c r="AV137" s="13" t="s">
        <v>81</v>
      </c>
      <c r="AW137" s="13" t="s">
        <v>33</v>
      </c>
      <c r="AX137" s="13" t="s">
        <v>79</v>
      </c>
      <c r="AY137" s="211" t="s">
        <v>216</v>
      </c>
    </row>
    <row r="138" spans="1:65" s="2" customFormat="1" ht="37.9" customHeight="1">
      <c r="A138" s="36"/>
      <c r="B138" s="37"/>
      <c r="C138" s="181" t="s">
        <v>284</v>
      </c>
      <c r="D138" s="181" t="s">
        <v>218</v>
      </c>
      <c r="E138" s="182" t="s">
        <v>285</v>
      </c>
      <c r="F138" s="183" t="s">
        <v>286</v>
      </c>
      <c r="G138" s="184" t="s">
        <v>160</v>
      </c>
      <c r="H138" s="185">
        <v>20.8</v>
      </c>
      <c r="I138" s="186"/>
      <c r="J138" s="187">
        <f>ROUND(I138*H138,2)</f>
        <v>0</v>
      </c>
      <c r="K138" s="183" t="s">
        <v>221</v>
      </c>
      <c r="L138" s="41"/>
      <c r="M138" s="188" t="s">
        <v>19</v>
      </c>
      <c r="N138" s="189" t="s">
        <v>43</v>
      </c>
      <c r="O138" s="66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2" t="s">
        <v>156</v>
      </c>
      <c r="AT138" s="192" t="s">
        <v>218</v>
      </c>
      <c r="AU138" s="192" t="s">
        <v>81</v>
      </c>
      <c r="AY138" s="19" t="s">
        <v>216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9" t="s">
        <v>79</v>
      </c>
      <c r="BK138" s="193">
        <f>ROUND(I138*H138,2)</f>
        <v>0</v>
      </c>
      <c r="BL138" s="19" t="s">
        <v>156</v>
      </c>
      <c r="BM138" s="192" t="s">
        <v>287</v>
      </c>
    </row>
    <row r="139" spans="1:65" s="2" customFormat="1" ht="11.25">
      <c r="A139" s="36"/>
      <c r="B139" s="37"/>
      <c r="C139" s="38"/>
      <c r="D139" s="194" t="s">
        <v>223</v>
      </c>
      <c r="E139" s="38"/>
      <c r="F139" s="195" t="s">
        <v>288</v>
      </c>
      <c r="G139" s="38"/>
      <c r="H139" s="38"/>
      <c r="I139" s="196"/>
      <c r="J139" s="38"/>
      <c r="K139" s="38"/>
      <c r="L139" s="41"/>
      <c r="M139" s="197"/>
      <c r="N139" s="198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223</v>
      </c>
      <c r="AU139" s="19" t="s">
        <v>81</v>
      </c>
    </row>
    <row r="140" spans="1:65" s="13" customFormat="1" ht="11.25">
      <c r="B140" s="201"/>
      <c r="C140" s="202"/>
      <c r="D140" s="199" t="s">
        <v>227</v>
      </c>
      <c r="E140" s="203" t="s">
        <v>19</v>
      </c>
      <c r="F140" s="204" t="s">
        <v>166</v>
      </c>
      <c r="G140" s="202"/>
      <c r="H140" s="205">
        <v>20.8</v>
      </c>
      <c r="I140" s="206"/>
      <c r="J140" s="202"/>
      <c r="K140" s="202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227</v>
      </c>
      <c r="AU140" s="211" t="s">
        <v>81</v>
      </c>
      <c r="AV140" s="13" t="s">
        <v>81</v>
      </c>
      <c r="AW140" s="13" t="s">
        <v>33</v>
      </c>
      <c r="AX140" s="13" t="s">
        <v>72</v>
      </c>
      <c r="AY140" s="211" t="s">
        <v>216</v>
      </c>
    </row>
    <row r="141" spans="1:65" s="15" customFormat="1" ht="11.25">
      <c r="B141" s="222"/>
      <c r="C141" s="223"/>
      <c r="D141" s="199" t="s">
        <v>227</v>
      </c>
      <c r="E141" s="224" t="s">
        <v>172</v>
      </c>
      <c r="F141" s="225" t="s">
        <v>289</v>
      </c>
      <c r="G141" s="223"/>
      <c r="H141" s="226">
        <v>20.8</v>
      </c>
      <c r="I141" s="227"/>
      <c r="J141" s="223"/>
      <c r="K141" s="223"/>
      <c r="L141" s="228"/>
      <c r="M141" s="229"/>
      <c r="N141" s="230"/>
      <c r="O141" s="230"/>
      <c r="P141" s="230"/>
      <c r="Q141" s="230"/>
      <c r="R141" s="230"/>
      <c r="S141" s="230"/>
      <c r="T141" s="231"/>
      <c r="AT141" s="232" t="s">
        <v>227</v>
      </c>
      <c r="AU141" s="232" t="s">
        <v>81</v>
      </c>
      <c r="AV141" s="15" t="s">
        <v>156</v>
      </c>
      <c r="AW141" s="15" t="s">
        <v>33</v>
      </c>
      <c r="AX141" s="15" t="s">
        <v>79</v>
      </c>
      <c r="AY141" s="232" t="s">
        <v>216</v>
      </c>
    </row>
    <row r="142" spans="1:65" s="2" customFormat="1" ht="24.2" customHeight="1">
      <c r="A142" s="36"/>
      <c r="B142" s="37"/>
      <c r="C142" s="181" t="s">
        <v>290</v>
      </c>
      <c r="D142" s="181" t="s">
        <v>218</v>
      </c>
      <c r="E142" s="182" t="s">
        <v>291</v>
      </c>
      <c r="F142" s="183" t="s">
        <v>292</v>
      </c>
      <c r="G142" s="184" t="s">
        <v>293</v>
      </c>
      <c r="H142" s="185">
        <v>43.225000000000001</v>
      </c>
      <c r="I142" s="186"/>
      <c r="J142" s="187">
        <f>ROUND(I142*H142,2)</f>
        <v>0</v>
      </c>
      <c r="K142" s="183" t="s">
        <v>221</v>
      </c>
      <c r="L142" s="41"/>
      <c r="M142" s="188" t="s">
        <v>19</v>
      </c>
      <c r="N142" s="189" t="s">
        <v>43</v>
      </c>
      <c r="O142" s="66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2" t="s">
        <v>156</v>
      </c>
      <c r="AT142" s="192" t="s">
        <v>218</v>
      </c>
      <c r="AU142" s="192" t="s">
        <v>81</v>
      </c>
      <c r="AY142" s="19" t="s">
        <v>216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9" t="s">
        <v>79</v>
      </c>
      <c r="BK142" s="193">
        <f>ROUND(I142*H142,2)</f>
        <v>0</v>
      </c>
      <c r="BL142" s="19" t="s">
        <v>156</v>
      </c>
      <c r="BM142" s="192" t="s">
        <v>294</v>
      </c>
    </row>
    <row r="143" spans="1:65" s="2" customFormat="1" ht="11.25">
      <c r="A143" s="36"/>
      <c r="B143" s="37"/>
      <c r="C143" s="38"/>
      <c r="D143" s="194" t="s">
        <v>223</v>
      </c>
      <c r="E143" s="38"/>
      <c r="F143" s="195" t="s">
        <v>295</v>
      </c>
      <c r="G143" s="38"/>
      <c r="H143" s="38"/>
      <c r="I143" s="196"/>
      <c r="J143" s="38"/>
      <c r="K143" s="38"/>
      <c r="L143" s="41"/>
      <c r="M143" s="197"/>
      <c r="N143" s="198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223</v>
      </c>
      <c r="AU143" s="19" t="s">
        <v>81</v>
      </c>
    </row>
    <row r="144" spans="1:65" s="2" customFormat="1" ht="29.25">
      <c r="A144" s="36"/>
      <c r="B144" s="37"/>
      <c r="C144" s="38"/>
      <c r="D144" s="199" t="s">
        <v>225</v>
      </c>
      <c r="E144" s="38"/>
      <c r="F144" s="200" t="s">
        <v>296</v>
      </c>
      <c r="G144" s="38"/>
      <c r="H144" s="38"/>
      <c r="I144" s="196"/>
      <c r="J144" s="38"/>
      <c r="K144" s="38"/>
      <c r="L144" s="41"/>
      <c r="M144" s="197"/>
      <c r="N144" s="198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225</v>
      </c>
      <c r="AU144" s="19" t="s">
        <v>81</v>
      </c>
    </row>
    <row r="145" spans="1:65" s="13" customFormat="1" ht="11.25">
      <c r="B145" s="201"/>
      <c r="C145" s="202"/>
      <c r="D145" s="199" t="s">
        <v>227</v>
      </c>
      <c r="E145" s="203" t="s">
        <v>19</v>
      </c>
      <c r="F145" s="204" t="s">
        <v>297</v>
      </c>
      <c r="G145" s="202"/>
      <c r="H145" s="205">
        <v>24.7</v>
      </c>
      <c r="I145" s="206"/>
      <c r="J145" s="202"/>
      <c r="K145" s="202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227</v>
      </c>
      <c r="AU145" s="211" t="s">
        <v>81</v>
      </c>
      <c r="AV145" s="13" t="s">
        <v>81</v>
      </c>
      <c r="AW145" s="13" t="s">
        <v>33</v>
      </c>
      <c r="AX145" s="13" t="s">
        <v>79</v>
      </c>
      <c r="AY145" s="211" t="s">
        <v>216</v>
      </c>
    </row>
    <row r="146" spans="1:65" s="13" customFormat="1" ht="11.25">
      <c r="B146" s="201"/>
      <c r="C146" s="202"/>
      <c r="D146" s="199" t="s">
        <v>227</v>
      </c>
      <c r="E146" s="202"/>
      <c r="F146" s="204" t="s">
        <v>298</v>
      </c>
      <c r="G146" s="202"/>
      <c r="H146" s="205">
        <v>43.225000000000001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227</v>
      </c>
      <c r="AU146" s="211" t="s">
        <v>81</v>
      </c>
      <c r="AV146" s="13" t="s">
        <v>81</v>
      </c>
      <c r="AW146" s="13" t="s">
        <v>4</v>
      </c>
      <c r="AX146" s="13" t="s">
        <v>79</v>
      </c>
      <c r="AY146" s="211" t="s">
        <v>216</v>
      </c>
    </row>
    <row r="147" spans="1:65" s="2" customFormat="1" ht="24.2" customHeight="1">
      <c r="A147" s="36"/>
      <c r="B147" s="37"/>
      <c r="C147" s="181" t="s">
        <v>299</v>
      </c>
      <c r="D147" s="181" t="s">
        <v>218</v>
      </c>
      <c r="E147" s="182" t="s">
        <v>300</v>
      </c>
      <c r="F147" s="183" t="s">
        <v>301</v>
      </c>
      <c r="G147" s="184" t="s">
        <v>160</v>
      </c>
      <c r="H147" s="185">
        <v>24.7</v>
      </c>
      <c r="I147" s="186"/>
      <c r="J147" s="187">
        <f>ROUND(I147*H147,2)</f>
        <v>0</v>
      </c>
      <c r="K147" s="183" t="s">
        <v>221</v>
      </c>
      <c r="L147" s="41"/>
      <c r="M147" s="188" t="s">
        <v>19</v>
      </c>
      <c r="N147" s="189" t="s">
        <v>43</v>
      </c>
      <c r="O147" s="66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2" t="s">
        <v>156</v>
      </c>
      <c r="AT147" s="192" t="s">
        <v>218</v>
      </c>
      <c r="AU147" s="192" t="s">
        <v>81</v>
      </c>
      <c r="AY147" s="19" t="s">
        <v>216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9" t="s">
        <v>79</v>
      </c>
      <c r="BK147" s="193">
        <f>ROUND(I147*H147,2)</f>
        <v>0</v>
      </c>
      <c r="BL147" s="19" t="s">
        <v>156</v>
      </c>
      <c r="BM147" s="192" t="s">
        <v>302</v>
      </c>
    </row>
    <row r="148" spans="1:65" s="2" customFormat="1" ht="11.25">
      <c r="A148" s="36"/>
      <c r="B148" s="37"/>
      <c r="C148" s="38"/>
      <c r="D148" s="194" t="s">
        <v>223</v>
      </c>
      <c r="E148" s="38"/>
      <c r="F148" s="195" t="s">
        <v>303</v>
      </c>
      <c r="G148" s="38"/>
      <c r="H148" s="38"/>
      <c r="I148" s="196"/>
      <c r="J148" s="38"/>
      <c r="K148" s="38"/>
      <c r="L148" s="41"/>
      <c r="M148" s="197"/>
      <c r="N148" s="198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223</v>
      </c>
      <c r="AU148" s="19" t="s">
        <v>81</v>
      </c>
    </row>
    <row r="149" spans="1:65" s="13" customFormat="1" ht="11.25">
      <c r="B149" s="201"/>
      <c r="C149" s="202"/>
      <c r="D149" s="199" t="s">
        <v>227</v>
      </c>
      <c r="E149" s="203" t="s">
        <v>19</v>
      </c>
      <c r="F149" s="204" t="s">
        <v>297</v>
      </c>
      <c r="G149" s="202"/>
      <c r="H149" s="205">
        <v>24.7</v>
      </c>
      <c r="I149" s="206"/>
      <c r="J149" s="202"/>
      <c r="K149" s="202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227</v>
      </c>
      <c r="AU149" s="211" t="s">
        <v>81</v>
      </c>
      <c r="AV149" s="13" t="s">
        <v>81</v>
      </c>
      <c r="AW149" s="13" t="s">
        <v>33</v>
      </c>
      <c r="AX149" s="13" t="s">
        <v>79</v>
      </c>
      <c r="AY149" s="211" t="s">
        <v>216</v>
      </c>
    </row>
    <row r="150" spans="1:65" s="2" customFormat="1" ht="24.2" customHeight="1">
      <c r="A150" s="36"/>
      <c r="B150" s="37"/>
      <c r="C150" s="181" t="s">
        <v>304</v>
      </c>
      <c r="D150" s="181" t="s">
        <v>218</v>
      </c>
      <c r="E150" s="182" t="s">
        <v>305</v>
      </c>
      <c r="F150" s="183" t="s">
        <v>306</v>
      </c>
      <c r="G150" s="184" t="s">
        <v>160</v>
      </c>
      <c r="H150" s="185">
        <v>10</v>
      </c>
      <c r="I150" s="186"/>
      <c r="J150" s="187">
        <f>ROUND(I150*H150,2)</f>
        <v>0</v>
      </c>
      <c r="K150" s="183" t="s">
        <v>221</v>
      </c>
      <c r="L150" s="41"/>
      <c r="M150" s="188" t="s">
        <v>19</v>
      </c>
      <c r="N150" s="189" t="s">
        <v>43</v>
      </c>
      <c r="O150" s="66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2" t="s">
        <v>156</v>
      </c>
      <c r="AT150" s="192" t="s">
        <v>218</v>
      </c>
      <c r="AU150" s="192" t="s">
        <v>81</v>
      </c>
      <c r="AY150" s="19" t="s">
        <v>216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79</v>
      </c>
      <c r="BK150" s="193">
        <f>ROUND(I150*H150,2)</f>
        <v>0</v>
      </c>
      <c r="BL150" s="19" t="s">
        <v>156</v>
      </c>
      <c r="BM150" s="192" t="s">
        <v>307</v>
      </c>
    </row>
    <row r="151" spans="1:65" s="2" customFormat="1" ht="11.25">
      <c r="A151" s="36"/>
      <c r="B151" s="37"/>
      <c r="C151" s="38"/>
      <c r="D151" s="194" t="s">
        <v>223</v>
      </c>
      <c r="E151" s="38"/>
      <c r="F151" s="195" t="s">
        <v>308</v>
      </c>
      <c r="G151" s="38"/>
      <c r="H151" s="38"/>
      <c r="I151" s="196"/>
      <c r="J151" s="38"/>
      <c r="K151" s="38"/>
      <c r="L151" s="41"/>
      <c r="M151" s="197"/>
      <c r="N151" s="198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223</v>
      </c>
      <c r="AU151" s="19" t="s">
        <v>81</v>
      </c>
    </row>
    <row r="152" spans="1:65" s="2" customFormat="1" ht="19.5">
      <c r="A152" s="36"/>
      <c r="B152" s="37"/>
      <c r="C152" s="38"/>
      <c r="D152" s="199" t="s">
        <v>225</v>
      </c>
      <c r="E152" s="38"/>
      <c r="F152" s="200" t="s">
        <v>309</v>
      </c>
      <c r="G152" s="38"/>
      <c r="H152" s="38"/>
      <c r="I152" s="196"/>
      <c r="J152" s="38"/>
      <c r="K152" s="38"/>
      <c r="L152" s="41"/>
      <c r="M152" s="197"/>
      <c r="N152" s="198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225</v>
      </c>
      <c r="AU152" s="19" t="s">
        <v>81</v>
      </c>
    </row>
    <row r="153" spans="1:65" s="14" customFormat="1" ht="11.25">
      <c r="B153" s="212"/>
      <c r="C153" s="213"/>
      <c r="D153" s="199" t="s">
        <v>227</v>
      </c>
      <c r="E153" s="214" t="s">
        <v>19</v>
      </c>
      <c r="F153" s="215" t="s">
        <v>310</v>
      </c>
      <c r="G153" s="213"/>
      <c r="H153" s="214" t="s">
        <v>19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227</v>
      </c>
      <c r="AU153" s="221" t="s">
        <v>81</v>
      </c>
      <c r="AV153" s="14" t="s">
        <v>79</v>
      </c>
      <c r="AW153" s="14" t="s">
        <v>33</v>
      </c>
      <c r="AX153" s="14" t="s">
        <v>72</v>
      </c>
      <c r="AY153" s="221" t="s">
        <v>216</v>
      </c>
    </row>
    <row r="154" spans="1:65" s="13" customFormat="1" ht="11.25">
      <c r="B154" s="201"/>
      <c r="C154" s="202"/>
      <c r="D154" s="199" t="s">
        <v>227</v>
      </c>
      <c r="E154" s="203" t="s">
        <v>180</v>
      </c>
      <c r="F154" s="204" t="s">
        <v>182</v>
      </c>
      <c r="G154" s="202"/>
      <c r="H154" s="205">
        <v>10</v>
      </c>
      <c r="I154" s="206"/>
      <c r="J154" s="202"/>
      <c r="K154" s="202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227</v>
      </c>
      <c r="AU154" s="211" t="s">
        <v>81</v>
      </c>
      <c r="AV154" s="13" t="s">
        <v>81</v>
      </c>
      <c r="AW154" s="13" t="s">
        <v>33</v>
      </c>
      <c r="AX154" s="13" t="s">
        <v>79</v>
      </c>
      <c r="AY154" s="211" t="s">
        <v>216</v>
      </c>
    </row>
    <row r="155" spans="1:65" s="2" customFormat="1" ht="16.5" customHeight="1">
      <c r="A155" s="36"/>
      <c r="B155" s="37"/>
      <c r="C155" s="233" t="s">
        <v>311</v>
      </c>
      <c r="D155" s="233" t="s">
        <v>312</v>
      </c>
      <c r="E155" s="234" t="s">
        <v>313</v>
      </c>
      <c r="F155" s="235" t="s">
        <v>314</v>
      </c>
      <c r="G155" s="236" t="s">
        <v>293</v>
      </c>
      <c r="H155" s="237">
        <v>18</v>
      </c>
      <c r="I155" s="238"/>
      <c r="J155" s="239">
        <f>ROUND(I155*H155,2)</f>
        <v>0</v>
      </c>
      <c r="K155" s="235" t="s">
        <v>221</v>
      </c>
      <c r="L155" s="240"/>
      <c r="M155" s="241" t="s">
        <v>19</v>
      </c>
      <c r="N155" s="242" t="s">
        <v>43</v>
      </c>
      <c r="O155" s="66"/>
      <c r="P155" s="190">
        <f>O155*H155</f>
        <v>0</v>
      </c>
      <c r="Q155" s="190">
        <v>1</v>
      </c>
      <c r="R155" s="190">
        <f>Q155*H155</f>
        <v>18</v>
      </c>
      <c r="S155" s="190">
        <v>0</v>
      </c>
      <c r="T155" s="19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2" t="s">
        <v>257</v>
      </c>
      <c r="AT155" s="192" t="s">
        <v>312</v>
      </c>
      <c r="AU155" s="192" t="s">
        <v>81</v>
      </c>
      <c r="AY155" s="19" t="s">
        <v>216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79</v>
      </c>
      <c r="BK155" s="193">
        <f>ROUND(I155*H155,2)</f>
        <v>0</v>
      </c>
      <c r="BL155" s="19" t="s">
        <v>156</v>
      </c>
      <c r="BM155" s="192" t="s">
        <v>315</v>
      </c>
    </row>
    <row r="156" spans="1:65" s="2" customFormat="1" ht="19.5">
      <c r="A156" s="36"/>
      <c r="B156" s="37"/>
      <c r="C156" s="38"/>
      <c r="D156" s="199" t="s">
        <v>225</v>
      </c>
      <c r="E156" s="38"/>
      <c r="F156" s="200" t="s">
        <v>316</v>
      </c>
      <c r="G156" s="38"/>
      <c r="H156" s="38"/>
      <c r="I156" s="196"/>
      <c r="J156" s="38"/>
      <c r="K156" s="38"/>
      <c r="L156" s="41"/>
      <c r="M156" s="197"/>
      <c r="N156" s="198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225</v>
      </c>
      <c r="AU156" s="19" t="s">
        <v>81</v>
      </c>
    </row>
    <row r="157" spans="1:65" s="13" customFormat="1" ht="11.25">
      <c r="B157" s="201"/>
      <c r="C157" s="202"/>
      <c r="D157" s="199" t="s">
        <v>227</v>
      </c>
      <c r="E157" s="203" t="s">
        <v>19</v>
      </c>
      <c r="F157" s="204" t="s">
        <v>180</v>
      </c>
      <c r="G157" s="202"/>
      <c r="H157" s="205">
        <v>10</v>
      </c>
      <c r="I157" s="206"/>
      <c r="J157" s="202"/>
      <c r="K157" s="202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227</v>
      </c>
      <c r="AU157" s="211" t="s">
        <v>81</v>
      </c>
      <c r="AV157" s="13" t="s">
        <v>81</v>
      </c>
      <c r="AW157" s="13" t="s">
        <v>33</v>
      </c>
      <c r="AX157" s="13" t="s">
        <v>79</v>
      </c>
      <c r="AY157" s="211" t="s">
        <v>216</v>
      </c>
    </row>
    <row r="158" spans="1:65" s="13" customFormat="1" ht="11.25">
      <c r="B158" s="201"/>
      <c r="C158" s="202"/>
      <c r="D158" s="199" t="s">
        <v>227</v>
      </c>
      <c r="E158" s="202"/>
      <c r="F158" s="204" t="s">
        <v>317</v>
      </c>
      <c r="G158" s="202"/>
      <c r="H158" s="205">
        <v>18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227</v>
      </c>
      <c r="AU158" s="211" t="s">
        <v>81</v>
      </c>
      <c r="AV158" s="13" t="s">
        <v>81</v>
      </c>
      <c r="AW158" s="13" t="s">
        <v>4</v>
      </c>
      <c r="AX158" s="13" t="s">
        <v>79</v>
      </c>
      <c r="AY158" s="211" t="s">
        <v>216</v>
      </c>
    </row>
    <row r="159" spans="1:65" s="2" customFormat="1" ht="16.5" customHeight="1">
      <c r="A159" s="36"/>
      <c r="B159" s="37"/>
      <c r="C159" s="181" t="s">
        <v>318</v>
      </c>
      <c r="D159" s="181" t="s">
        <v>218</v>
      </c>
      <c r="E159" s="182" t="s">
        <v>319</v>
      </c>
      <c r="F159" s="183" t="s">
        <v>320</v>
      </c>
      <c r="G159" s="184" t="s">
        <v>139</v>
      </c>
      <c r="H159" s="185">
        <v>3</v>
      </c>
      <c r="I159" s="186"/>
      <c r="J159" s="187">
        <f>ROUND(I159*H159,2)</f>
        <v>0</v>
      </c>
      <c r="K159" s="183" t="s">
        <v>221</v>
      </c>
      <c r="L159" s="41"/>
      <c r="M159" s="188" t="s">
        <v>19</v>
      </c>
      <c r="N159" s="189" t="s">
        <v>43</v>
      </c>
      <c r="O159" s="66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2" t="s">
        <v>156</v>
      </c>
      <c r="AT159" s="192" t="s">
        <v>218</v>
      </c>
      <c r="AU159" s="192" t="s">
        <v>81</v>
      </c>
      <c r="AY159" s="19" t="s">
        <v>216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79</v>
      </c>
      <c r="BK159" s="193">
        <f>ROUND(I159*H159,2)</f>
        <v>0</v>
      </c>
      <c r="BL159" s="19" t="s">
        <v>156</v>
      </c>
      <c r="BM159" s="192" t="s">
        <v>321</v>
      </c>
    </row>
    <row r="160" spans="1:65" s="2" customFormat="1" ht="11.25">
      <c r="A160" s="36"/>
      <c r="B160" s="37"/>
      <c r="C160" s="38"/>
      <c r="D160" s="194" t="s">
        <v>223</v>
      </c>
      <c r="E160" s="38"/>
      <c r="F160" s="195" t="s">
        <v>322</v>
      </c>
      <c r="G160" s="38"/>
      <c r="H160" s="38"/>
      <c r="I160" s="196"/>
      <c r="J160" s="38"/>
      <c r="K160" s="38"/>
      <c r="L160" s="41"/>
      <c r="M160" s="197"/>
      <c r="N160" s="198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223</v>
      </c>
      <c r="AU160" s="19" t="s">
        <v>81</v>
      </c>
    </row>
    <row r="161" spans="1:65" s="13" customFormat="1" ht="11.25">
      <c r="B161" s="201"/>
      <c r="C161" s="202"/>
      <c r="D161" s="199" t="s">
        <v>227</v>
      </c>
      <c r="E161" s="203" t="s">
        <v>19</v>
      </c>
      <c r="F161" s="204" t="s">
        <v>184</v>
      </c>
      <c r="G161" s="202"/>
      <c r="H161" s="205">
        <v>3</v>
      </c>
      <c r="I161" s="206"/>
      <c r="J161" s="202"/>
      <c r="K161" s="202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227</v>
      </c>
      <c r="AU161" s="211" t="s">
        <v>81</v>
      </c>
      <c r="AV161" s="13" t="s">
        <v>81</v>
      </c>
      <c r="AW161" s="13" t="s">
        <v>33</v>
      </c>
      <c r="AX161" s="13" t="s">
        <v>79</v>
      </c>
      <c r="AY161" s="211" t="s">
        <v>216</v>
      </c>
    </row>
    <row r="162" spans="1:65" s="2" customFormat="1" ht="16.5" customHeight="1">
      <c r="A162" s="36"/>
      <c r="B162" s="37"/>
      <c r="C162" s="233" t="s">
        <v>323</v>
      </c>
      <c r="D162" s="233" t="s">
        <v>312</v>
      </c>
      <c r="E162" s="234" t="s">
        <v>324</v>
      </c>
      <c r="F162" s="235" t="s">
        <v>325</v>
      </c>
      <c r="G162" s="236" t="s">
        <v>326</v>
      </c>
      <c r="H162" s="237">
        <v>0.06</v>
      </c>
      <c r="I162" s="238"/>
      <c r="J162" s="239">
        <f>ROUND(I162*H162,2)</f>
        <v>0</v>
      </c>
      <c r="K162" s="235" t="s">
        <v>221</v>
      </c>
      <c r="L162" s="240"/>
      <c r="M162" s="241" t="s">
        <v>19</v>
      </c>
      <c r="N162" s="242" t="s">
        <v>43</v>
      </c>
      <c r="O162" s="66"/>
      <c r="P162" s="190">
        <f>O162*H162</f>
        <v>0</v>
      </c>
      <c r="Q162" s="190">
        <v>1E-3</v>
      </c>
      <c r="R162" s="190">
        <f>Q162*H162</f>
        <v>6.0000000000000002E-5</v>
      </c>
      <c r="S162" s="190">
        <v>0</v>
      </c>
      <c r="T162" s="191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2" t="s">
        <v>257</v>
      </c>
      <c r="AT162" s="192" t="s">
        <v>312</v>
      </c>
      <c r="AU162" s="192" t="s">
        <v>81</v>
      </c>
      <c r="AY162" s="19" t="s">
        <v>216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9" t="s">
        <v>79</v>
      </c>
      <c r="BK162" s="193">
        <f>ROUND(I162*H162,2)</f>
        <v>0</v>
      </c>
      <c r="BL162" s="19" t="s">
        <v>156</v>
      </c>
      <c r="BM162" s="192" t="s">
        <v>327</v>
      </c>
    </row>
    <row r="163" spans="1:65" s="2" customFormat="1" ht="19.5">
      <c r="A163" s="36"/>
      <c r="B163" s="37"/>
      <c r="C163" s="38"/>
      <c r="D163" s="199" t="s">
        <v>225</v>
      </c>
      <c r="E163" s="38"/>
      <c r="F163" s="200" t="s">
        <v>328</v>
      </c>
      <c r="G163" s="38"/>
      <c r="H163" s="38"/>
      <c r="I163" s="196"/>
      <c r="J163" s="38"/>
      <c r="K163" s="38"/>
      <c r="L163" s="41"/>
      <c r="M163" s="197"/>
      <c r="N163" s="198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225</v>
      </c>
      <c r="AU163" s="19" t="s">
        <v>81</v>
      </c>
    </row>
    <row r="164" spans="1:65" s="13" customFormat="1" ht="11.25">
      <c r="B164" s="201"/>
      <c r="C164" s="202"/>
      <c r="D164" s="199" t="s">
        <v>227</v>
      </c>
      <c r="E164" s="203" t="s">
        <v>19</v>
      </c>
      <c r="F164" s="204" t="s">
        <v>184</v>
      </c>
      <c r="G164" s="202"/>
      <c r="H164" s="205">
        <v>3</v>
      </c>
      <c r="I164" s="206"/>
      <c r="J164" s="202"/>
      <c r="K164" s="202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227</v>
      </c>
      <c r="AU164" s="211" t="s">
        <v>81</v>
      </c>
      <c r="AV164" s="13" t="s">
        <v>81</v>
      </c>
      <c r="AW164" s="13" t="s">
        <v>33</v>
      </c>
      <c r="AX164" s="13" t="s">
        <v>79</v>
      </c>
      <c r="AY164" s="211" t="s">
        <v>216</v>
      </c>
    </row>
    <row r="165" spans="1:65" s="13" customFormat="1" ht="11.25">
      <c r="B165" s="201"/>
      <c r="C165" s="202"/>
      <c r="D165" s="199" t="s">
        <v>227</v>
      </c>
      <c r="E165" s="202"/>
      <c r="F165" s="204" t="s">
        <v>329</v>
      </c>
      <c r="G165" s="202"/>
      <c r="H165" s="205">
        <v>0.06</v>
      </c>
      <c r="I165" s="206"/>
      <c r="J165" s="202"/>
      <c r="K165" s="202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227</v>
      </c>
      <c r="AU165" s="211" t="s">
        <v>81</v>
      </c>
      <c r="AV165" s="13" t="s">
        <v>81</v>
      </c>
      <c r="AW165" s="13" t="s">
        <v>4</v>
      </c>
      <c r="AX165" s="13" t="s">
        <v>79</v>
      </c>
      <c r="AY165" s="211" t="s">
        <v>216</v>
      </c>
    </row>
    <row r="166" spans="1:65" s="2" customFormat="1" ht="33" customHeight="1">
      <c r="A166" s="36"/>
      <c r="B166" s="37"/>
      <c r="C166" s="181" t="s">
        <v>152</v>
      </c>
      <c r="D166" s="181" t="s">
        <v>218</v>
      </c>
      <c r="E166" s="182" t="s">
        <v>330</v>
      </c>
      <c r="F166" s="183" t="s">
        <v>331</v>
      </c>
      <c r="G166" s="184" t="s">
        <v>139</v>
      </c>
      <c r="H166" s="185">
        <v>3</v>
      </c>
      <c r="I166" s="186"/>
      <c r="J166" s="187">
        <f>ROUND(I166*H166,2)</f>
        <v>0</v>
      </c>
      <c r="K166" s="183" t="s">
        <v>221</v>
      </c>
      <c r="L166" s="41"/>
      <c r="M166" s="188" t="s">
        <v>19</v>
      </c>
      <c r="N166" s="189" t="s">
        <v>43</v>
      </c>
      <c r="O166" s="66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2" t="s">
        <v>156</v>
      </c>
      <c r="AT166" s="192" t="s">
        <v>218</v>
      </c>
      <c r="AU166" s="192" t="s">
        <v>81</v>
      </c>
      <c r="AY166" s="19" t="s">
        <v>216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9" t="s">
        <v>79</v>
      </c>
      <c r="BK166" s="193">
        <f>ROUND(I166*H166,2)</f>
        <v>0</v>
      </c>
      <c r="BL166" s="19" t="s">
        <v>156</v>
      </c>
      <c r="BM166" s="192" t="s">
        <v>332</v>
      </c>
    </row>
    <row r="167" spans="1:65" s="2" customFormat="1" ht="11.25">
      <c r="A167" s="36"/>
      <c r="B167" s="37"/>
      <c r="C167" s="38"/>
      <c r="D167" s="194" t="s">
        <v>223</v>
      </c>
      <c r="E167" s="38"/>
      <c r="F167" s="195" t="s">
        <v>333</v>
      </c>
      <c r="G167" s="38"/>
      <c r="H167" s="38"/>
      <c r="I167" s="196"/>
      <c r="J167" s="38"/>
      <c r="K167" s="38"/>
      <c r="L167" s="41"/>
      <c r="M167" s="197"/>
      <c r="N167" s="198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223</v>
      </c>
      <c r="AU167" s="19" t="s">
        <v>81</v>
      </c>
    </row>
    <row r="168" spans="1:65" s="13" customFormat="1" ht="11.25">
      <c r="B168" s="201"/>
      <c r="C168" s="202"/>
      <c r="D168" s="199" t="s">
        <v>227</v>
      </c>
      <c r="E168" s="203" t="s">
        <v>19</v>
      </c>
      <c r="F168" s="204" t="s">
        <v>184</v>
      </c>
      <c r="G168" s="202"/>
      <c r="H168" s="205">
        <v>3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227</v>
      </c>
      <c r="AU168" s="211" t="s">
        <v>81</v>
      </c>
      <c r="AV168" s="13" t="s">
        <v>81</v>
      </c>
      <c r="AW168" s="13" t="s">
        <v>33</v>
      </c>
      <c r="AX168" s="13" t="s">
        <v>79</v>
      </c>
      <c r="AY168" s="211" t="s">
        <v>216</v>
      </c>
    </row>
    <row r="169" spans="1:65" s="2" customFormat="1" ht="16.5" customHeight="1">
      <c r="A169" s="36"/>
      <c r="B169" s="37"/>
      <c r="C169" s="233" t="s">
        <v>7</v>
      </c>
      <c r="D169" s="233" t="s">
        <v>312</v>
      </c>
      <c r="E169" s="234" t="s">
        <v>334</v>
      </c>
      <c r="F169" s="235" t="s">
        <v>335</v>
      </c>
      <c r="G169" s="236" t="s">
        <v>293</v>
      </c>
      <c r="H169" s="237">
        <v>0.96</v>
      </c>
      <c r="I169" s="238"/>
      <c r="J169" s="239">
        <f>ROUND(I169*H169,2)</f>
        <v>0</v>
      </c>
      <c r="K169" s="235" t="s">
        <v>221</v>
      </c>
      <c r="L169" s="240"/>
      <c r="M169" s="241" t="s">
        <v>19</v>
      </c>
      <c r="N169" s="242" t="s">
        <v>43</v>
      </c>
      <c r="O169" s="66"/>
      <c r="P169" s="190">
        <f>O169*H169</f>
        <v>0</v>
      </c>
      <c r="Q169" s="190">
        <v>1</v>
      </c>
      <c r="R169" s="190">
        <f>Q169*H169</f>
        <v>0.96</v>
      </c>
      <c r="S169" s="190">
        <v>0</v>
      </c>
      <c r="T169" s="19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2" t="s">
        <v>257</v>
      </c>
      <c r="AT169" s="192" t="s">
        <v>312</v>
      </c>
      <c r="AU169" s="192" t="s">
        <v>81</v>
      </c>
      <c r="AY169" s="19" t="s">
        <v>216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79</v>
      </c>
      <c r="BK169" s="193">
        <f>ROUND(I169*H169,2)</f>
        <v>0</v>
      </c>
      <c r="BL169" s="19" t="s">
        <v>156</v>
      </c>
      <c r="BM169" s="192" t="s">
        <v>336</v>
      </c>
    </row>
    <row r="170" spans="1:65" s="2" customFormat="1" ht="19.5">
      <c r="A170" s="36"/>
      <c r="B170" s="37"/>
      <c r="C170" s="38"/>
      <c r="D170" s="199" t="s">
        <v>225</v>
      </c>
      <c r="E170" s="38"/>
      <c r="F170" s="200" t="s">
        <v>316</v>
      </c>
      <c r="G170" s="38"/>
      <c r="H170" s="38"/>
      <c r="I170" s="196"/>
      <c r="J170" s="38"/>
      <c r="K170" s="38"/>
      <c r="L170" s="41"/>
      <c r="M170" s="197"/>
      <c r="N170" s="198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225</v>
      </c>
      <c r="AU170" s="19" t="s">
        <v>81</v>
      </c>
    </row>
    <row r="171" spans="1:65" s="13" customFormat="1" ht="11.25">
      <c r="B171" s="201"/>
      <c r="C171" s="202"/>
      <c r="D171" s="199" t="s">
        <v>227</v>
      </c>
      <c r="E171" s="203" t="s">
        <v>19</v>
      </c>
      <c r="F171" s="204" t="s">
        <v>337</v>
      </c>
      <c r="G171" s="202"/>
      <c r="H171" s="205">
        <v>0.6</v>
      </c>
      <c r="I171" s="206"/>
      <c r="J171" s="202"/>
      <c r="K171" s="202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227</v>
      </c>
      <c r="AU171" s="211" t="s">
        <v>81</v>
      </c>
      <c r="AV171" s="13" t="s">
        <v>81</v>
      </c>
      <c r="AW171" s="13" t="s">
        <v>33</v>
      </c>
      <c r="AX171" s="13" t="s">
        <v>79</v>
      </c>
      <c r="AY171" s="211" t="s">
        <v>216</v>
      </c>
    </row>
    <row r="172" spans="1:65" s="13" customFormat="1" ht="11.25">
      <c r="B172" s="201"/>
      <c r="C172" s="202"/>
      <c r="D172" s="199" t="s">
        <v>227</v>
      </c>
      <c r="E172" s="202"/>
      <c r="F172" s="204" t="s">
        <v>338</v>
      </c>
      <c r="G172" s="202"/>
      <c r="H172" s="205">
        <v>0.96</v>
      </c>
      <c r="I172" s="206"/>
      <c r="J172" s="202"/>
      <c r="K172" s="202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227</v>
      </c>
      <c r="AU172" s="211" t="s">
        <v>81</v>
      </c>
      <c r="AV172" s="13" t="s">
        <v>81</v>
      </c>
      <c r="AW172" s="13" t="s">
        <v>4</v>
      </c>
      <c r="AX172" s="13" t="s">
        <v>79</v>
      </c>
      <c r="AY172" s="211" t="s">
        <v>216</v>
      </c>
    </row>
    <row r="173" spans="1:65" s="2" customFormat="1" ht="21.75" customHeight="1">
      <c r="A173" s="36"/>
      <c r="B173" s="37"/>
      <c r="C173" s="181" t="s">
        <v>339</v>
      </c>
      <c r="D173" s="181" t="s">
        <v>218</v>
      </c>
      <c r="E173" s="182" t="s">
        <v>340</v>
      </c>
      <c r="F173" s="183" t="s">
        <v>341</v>
      </c>
      <c r="G173" s="184" t="s">
        <v>139</v>
      </c>
      <c r="H173" s="185">
        <v>3</v>
      </c>
      <c r="I173" s="186"/>
      <c r="J173" s="187">
        <f>ROUND(I173*H173,2)</f>
        <v>0</v>
      </c>
      <c r="K173" s="183" t="s">
        <v>221</v>
      </c>
      <c r="L173" s="41"/>
      <c r="M173" s="188" t="s">
        <v>19</v>
      </c>
      <c r="N173" s="189" t="s">
        <v>43</v>
      </c>
      <c r="O173" s="66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2" t="s">
        <v>156</v>
      </c>
      <c r="AT173" s="192" t="s">
        <v>218</v>
      </c>
      <c r="AU173" s="192" t="s">
        <v>81</v>
      </c>
      <c r="AY173" s="19" t="s">
        <v>216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79</v>
      </c>
      <c r="BK173" s="193">
        <f>ROUND(I173*H173,2)</f>
        <v>0</v>
      </c>
      <c r="BL173" s="19" t="s">
        <v>156</v>
      </c>
      <c r="BM173" s="192" t="s">
        <v>342</v>
      </c>
    </row>
    <row r="174" spans="1:65" s="2" customFormat="1" ht="11.25">
      <c r="A174" s="36"/>
      <c r="B174" s="37"/>
      <c r="C174" s="38"/>
      <c r="D174" s="194" t="s">
        <v>223</v>
      </c>
      <c r="E174" s="38"/>
      <c r="F174" s="195" t="s">
        <v>343</v>
      </c>
      <c r="G174" s="38"/>
      <c r="H174" s="38"/>
      <c r="I174" s="196"/>
      <c r="J174" s="38"/>
      <c r="K174" s="38"/>
      <c r="L174" s="41"/>
      <c r="M174" s="197"/>
      <c r="N174" s="198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223</v>
      </c>
      <c r="AU174" s="19" t="s">
        <v>81</v>
      </c>
    </row>
    <row r="175" spans="1:65" s="13" customFormat="1" ht="11.25">
      <c r="B175" s="201"/>
      <c r="C175" s="202"/>
      <c r="D175" s="199" t="s">
        <v>227</v>
      </c>
      <c r="E175" s="203" t="s">
        <v>19</v>
      </c>
      <c r="F175" s="204" t="s">
        <v>184</v>
      </c>
      <c r="G175" s="202"/>
      <c r="H175" s="205">
        <v>3</v>
      </c>
      <c r="I175" s="206"/>
      <c r="J175" s="202"/>
      <c r="K175" s="202"/>
      <c r="L175" s="207"/>
      <c r="M175" s="208"/>
      <c r="N175" s="209"/>
      <c r="O175" s="209"/>
      <c r="P175" s="209"/>
      <c r="Q175" s="209"/>
      <c r="R175" s="209"/>
      <c r="S175" s="209"/>
      <c r="T175" s="210"/>
      <c r="AT175" s="211" t="s">
        <v>227</v>
      </c>
      <c r="AU175" s="211" t="s">
        <v>81</v>
      </c>
      <c r="AV175" s="13" t="s">
        <v>81</v>
      </c>
      <c r="AW175" s="13" t="s">
        <v>33</v>
      </c>
      <c r="AX175" s="13" t="s">
        <v>79</v>
      </c>
      <c r="AY175" s="211" t="s">
        <v>216</v>
      </c>
    </row>
    <row r="176" spans="1:65" s="2" customFormat="1" ht="21.75" customHeight="1">
      <c r="A176" s="36"/>
      <c r="B176" s="37"/>
      <c r="C176" s="181" t="s">
        <v>344</v>
      </c>
      <c r="D176" s="181" t="s">
        <v>218</v>
      </c>
      <c r="E176" s="182" t="s">
        <v>345</v>
      </c>
      <c r="F176" s="183" t="s">
        <v>346</v>
      </c>
      <c r="G176" s="184" t="s">
        <v>139</v>
      </c>
      <c r="H176" s="185">
        <v>23</v>
      </c>
      <c r="I176" s="186"/>
      <c r="J176" s="187">
        <f>ROUND(I176*H176,2)</f>
        <v>0</v>
      </c>
      <c r="K176" s="183" t="s">
        <v>221</v>
      </c>
      <c r="L176" s="41"/>
      <c r="M176" s="188" t="s">
        <v>19</v>
      </c>
      <c r="N176" s="189" t="s">
        <v>43</v>
      </c>
      <c r="O176" s="66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2" t="s">
        <v>156</v>
      </c>
      <c r="AT176" s="192" t="s">
        <v>218</v>
      </c>
      <c r="AU176" s="192" t="s">
        <v>81</v>
      </c>
      <c r="AY176" s="19" t="s">
        <v>216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9" t="s">
        <v>79</v>
      </c>
      <c r="BK176" s="193">
        <f>ROUND(I176*H176,2)</f>
        <v>0</v>
      </c>
      <c r="BL176" s="19" t="s">
        <v>156</v>
      </c>
      <c r="BM176" s="192" t="s">
        <v>347</v>
      </c>
    </row>
    <row r="177" spans="1:65" s="2" customFormat="1" ht="11.25">
      <c r="A177" s="36"/>
      <c r="B177" s="37"/>
      <c r="C177" s="38"/>
      <c r="D177" s="194" t="s">
        <v>223</v>
      </c>
      <c r="E177" s="38"/>
      <c r="F177" s="195" t="s">
        <v>348</v>
      </c>
      <c r="G177" s="38"/>
      <c r="H177" s="38"/>
      <c r="I177" s="196"/>
      <c r="J177" s="38"/>
      <c r="K177" s="38"/>
      <c r="L177" s="41"/>
      <c r="M177" s="197"/>
      <c r="N177" s="198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223</v>
      </c>
      <c r="AU177" s="19" t="s">
        <v>81</v>
      </c>
    </row>
    <row r="178" spans="1:65" s="13" customFormat="1" ht="11.25">
      <c r="B178" s="201"/>
      <c r="C178" s="202"/>
      <c r="D178" s="199" t="s">
        <v>227</v>
      </c>
      <c r="E178" s="203" t="s">
        <v>19</v>
      </c>
      <c r="F178" s="204" t="s">
        <v>236</v>
      </c>
      <c r="G178" s="202"/>
      <c r="H178" s="205">
        <v>23</v>
      </c>
      <c r="I178" s="206"/>
      <c r="J178" s="202"/>
      <c r="K178" s="202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227</v>
      </c>
      <c r="AU178" s="211" t="s">
        <v>81</v>
      </c>
      <c r="AV178" s="13" t="s">
        <v>81</v>
      </c>
      <c r="AW178" s="13" t="s">
        <v>33</v>
      </c>
      <c r="AX178" s="13" t="s">
        <v>79</v>
      </c>
      <c r="AY178" s="211" t="s">
        <v>216</v>
      </c>
    </row>
    <row r="179" spans="1:65" s="12" customFormat="1" ht="22.9" customHeight="1">
      <c r="B179" s="165"/>
      <c r="C179" s="166"/>
      <c r="D179" s="167" t="s">
        <v>71</v>
      </c>
      <c r="E179" s="179" t="s">
        <v>241</v>
      </c>
      <c r="F179" s="179" t="s">
        <v>349</v>
      </c>
      <c r="G179" s="166"/>
      <c r="H179" s="166"/>
      <c r="I179" s="169"/>
      <c r="J179" s="180">
        <f>BK179</f>
        <v>0</v>
      </c>
      <c r="K179" s="166"/>
      <c r="L179" s="171"/>
      <c r="M179" s="172"/>
      <c r="N179" s="173"/>
      <c r="O179" s="173"/>
      <c r="P179" s="174">
        <f>SUM(P180:P224)</f>
        <v>0</v>
      </c>
      <c r="Q179" s="173"/>
      <c r="R179" s="174">
        <f>SUM(R180:R224)</f>
        <v>0.66366000000000003</v>
      </c>
      <c r="S179" s="173"/>
      <c r="T179" s="175">
        <f>SUM(T180:T224)</f>
        <v>0</v>
      </c>
      <c r="AR179" s="176" t="s">
        <v>79</v>
      </c>
      <c r="AT179" s="177" t="s">
        <v>71</v>
      </c>
      <c r="AU179" s="177" t="s">
        <v>79</v>
      </c>
      <c r="AY179" s="176" t="s">
        <v>216</v>
      </c>
      <c r="BK179" s="178">
        <f>SUM(BK180:BK224)</f>
        <v>0</v>
      </c>
    </row>
    <row r="180" spans="1:65" s="2" customFormat="1" ht="21.75" customHeight="1">
      <c r="A180" s="36"/>
      <c r="B180" s="37"/>
      <c r="C180" s="181" t="s">
        <v>350</v>
      </c>
      <c r="D180" s="181" t="s">
        <v>218</v>
      </c>
      <c r="E180" s="182" t="s">
        <v>351</v>
      </c>
      <c r="F180" s="183" t="s">
        <v>352</v>
      </c>
      <c r="G180" s="184" t="s">
        <v>139</v>
      </c>
      <c r="H180" s="185">
        <v>3</v>
      </c>
      <c r="I180" s="186"/>
      <c r="J180" s="187">
        <f>ROUND(I180*H180,2)</f>
        <v>0</v>
      </c>
      <c r="K180" s="183" t="s">
        <v>221</v>
      </c>
      <c r="L180" s="41"/>
      <c r="M180" s="188" t="s">
        <v>19</v>
      </c>
      <c r="N180" s="189" t="s">
        <v>43</v>
      </c>
      <c r="O180" s="66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2" t="s">
        <v>156</v>
      </c>
      <c r="AT180" s="192" t="s">
        <v>218</v>
      </c>
      <c r="AU180" s="192" t="s">
        <v>81</v>
      </c>
      <c r="AY180" s="19" t="s">
        <v>216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19" t="s">
        <v>79</v>
      </c>
      <c r="BK180" s="193">
        <f>ROUND(I180*H180,2)</f>
        <v>0</v>
      </c>
      <c r="BL180" s="19" t="s">
        <v>156</v>
      </c>
      <c r="BM180" s="192" t="s">
        <v>353</v>
      </c>
    </row>
    <row r="181" spans="1:65" s="2" customFormat="1" ht="11.25">
      <c r="A181" s="36"/>
      <c r="B181" s="37"/>
      <c r="C181" s="38"/>
      <c r="D181" s="194" t="s">
        <v>223</v>
      </c>
      <c r="E181" s="38"/>
      <c r="F181" s="195" t="s">
        <v>354</v>
      </c>
      <c r="G181" s="38"/>
      <c r="H181" s="38"/>
      <c r="I181" s="196"/>
      <c r="J181" s="38"/>
      <c r="K181" s="38"/>
      <c r="L181" s="41"/>
      <c r="M181" s="197"/>
      <c r="N181" s="198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223</v>
      </c>
      <c r="AU181" s="19" t="s">
        <v>81</v>
      </c>
    </row>
    <row r="182" spans="1:65" s="13" customFormat="1" ht="11.25">
      <c r="B182" s="201"/>
      <c r="C182" s="202"/>
      <c r="D182" s="199" t="s">
        <v>227</v>
      </c>
      <c r="E182" s="203" t="s">
        <v>19</v>
      </c>
      <c r="F182" s="204" t="s">
        <v>148</v>
      </c>
      <c r="G182" s="202"/>
      <c r="H182" s="205">
        <v>3</v>
      </c>
      <c r="I182" s="206"/>
      <c r="J182" s="202"/>
      <c r="K182" s="202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227</v>
      </c>
      <c r="AU182" s="211" t="s">
        <v>81</v>
      </c>
      <c r="AV182" s="13" t="s">
        <v>81</v>
      </c>
      <c r="AW182" s="13" t="s">
        <v>33</v>
      </c>
      <c r="AX182" s="13" t="s">
        <v>79</v>
      </c>
      <c r="AY182" s="211" t="s">
        <v>216</v>
      </c>
    </row>
    <row r="183" spans="1:65" s="2" customFormat="1" ht="21.75" customHeight="1">
      <c r="A183" s="36"/>
      <c r="B183" s="37"/>
      <c r="C183" s="181" t="s">
        <v>355</v>
      </c>
      <c r="D183" s="181" t="s">
        <v>218</v>
      </c>
      <c r="E183" s="182" t="s">
        <v>356</v>
      </c>
      <c r="F183" s="183" t="s">
        <v>357</v>
      </c>
      <c r="G183" s="184" t="s">
        <v>139</v>
      </c>
      <c r="H183" s="185">
        <v>23</v>
      </c>
      <c r="I183" s="186"/>
      <c r="J183" s="187">
        <f>ROUND(I183*H183,2)</f>
        <v>0</v>
      </c>
      <c r="K183" s="183" t="s">
        <v>221</v>
      </c>
      <c r="L183" s="41"/>
      <c r="M183" s="188" t="s">
        <v>19</v>
      </c>
      <c r="N183" s="189" t="s">
        <v>43</v>
      </c>
      <c r="O183" s="66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2" t="s">
        <v>156</v>
      </c>
      <c r="AT183" s="192" t="s">
        <v>218</v>
      </c>
      <c r="AU183" s="192" t="s">
        <v>81</v>
      </c>
      <c r="AY183" s="19" t="s">
        <v>216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9" t="s">
        <v>79</v>
      </c>
      <c r="BK183" s="193">
        <f>ROUND(I183*H183,2)</f>
        <v>0</v>
      </c>
      <c r="BL183" s="19" t="s">
        <v>156</v>
      </c>
      <c r="BM183" s="192" t="s">
        <v>358</v>
      </c>
    </row>
    <row r="184" spans="1:65" s="2" customFormat="1" ht="11.25">
      <c r="A184" s="36"/>
      <c r="B184" s="37"/>
      <c r="C184" s="38"/>
      <c r="D184" s="194" t="s">
        <v>223</v>
      </c>
      <c r="E184" s="38"/>
      <c r="F184" s="195" t="s">
        <v>359</v>
      </c>
      <c r="G184" s="38"/>
      <c r="H184" s="38"/>
      <c r="I184" s="196"/>
      <c r="J184" s="38"/>
      <c r="K184" s="38"/>
      <c r="L184" s="41"/>
      <c r="M184" s="197"/>
      <c r="N184" s="198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223</v>
      </c>
      <c r="AU184" s="19" t="s">
        <v>81</v>
      </c>
    </row>
    <row r="185" spans="1:65" s="13" customFormat="1" ht="11.25">
      <c r="B185" s="201"/>
      <c r="C185" s="202"/>
      <c r="D185" s="199" t="s">
        <v>227</v>
      </c>
      <c r="E185" s="203" t="s">
        <v>19</v>
      </c>
      <c r="F185" s="204" t="s">
        <v>236</v>
      </c>
      <c r="G185" s="202"/>
      <c r="H185" s="205">
        <v>23</v>
      </c>
      <c r="I185" s="206"/>
      <c r="J185" s="202"/>
      <c r="K185" s="202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227</v>
      </c>
      <c r="AU185" s="211" t="s">
        <v>81</v>
      </c>
      <c r="AV185" s="13" t="s">
        <v>81</v>
      </c>
      <c r="AW185" s="13" t="s">
        <v>33</v>
      </c>
      <c r="AX185" s="13" t="s">
        <v>79</v>
      </c>
      <c r="AY185" s="211" t="s">
        <v>216</v>
      </c>
    </row>
    <row r="186" spans="1:65" s="2" customFormat="1" ht="21.75" customHeight="1">
      <c r="A186" s="36"/>
      <c r="B186" s="37"/>
      <c r="C186" s="181" t="s">
        <v>360</v>
      </c>
      <c r="D186" s="181" t="s">
        <v>218</v>
      </c>
      <c r="E186" s="182" t="s">
        <v>361</v>
      </c>
      <c r="F186" s="183" t="s">
        <v>362</v>
      </c>
      <c r="G186" s="184" t="s">
        <v>139</v>
      </c>
      <c r="H186" s="185">
        <v>26</v>
      </c>
      <c r="I186" s="186"/>
      <c r="J186" s="187">
        <f>ROUND(I186*H186,2)</f>
        <v>0</v>
      </c>
      <c r="K186" s="183" t="s">
        <v>221</v>
      </c>
      <c r="L186" s="41"/>
      <c r="M186" s="188" t="s">
        <v>19</v>
      </c>
      <c r="N186" s="189" t="s">
        <v>43</v>
      </c>
      <c r="O186" s="66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2" t="s">
        <v>156</v>
      </c>
      <c r="AT186" s="192" t="s">
        <v>218</v>
      </c>
      <c r="AU186" s="192" t="s">
        <v>81</v>
      </c>
      <c r="AY186" s="19" t="s">
        <v>216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9" t="s">
        <v>79</v>
      </c>
      <c r="BK186" s="193">
        <f>ROUND(I186*H186,2)</f>
        <v>0</v>
      </c>
      <c r="BL186" s="19" t="s">
        <v>156</v>
      </c>
      <c r="BM186" s="192" t="s">
        <v>363</v>
      </c>
    </row>
    <row r="187" spans="1:65" s="2" customFormat="1" ht="11.25">
      <c r="A187" s="36"/>
      <c r="B187" s="37"/>
      <c r="C187" s="38"/>
      <c r="D187" s="194" t="s">
        <v>223</v>
      </c>
      <c r="E187" s="38"/>
      <c r="F187" s="195" t="s">
        <v>364</v>
      </c>
      <c r="G187" s="38"/>
      <c r="H187" s="38"/>
      <c r="I187" s="196"/>
      <c r="J187" s="38"/>
      <c r="K187" s="38"/>
      <c r="L187" s="41"/>
      <c r="M187" s="197"/>
      <c r="N187" s="198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223</v>
      </c>
      <c r="AU187" s="19" t="s">
        <v>81</v>
      </c>
    </row>
    <row r="188" spans="1:65" s="13" customFormat="1" ht="11.25">
      <c r="B188" s="201"/>
      <c r="C188" s="202"/>
      <c r="D188" s="199" t="s">
        <v>227</v>
      </c>
      <c r="E188" s="203" t="s">
        <v>19</v>
      </c>
      <c r="F188" s="204" t="s">
        <v>365</v>
      </c>
      <c r="G188" s="202"/>
      <c r="H188" s="205">
        <v>26</v>
      </c>
      <c r="I188" s="206"/>
      <c r="J188" s="202"/>
      <c r="K188" s="202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227</v>
      </c>
      <c r="AU188" s="211" t="s">
        <v>81</v>
      </c>
      <c r="AV188" s="13" t="s">
        <v>81</v>
      </c>
      <c r="AW188" s="13" t="s">
        <v>33</v>
      </c>
      <c r="AX188" s="13" t="s">
        <v>79</v>
      </c>
      <c r="AY188" s="211" t="s">
        <v>216</v>
      </c>
    </row>
    <row r="189" spans="1:65" s="2" customFormat="1" ht="24.2" customHeight="1">
      <c r="A189" s="36"/>
      <c r="B189" s="37"/>
      <c r="C189" s="181" t="s">
        <v>366</v>
      </c>
      <c r="D189" s="181" t="s">
        <v>218</v>
      </c>
      <c r="E189" s="182" t="s">
        <v>367</v>
      </c>
      <c r="F189" s="183" t="s">
        <v>368</v>
      </c>
      <c r="G189" s="184" t="s">
        <v>139</v>
      </c>
      <c r="H189" s="185">
        <v>20</v>
      </c>
      <c r="I189" s="186"/>
      <c r="J189" s="187">
        <f>ROUND(I189*H189,2)</f>
        <v>0</v>
      </c>
      <c r="K189" s="183" t="s">
        <v>221</v>
      </c>
      <c r="L189" s="41"/>
      <c r="M189" s="188" t="s">
        <v>19</v>
      </c>
      <c r="N189" s="189" t="s">
        <v>43</v>
      </c>
      <c r="O189" s="66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2" t="s">
        <v>156</v>
      </c>
      <c r="AT189" s="192" t="s">
        <v>218</v>
      </c>
      <c r="AU189" s="192" t="s">
        <v>81</v>
      </c>
      <c r="AY189" s="19" t="s">
        <v>216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9" t="s">
        <v>79</v>
      </c>
      <c r="BK189" s="193">
        <f>ROUND(I189*H189,2)</f>
        <v>0</v>
      </c>
      <c r="BL189" s="19" t="s">
        <v>156</v>
      </c>
      <c r="BM189" s="192" t="s">
        <v>369</v>
      </c>
    </row>
    <row r="190" spans="1:65" s="2" customFormat="1" ht="11.25">
      <c r="A190" s="36"/>
      <c r="B190" s="37"/>
      <c r="C190" s="38"/>
      <c r="D190" s="194" t="s">
        <v>223</v>
      </c>
      <c r="E190" s="38"/>
      <c r="F190" s="195" t="s">
        <v>370</v>
      </c>
      <c r="G190" s="38"/>
      <c r="H190" s="38"/>
      <c r="I190" s="196"/>
      <c r="J190" s="38"/>
      <c r="K190" s="38"/>
      <c r="L190" s="41"/>
      <c r="M190" s="197"/>
      <c r="N190" s="198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223</v>
      </c>
      <c r="AU190" s="19" t="s">
        <v>81</v>
      </c>
    </row>
    <row r="191" spans="1:65" s="13" customFormat="1" ht="11.25">
      <c r="B191" s="201"/>
      <c r="C191" s="202"/>
      <c r="D191" s="199" t="s">
        <v>227</v>
      </c>
      <c r="E191" s="203" t="s">
        <v>19</v>
      </c>
      <c r="F191" s="204" t="s">
        <v>150</v>
      </c>
      <c r="G191" s="202"/>
      <c r="H191" s="205">
        <v>20</v>
      </c>
      <c r="I191" s="206"/>
      <c r="J191" s="202"/>
      <c r="K191" s="202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227</v>
      </c>
      <c r="AU191" s="211" t="s">
        <v>81</v>
      </c>
      <c r="AV191" s="13" t="s">
        <v>81</v>
      </c>
      <c r="AW191" s="13" t="s">
        <v>33</v>
      </c>
      <c r="AX191" s="13" t="s">
        <v>79</v>
      </c>
      <c r="AY191" s="211" t="s">
        <v>216</v>
      </c>
    </row>
    <row r="192" spans="1:65" s="2" customFormat="1" ht="24.2" customHeight="1">
      <c r="A192" s="36"/>
      <c r="B192" s="37"/>
      <c r="C192" s="181" t="s">
        <v>371</v>
      </c>
      <c r="D192" s="181" t="s">
        <v>218</v>
      </c>
      <c r="E192" s="182" t="s">
        <v>372</v>
      </c>
      <c r="F192" s="183" t="s">
        <v>373</v>
      </c>
      <c r="G192" s="184" t="s">
        <v>139</v>
      </c>
      <c r="H192" s="185">
        <v>233.2</v>
      </c>
      <c r="I192" s="186"/>
      <c r="J192" s="187">
        <f>ROUND(I192*H192,2)</f>
        <v>0</v>
      </c>
      <c r="K192" s="183" t="s">
        <v>221</v>
      </c>
      <c r="L192" s="41"/>
      <c r="M192" s="188" t="s">
        <v>19</v>
      </c>
      <c r="N192" s="189" t="s">
        <v>43</v>
      </c>
      <c r="O192" s="66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2" t="s">
        <v>156</v>
      </c>
      <c r="AT192" s="192" t="s">
        <v>218</v>
      </c>
      <c r="AU192" s="192" t="s">
        <v>81</v>
      </c>
      <c r="AY192" s="19" t="s">
        <v>216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9" t="s">
        <v>79</v>
      </c>
      <c r="BK192" s="193">
        <f>ROUND(I192*H192,2)</f>
        <v>0</v>
      </c>
      <c r="BL192" s="19" t="s">
        <v>156</v>
      </c>
      <c r="BM192" s="192" t="s">
        <v>374</v>
      </c>
    </row>
    <row r="193" spans="1:65" s="2" customFormat="1" ht="11.25">
      <c r="A193" s="36"/>
      <c r="B193" s="37"/>
      <c r="C193" s="38"/>
      <c r="D193" s="194" t="s">
        <v>223</v>
      </c>
      <c r="E193" s="38"/>
      <c r="F193" s="195" t="s">
        <v>375</v>
      </c>
      <c r="G193" s="38"/>
      <c r="H193" s="38"/>
      <c r="I193" s="196"/>
      <c r="J193" s="38"/>
      <c r="K193" s="38"/>
      <c r="L193" s="41"/>
      <c r="M193" s="197"/>
      <c r="N193" s="198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223</v>
      </c>
      <c r="AU193" s="19" t="s">
        <v>81</v>
      </c>
    </row>
    <row r="194" spans="1:65" s="13" customFormat="1" ht="11.25">
      <c r="B194" s="201"/>
      <c r="C194" s="202"/>
      <c r="D194" s="199" t="s">
        <v>227</v>
      </c>
      <c r="E194" s="203" t="s">
        <v>145</v>
      </c>
      <c r="F194" s="204" t="s">
        <v>376</v>
      </c>
      <c r="G194" s="202"/>
      <c r="H194" s="205">
        <v>233.2</v>
      </c>
      <c r="I194" s="206"/>
      <c r="J194" s="202"/>
      <c r="K194" s="202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227</v>
      </c>
      <c r="AU194" s="211" t="s">
        <v>81</v>
      </c>
      <c r="AV194" s="13" t="s">
        <v>81</v>
      </c>
      <c r="AW194" s="13" t="s">
        <v>33</v>
      </c>
      <c r="AX194" s="13" t="s">
        <v>79</v>
      </c>
      <c r="AY194" s="211" t="s">
        <v>216</v>
      </c>
    </row>
    <row r="195" spans="1:65" s="2" customFormat="1" ht="24.2" customHeight="1">
      <c r="A195" s="36"/>
      <c r="B195" s="37"/>
      <c r="C195" s="181" t="s">
        <v>377</v>
      </c>
      <c r="D195" s="181" t="s">
        <v>218</v>
      </c>
      <c r="E195" s="182" t="s">
        <v>378</v>
      </c>
      <c r="F195" s="183" t="s">
        <v>379</v>
      </c>
      <c r="G195" s="184" t="s">
        <v>139</v>
      </c>
      <c r="H195" s="185">
        <v>583</v>
      </c>
      <c r="I195" s="186"/>
      <c r="J195" s="187">
        <f>ROUND(I195*H195,2)</f>
        <v>0</v>
      </c>
      <c r="K195" s="183" t="s">
        <v>221</v>
      </c>
      <c r="L195" s="41"/>
      <c r="M195" s="188" t="s">
        <v>19</v>
      </c>
      <c r="N195" s="189" t="s">
        <v>43</v>
      </c>
      <c r="O195" s="66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2" t="s">
        <v>156</v>
      </c>
      <c r="AT195" s="192" t="s">
        <v>218</v>
      </c>
      <c r="AU195" s="192" t="s">
        <v>81</v>
      </c>
      <c r="AY195" s="19" t="s">
        <v>216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9" t="s">
        <v>79</v>
      </c>
      <c r="BK195" s="193">
        <f>ROUND(I195*H195,2)</f>
        <v>0</v>
      </c>
      <c r="BL195" s="19" t="s">
        <v>156</v>
      </c>
      <c r="BM195" s="192" t="s">
        <v>380</v>
      </c>
    </row>
    <row r="196" spans="1:65" s="2" customFormat="1" ht="11.25">
      <c r="A196" s="36"/>
      <c r="B196" s="37"/>
      <c r="C196" s="38"/>
      <c r="D196" s="194" t="s">
        <v>223</v>
      </c>
      <c r="E196" s="38"/>
      <c r="F196" s="195" t="s">
        <v>381</v>
      </c>
      <c r="G196" s="38"/>
      <c r="H196" s="38"/>
      <c r="I196" s="196"/>
      <c r="J196" s="38"/>
      <c r="K196" s="38"/>
      <c r="L196" s="41"/>
      <c r="M196" s="197"/>
      <c r="N196" s="198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223</v>
      </c>
      <c r="AU196" s="19" t="s">
        <v>81</v>
      </c>
    </row>
    <row r="197" spans="1:65" s="14" customFormat="1" ht="11.25">
      <c r="B197" s="212"/>
      <c r="C197" s="213"/>
      <c r="D197" s="199" t="s">
        <v>227</v>
      </c>
      <c r="E197" s="214" t="s">
        <v>19</v>
      </c>
      <c r="F197" s="215" t="s">
        <v>382</v>
      </c>
      <c r="G197" s="213"/>
      <c r="H197" s="214" t="s">
        <v>19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227</v>
      </c>
      <c r="AU197" s="221" t="s">
        <v>81</v>
      </c>
      <c r="AV197" s="14" t="s">
        <v>79</v>
      </c>
      <c r="AW197" s="14" t="s">
        <v>33</v>
      </c>
      <c r="AX197" s="14" t="s">
        <v>72</v>
      </c>
      <c r="AY197" s="221" t="s">
        <v>216</v>
      </c>
    </row>
    <row r="198" spans="1:65" s="13" customFormat="1" ht="11.25">
      <c r="B198" s="201"/>
      <c r="C198" s="202"/>
      <c r="D198" s="199" t="s">
        <v>227</v>
      </c>
      <c r="E198" s="203" t="s">
        <v>19</v>
      </c>
      <c r="F198" s="204" t="s">
        <v>383</v>
      </c>
      <c r="G198" s="202"/>
      <c r="H198" s="205">
        <v>583</v>
      </c>
      <c r="I198" s="206"/>
      <c r="J198" s="202"/>
      <c r="K198" s="202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227</v>
      </c>
      <c r="AU198" s="211" t="s">
        <v>81</v>
      </c>
      <c r="AV198" s="13" t="s">
        <v>81</v>
      </c>
      <c r="AW198" s="13" t="s">
        <v>33</v>
      </c>
      <c r="AX198" s="13" t="s">
        <v>79</v>
      </c>
      <c r="AY198" s="211" t="s">
        <v>216</v>
      </c>
    </row>
    <row r="199" spans="1:65" s="2" customFormat="1" ht="24.2" customHeight="1">
      <c r="A199" s="36"/>
      <c r="B199" s="37"/>
      <c r="C199" s="181" t="s">
        <v>384</v>
      </c>
      <c r="D199" s="181" t="s">
        <v>218</v>
      </c>
      <c r="E199" s="182" t="s">
        <v>378</v>
      </c>
      <c r="F199" s="183" t="s">
        <v>379</v>
      </c>
      <c r="G199" s="184" t="s">
        <v>139</v>
      </c>
      <c r="H199" s="185">
        <v>233.2</v>
      </c>
      <c r="I199" s="186"/>
      <c r="J199" s="187">
        <f>ROUND(I199*H199,2)</f>
        <v>0</v>
      </c>
      <c r="K199" s="183" t="s">
        <v>221</v>
      </c>
      <c r="L199" s="41"/>
      <c r="M199" s="188" t="s">
        <v>19</v>
      </c>
      <c r="N199" s="189" t="s">
        <v>43</v>
      </c>
      <c r="O199" s="66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2" t="s">
        <v>156</v>
      </c>
      <c r="AT199" s="192" t="s">
        <v>218</v>
      </c>
      <c r="AU199" s="192" t="s">
        <v>81</v>
      </c>
      <c r="AY199" s="19" t="s">
        <v>216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9" t="s">
        <v>79</v>
      </c>
      <c r="BK199" s="193">
        <f>ROUND(I199*H199,2)</f>
        <v>0</v>
      </c>
      <c r="BL199" s="19" t="s">
        <v>156</v>
      </c>
      <c r="BM199" s="192" t="s">
        <v>385</v>
      </c>
    </row>
    <row r="200" spans="1:65" s="2" customFormat="1" ht="11.25">
      <c r="A200" s="36"/>
      <c r="B200" s="37"/>
      <c r="C200" s="38"/>
      <c r="D200" s="194" t="s">
        <v>223</v>
      </c>
      <c r="E200" s="38"/>
      <c r="F200" s="195" t="s">
        <v>381</v>
      </c>
      <c r="G200" s="38"/>
      <c r="H200" s="38"/>
      <c r="I200" s="196"/>
      <c r="J200" s="38"/>
      <c r="K200" s="38"/>
      <c r="L200" s="41"/>
      <c r="M200" s="197"/>
      <c r="N200" s="198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223</v>
      </c>
      <c r="AU200" s="19" t="s">
        <v>81</v>
      </c>
    </row>
    <row r="201" spans="1:65" s="14" customFormat="1" ht="11.25">
      <c r="B201" s="212"/>
      <c r="C201" s="213"/>
      <c r="D201" s="199" t="s">
        <v>227</v>
      </c>
      <c r="E201" s="214" t="s">
        <v>19</v>
      </c>
      <c r="F201" s="215" t="s">
        <v>386</v>
      </c>
      <c r="G201" s="213"/>
      <c r="H201" s="214" t="s">
        <v>19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227</v>
      </c>
      <c r="AU201" s="221" t="s">
        <v>81</v>
      </c>
      <c r="AV201" s="14" t="s">
        <v>79</v>
      </c>
      <c r="AW201" s="14" t="s">
        <v>33</v>
      </c>
      <c r="AX201" s="14" t="s">
        <v>72</v>
      </c>
      <c r="AY201" s="221" t="s">
        <v>216</v>
      </c>
    </row>
    <row r="202" spans="1:65" s="13" customFormat="1" ht="11.25">
      <c r="B202" s="201"/>
      <c r="C202" s="202"/>
      <c r="D202" s="199" t="s">
        <v>227</v>
      </c>
      <c r="E202" s="203" t="s">
        <v>19</v>
      </c>
      <c r="F202" s="204" t="s">
        <v>387</v>
      </c>
      <c r="G202" s="202"/>
      <c r="H202" s="205">
        <v>233.2</v>
      </c>
      <c r="I202" s="206"/>
      <c r="J202" s="202"/>
      <c r="K202" s="202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227</v>
      </c>
      <c r="AU202" s="211" t="s">
        <v>81</v>
      </c>
      <c r="AV202" s="13" t="s">
        <v>81</v>
      </c>
      <c r="AW202" s="13" t="s">
        <v>33</v>
      </c>
      <c r="AX202" s="13" t="s">
        <v>79</v>
      </c>
      <c r="AY202" s="211" t="s">
        <v>216</v>
      </c>
    </row>
    <row r="203" spans="1:65" s="2" customFormat="1" ht="16.5" customHeight="1">
      <c r="A203" s="36"/>
      <c r="B203" s="37"/>
      <c r="C203" s="181" t="s">
        <v>388</v>
      </c>
      <c r="D203" s="181" t="s">
        <v>218</v>
      </c>
      <c r="E203" s="182" t="s">
        <v>389</v>
      </c>
      <c r="F203" s="183" t="s">
        <v>390</v>
      </c>
      <c r="G203" s="184" t="s">
        <v>139</v>
      </c>
      <c r="H203" s="185">
        <v>233.2</v>
      </c>
      <c r="I203" s="186"/>
      <c r="J203" s="187">
        <f>ROUND(I203*H203,2)</f>
        <v>0</v>
      </c>
      <c r="K203" s="183" t="s">
        <v>221</v>
      </c>
      <c r="L203" s="41"/>
      <c r="M203" s="188" t="s">
        <v>19</v>
      </c>
      <c r="N203" s="189" t="s">
        <v>43</v>
      </c>
      <c r="O203" s="66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92" t="s">
        <v>156</v>
      </c>
      <c r="AT203" s="192" t="s">
        <v>218</v>
      </c>
      <c r="AU203" s="192" t="s">
        <v>81</v>
      </c>
      <c r="AY203" s="19" t="s">
        <v>216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19" t="s">
        <v>79</v>
      </c>
      <c r="BK203" s="193">
        <f>ROUND(I203*H203,2)</f>
        <v>0</v>
      </c>
      <c r="BL203" s="19" t="s">
        <v>156</v>
      </c>
      <c r="BM203" s="192" t="s">
        <v>391</v>
      </c>
    </row>
    <row r="204" spans="1:65" s="2" customFormat="1" ht="11.25">
      <c r="A204" s="36"/>
      <c r="B204" s="37"/>
      <c r="C204" s="38"/>
      <c r="D204" s="194" t="s">
        <v>223</v>
      </c>
      <c r="E204" s="38"/>
      <c r="F204" s="195" t="s">
        <v>392</v>
      </c>
      <c r="G204" s="38"/>
      <c r="H204" s="38"/>
      <c r="I204" s="196"/>
      <c r="J204" s="38"/>
      <c r="K204" s="38"/>
      <c r="L204" s="41"/>
      <c r="M204" s="197"/>
      <c r="N204" s="198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223</v>
      </c>
      <c r="AU204" s="19" t="s">
        <v>81</v>
      </c>
    </row>
    <row r="205" spans="1:65" s="13" customFormat="1" ht="11.25">
      <c r="B205" s="201"/>
      <c r="C205" s="202"/>
      <c r="D205" s="199" t="s">
        <v>227</v>
      </c>
      <c r="E205" s="203" t="s">
        <v>19</v>
      </c>
      <c r="F205" s="204" t="s">
        <v>145</v>
      </c>
      <c r="G205" s="202"/>
      <c r="H205" s="205">
        <v>233.2</v>
      </c>
      <c r="I205" s="206"/>
      <c r="J205" s="202"/>
      <c r="K205" s="202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227</v>
      </c>
      <c r="AU205" s="211" t="s">
        <v>81</v>
      </c>
      <c r="AV205" s="13" t="s">
        <v>81</v>
      </c>
      <c r="AW205" s="13" t="s">
        <v>33</v>
      </c>
      <c r="AX205" s="13" t="s">
        <v>79</v>
      </c>
      <c r="AY205" s="211" t="s">
        <v>216</v>
      </c>
    </row>
    <row r="206" spans="1:65" s="2" customFormat="1" ht="16.5" customHeight="1">
      <c r="A206" s="36"/>
      <c r="B206" s="37"/>
      <c r="C206" s="181" t="s">
        <v>393</v>
      </c>
      <c r="D206" s="181" t="s">
        <v>218</v>
      </c>
      <c r="E206" s="182" t="s">
        <v>394</v>
      </c>
      <c r="F206" s="183" t="s">
        <v>395</v>
      </c>
      <c r="G206" s="184" t="s">
        <v>139</v>
      </c>
      <c r="H206" s="185">
        <v>2352</v>
      </c>
      <c r="I206" s="186"/>
      <c r="J206" s="187">
        <f>ROUND(I206*H206,2)</f>
        <v>0</v>
      </c>
      <c r="K206" s="183" t="s">
        <v>221</v>
      </c>
      <c r="L206" s="41"/>
      <c r="M206" s="188" t="s">
        <v>19</v>
      </c>
      <c r="N206" s="189" t="s">
        <v>43</v>
      </c>
      <c r="O206" s="66"/>
      <c r="P206" s="190">
        <f>O206*H206</f>
        <v>0</v>
      </c>
      <c r="Q206" s="190">
        <v>0</v>
      </c>
      <c r="R206" s="190">
        <f>Q206*H206</f>
        <v>0</v>
      </c>
      <c r="S206" s="190">
        <v>0</v>
      </c>
      <c r="T206" s="191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2" t="s">
        <v>156</v>
      </c>
      <c r="AT206" s="192" t="s">
        <v>218</v>
      </c>
      <c r="AU206" s="192" t="s">
        <v>81</v>
      </c>
      <c r="AY206" s="19" t="s">
        <v>216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19" t="s">
        <v>79</v>
      </c>
      <c r="BK206" s="193">
        <f>ROUND(I206*H206,2)</f>
        <v>0</v>
      </c>
      <c r="BL206" s="19" t="s">
        <v>156</v>
      </c>
      <c r="BM206" s="192" t="s">
        <v>396</v>
      </c>
    </row>
    <row r="207" spans="1:65" s="2" customFormat="1" ht="11.25">
      <c r="A207" s="36"/>
      <c r="B207" s="37"/>
      <c r="C207" s="38"/>
      <c r="D207" s="194" t="s">
        <v>223</v>
      </c>
      <c r="E207" s="38"/>
      <c r="F207" s="195" t="s">
        <v>397</v>
      </c>
      <c r="G207" s="38"/>
      <c r="H207" s="38"/>
      <c r="I207" s="196"/>
      <c r="J207" s="38"/>
      <c r="K207" s="38"/>
      <c r="L207" s="41"/>
      <c r="M207" s="197"/>
      <c r="N207" s="198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223</v>
      </c>
      <c r="AU207" s="19" t="s">
        <v>81</v>
      </c>
    </row>
    <row r="208" spans="1:65" s="13" customFormat="1" ht="11.25">
      <c r="B208" s="201"/>
      <c r="C208" s="202"/>
      <c r="D208" s="199" t="s">
        <v>227</v>
      </c>
      <c r="E208" s="203" t="s">
        <v>19</v>
      </c>
      <c r="F208" s="204" t="s">
        <v>251</v>
      </c>
      <c r="G208" s="202"/>
      <c r="H208" s="205">
        <v>2352</v>
      </c>
      <c r="I208" s="206"/>
      <c r="J208" s="202"/>
      <c r="K208" s="202"/>
      <c r="L208" s="207"/>
      <c r="M208" s="208"/>
      <c r="N208" s="209"/>
      <c r="O208" s="209"/>
      <c r="P208" s="209"/>
      <c r="Q208" s="209"/>
      <c r="R208" s="209"/>
      <c r="S208" s="209"/>
      <c r="T208" s="210"/>
      <c r="AT208" s="211" t="s">
        <v>227</v>
      </c>
      <c r="AU208" s="211" t="s">
        <v>81</v>
      </c>
      <c r="AV208" s="13" t="s">
        <v>81</v>
      </c>
      <c r="AW208" s="13" t="s">
        <v>33</v>
      </c>
      <c r="AX208" s="13" t="s">
        <v>79</v>
      </c>
      <c r="AY208" s="211" t="s">
        <v>216</v>
      </c>
    </row>
    <row r="209" spans="1:65" s="2" customFormat="1" ht="16.5" customHeight="1">
      <c r="A209" s="36"/>
      <c r="B209" s="37"/>
      <c r="C209" s="181" t="s">
        <v>398</v>
      </c>
      <c r="D209" s="181" t="s">
        <v>218</v>
      </c>
      <c r="E209" s="182" t="s">
        <v>399</v>
      </c>
      <c r="F209" s="183" t="s">
        <v>400</v>
      </c>
      <c r="G209" s="184" t="s">
        <v>139</v>
      </c>
      <c r="H209" s="185">
        <v>2423</v>
      </c>
      <c r="I209" s="186"/>
      <c r="J209" s="187">
        <f>ROUND(I209*H209,2)</f>
        <v>0</v>
      </c>
      <c r="K209" s="183" t="s">
        <v>221</v>
      </c>
      <c r="L209" s="41"/>
      <c r="M209" s="188" t="s">
        <v>19</v>
      </c>
      <c r="N209" s="189" t="s">
        <v>43</v>
      </c>
      <c r="O209" s="66"/>
      <c r="P209" s="190">
        <f>O209*H209</f>
        <v>0</v>
      </c>
      <c r="Q209" s="190">
        <v>0</v>
      </c>
      <c r="R209" s="190">
        <f>Q209*H209</f>
        <v>0</v>
      </c>
      <c r="S209" s="190">
        <v>0</v>
      </c>
      <c r="T209" s="19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2" t="s">
        <v>156</v>
      </c>
      <c r="AT209" s="192" t="s">
        <v>218</v>
      </c>
      <c r="AU209" s="192" t="s">
        <v>81</v>
      </c>
      <c r="AY209" s="19" t="s">
        <v>216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19" t="s">
        <v>79</v>
      </c>
      <c r="BK209" s="193">
        <f>ROUND(I209*H209,2)</f>
        <v>0</v>
      </c>
      <c r="BL209" s="19" t="s">
        <v>156</v>
      </c>
      <c r="BM209" s="192" t="s">
        <v>401</v>
      </c>
    </row>
    <row r="210" spans="1:65" s="2" customFormat="1" ht="11.25">
      <c r="A210" s="36"/>
      <c r="B210" s="37"/>
      <c r="C210" s="38"/>
      <c r="D210" s="194" t="s">
        <v>223</v>
      </c>
      <c r="E210" s="38"/>
      <c r="F210" s="195" t="s">
        <v>402</v>
      </c>
      <c r="G210" s="38"/>
      <c r="H210" s="38"/>
      <c r="I210" s="196"/>
      <c r="J210" s="38"/>
      <c r="K210" s="38"/>
      <c r="L210" s="41"/>
      <c r="M210" s="197"/>
      <c r="N210" s="198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223</v>
      </c>
      <c r="AU210" s="19" t="s">
        <v>81</v>
      </c>
    </row>
    <row r="211" spans="1:65" s="13" customFormat="1" ht="11.25">
      <c r="B211" s="201"/>
      <c r="C211" s="202"/>
      <c r="D211" s="199" t="s">
        <v>227</v>
      </c>
      <c r="E211" s="203" t="s">
        <v>19</v>
      </c>
      <c r="F211" s="204" t="s">
        <v>403</v>
      </c>
      <c r="G211" s="202"/>
      <c r="H211" s="205">
        <v>2423</v>
      </c>
      <c r="I211" s="206"/>
      <c r="J211" s="202"/>
      <c r="K211" s="202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227</v>
      </c>
      <c r="AU211" s="211" t="s">
        <v>81</v>
      </c>
      <c r="AV211" s="13" t="s">
        <v>81</v>
      </c>
      <c r="AW211" s="13" t="s">
        <v>33</v>
      </c>
      <c r="AX211" s="13" t="s">
        <v>79</v>
      </c>
      <c r="AY211" s="211" t="s">
        <v>216</v>
      </c>
    </row>
    <row r="212" spans="1:65" s="2" customFormat="1" ht="24.2" customHeight="1">
      <c r="A212" s="36"/>
      <c r="B212" s="37"/>
      <c r="C212" s="181" t="s">
        <v>404</v>
      </c>
      <c r="D212" s="181" t="s">
        <v>218</v>
      </c>
      <c r="E212" s="182" t="s">
        <v>405</v>
      </c>
      <c r="F212" s="183" t="s">
        <v>406</v>
      </c>
      <c r="G212" s="184" t="s">
        <v>139</v>
      </c>
      <c r="H212" s="185">
        <v>2423</v>
      </c>
      <c r="I212" s="186"/>
      <c r="J212" s="187">
        <f>ROUND(I212*H212,2)</f>
        <v>0</v>
      </c>
      <c r="K212" s="183" t="s">
        <v>221</v>
      </c>
      <c r="L212" s="41"/>
      <c r="M212" s="188" t="s">
        <v>19</v>
      </c>
      <c r="N212" s="189" t="s">
        <v>43</v>
      </c>
      <c r="O212" s="66"/>
      <c r="P212" s="190">
        <f>O212*H212</f>
        <v>0</v>
      </c>
      <c r="Q212" s="190">
        <v>0</v>
      </c>
      <c r="R212" s="190">
        <f>Q212*H212</f>
        <v>0</v>
      </c>
      <c r="S212" s="190">
        <v>0</v>
      </c>
      <c r="T212" s="191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92" t="s">
        <v>156</v>
      </c>
      <c r="AT212" s="192" t="s">
        <v>218</v>
      </c>
      <c r="AU212" s="192" t="s">
        <v>81</v>
      </c>
      <c r="AY212" s="19" t="s">
        <v>216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19" t="s">
        <v>79</v>
      </c>
      <c r="BK212" s="193">
        <f>ROUND(I212*H212,2)</f>
        <v>0</v>
      </c>
      <c r="BL212" s="19" t="s">
        <v>156</v>
      </c>
      <c r="BM212" s="192" t="s">
        <v>407</v>
      </c>
    </row>
    <row r="213" spans="1:65" s="2" customFormat="1" ht="11.25">
      <c r="A213" s="36"/>
      <c r="B213" s="37"/>
      <c r="C213" s="38"/>
      <c r="D213" s="194" t="s">
        <v>223</v>
      </c>
      <c r="E213" s="38"/>
      <c r="F213" s="195" t="s">
        <v>408</v>
      </c>
      <c r="G213" s="38"/>
      <c r="H213" s="38"/>
      <c r="I213" s="196"/>
      <c r="J213" s="38"/>
      <c r="K213" s="38"/>
      <c r="L213" s="41"/>
      <c r="M213" s="197"/>
      <c r="N213" s="198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223</v>
      </c>
      <c r="AU213" s="19" t="s">
        <v>81</v>
      </c>
    </row>
    <row r="214" spans="1:65" s="14" customFormat="1" ht="11.25">
      <c r="B214" s="212"/>
      <c r="C214" s="213"/>
      <c r="D214" s="199" t="s">
        <v>227</v>
      </c>
      <c r="E214" s="214" t="s">
        <v>19</v>
      </c>
      <c r="F214" s="215" t="s">
        <v>409</v>
      </c>
      <c r="G214" s="213"/>
      <c r="H214" s="214" t="s">
        <v>19</v>
      </c>
      <c r="I214" s="216"/>
      <c r="J214" s="213"/>
      <c r="K214" s="213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227</v>
      </c>
      <c r="AU214" s="221" t="s">
        <v>81</v>
      </c>
      <c r="AV214" s="14" t="s">
        <v>79</v>
      </c>
      <c r="AW214" s="14" t="s">
        <v>33</v>
      </c>
      <c r="AX214" s="14" t="s">
        <v>72</v>
      </c>
      <c r="AY214" s="221" t="s">
        <v>216</v>
      </c>
    </row>
    <row r="215" spans="1:65" s="13" customFormat="1" ht="11.25">
      <c r="B215" s="201"/>
      <c r="C215" s="202"/>
      <c r="D215" s="199" t="s">
        <v>227</v>
      </c>
      <c r="E215" s="203" t="s">
        <v>19</v>
      </c>
      <c r="F215" s="204" t="s">
        <v>403</v>
      </c>
      <c r="G215" s="202"/>
      <c r="H215" s="205">
        <v>2423</v>
      </c>
      <c r="I215" s="206"/>
      <c r="J215" s="202"/>
      <c r="K215" s="202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227</v>
      </c>
      <c r="AU215" s="211" t="s">
        <v>81</v>
      </c>
      <c r="AV215" s="13" t="s">
        <v>81</v>
      </c>
      <c r="AW215" s="13" t="s">
        <v>33</v>
      </c>
      <c r="AX215" s="13" t="s">
        <v>79</v>
      </c>
      <c r="AY215" s="211" t="s">
        <v>216</v>
      </c>
    </row>
    <row r="216" spans="1:65" s="2" customFormat="1" ht="24.2" customHeight="1">
      <c r="A216" s="36"/>
      <c r="B216" s="37"/>
      <c r="C216" s="181" t="s">
        <v>410</v>
      </c>
      <c r="D216" s="181" t="s">
        <v>218</v>
      </c>
      <c r="E216" s="182" t="s">
        <v>411</v>
      </c>
      <c r="F216" s="183" t="s">
        <v>412</v>
      </c>
      <c r="G216" s="184" t="s">
        <v>139</v>
      </c>
      <c r="H216" s="185">
        <v>2352</v>
      </c>
      <c r="I216" s="186"/>
      <c r="J216" s="187">
        <f>ROUND(I216*H216,2)</f>
        <v>0</v>
      </c>
      <c r="K216" s="183" t="s">
        <v>221</v>
      </c>
      <c r="L216" s="41"/>
      <c r="M216" s="188" t="s">
        <v>19</v>
      </c>
      <c r="N216" s="189" t="s">
        <v>43</v>
      </c>
      <c r="O216" s="66"/>
      <c r="P216" s="190">
        <f>O216*H216</f>
        <v>0</v>
      </c>
      <c r="Q216" s="190">
        <v>0</v>
      </c>
      <c r="R216" s="190">
        <f>Q216*H216</f>
        <v>0</v>
      </c>
      <c r="S216" s="190">
        <v>0</v>
      </c>
      <c r="T216" s="191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2" t="s">
        <v>156</v>
      </c>
      <c r="AT216" s="192" t="s">
        <v>218</v>
      </c>
      <c r="AU216" s="192" t="s">
        <v>81</v>
      </c>
      <c r="AY216" s="19" t="s">
        <v>216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19" t="s">
        <v>79</v>
      </c>
      <c r="BK216" s="193">
        <f>ROUND(I216*H216,2)</f>
        <v>0</v>
      </c>
      <c r="BL216" s="19" t="s">
        <v>156</v>
      </c>
      <c r="BM216" s="192" t="s">
        <v>413</v>
      </c>
    </row>
    <row r="217" spans="1:65" s="2" customFormat="1" ht="11.25">
      <c r="A217" s="36"/>
      <c r="B217" s="37"/>
      <c r="C217" s="38"/>
      <c r="D217" s="194" t="s">
        <v>223</v>
      </c>
      <c r="E217" s="38"/>
      <c r="F217" s="195" t="s">
        <v>414</v>
      </c>
      <c r="G217" s="38"/>
      <c r="H217" s="38"/>
      <c r="I217" s="196"/>
      <c r="J217" s="38"/>
      <c r="K217" s="38"/>
      <c r="L217" s="41"/>
      <c r="M217" s="197"/>
      <c r="N217" s="198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223</v>
      </c>
      <c r="AU217" s="19" t="s">
        <v>81</v>
      </c>
    </row>
    <row r="218" spans="1:65" s="13" customFormat="1" ht="11.25">
      <c r="B218" s="201"/>
      <c r="C218" s="202"/>
      <c r="D218" s="199" t="s">
        <v>227</v>
      </c>
      <c r="E218" s="203" t="s">
        <v>19</v>
      </c>
      <c r="F218" s="204" t="s">
        <v>251</v>
      </c>
      <c r="G218" s="202"/>
      <c r="H218" s="205">
        <v>2352</v>
      </c>
      <c r="I218" s="206"/>
      <c r="J218" s="202"/>
      <c r="K218" s="202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227</v>
      </c>
      <c r="AU218" s="211" t="s">
        <v>81</v>
      </c>
      <c r="AV218" s="13" t="s">
        <v>81</v>
      </c>
      <c r="AW218" s="13" t="s">
        <v>33</v>
      </c>
      <c r="AX218" s="13" t="s">
        <v>79</v>
      </c>
      <c r="AY218" s="211" t="s">
        <v>216</v>
      </c>
    </row>
    <row r="219" spans="1:65" s="2" customFormat="1" ht="37.9" customHeight="1">
      <c r="A219" s="36"/>
      <c r="B219" s="37"/>
      <c r="C219" s="181" t="s">
        <v>415</v>
      </c>
      <c r="D219" s="181" t="s">
        <v>218</v>
      </c>
      <c r="E219" s="182" t="s">
        <v>416</v>
      </c>
      <c r="F219" s="183" t="s">
        <v>417</v>
      </c>
      <c r="G219" s="184" t="s">
        <v>139</v>
      </c>
      <c r="H219" s="185">
        <v>3</v>
      </c>
      <c r="I219" s="186"/>
      <c r="J219" s="187">
        <f>ROUND(I219*H219,2)</f>
        <v>0</v>
      </c>
      <c r="K219" s="183" t="s">
        <v>221</v>
      </c>
      <c r="L219" s="41"/>
      <c r="M219" s="188" t="s">
        <v>19</v>
      </c>
      <c r="N219" s="189" t="s">
        <v>43</v>
      </c>
      <c r="O219" s="66"/>
      <c r="P219" s="190">
        <f>O219*H219</f>
        <v>0</v>
      </c>
      <c r="Q219" s="190">
        <v>8.9219999999999994E-2</v>
      </c>
      <c r="R219" s="190">
        <f>Q219*H219</f>
        <v>0.26766000000000001</v>
      </c>
      <c r="S219" s="190">
        <v>0</v>
      </c>
      <c r="T219" s="191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2" t="s">
        <v>156</v>
      </c>
      <c r="AT219" s="192" t="s">
        <v>218</v>
      </c>
      <c r="AU219" s="192" t="s">
        <v>81</v>
      </c>
      <c r="AY219" s="19" t="s">
        <v>216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19" t="s">
        <v>79</v>
      </c>
      <c r="BK219" s="193">
        <f>ROUND(I219*H219,2)</f>
        <v>0</v>
      </c>
      <c r="BL219" s="19" t="s">
        <v>156</v>
      </c>
      <c r="BM219" s="192" t="s">
        <v>418</v>
      </c>
    </row>
    <row r="220" spans="1:65" s="2" customFormat="1" ht="11.25">
      <c r="A220" s="36"/>
      <c r="B220" s="37"/>
      <c r="C220" s="38"/>
      <c r="D220" s="194" t="s">
        <v>223</v>
      </c>
      <c r="E220" s="38"/>
      <c r="F220" s="195" t="s">
        <v>419</v>
      </c>
      <c r="G220" s="38"/>
      <c r="H220" s="38"/>
      <c r="I220" s="196"/>
      <c r="J220" s="38"/>
      <c r="K220" s="38"/>
      <c r="L220" s="41"/>
      <c r="M220" s="197"/>
      <c r="N220" s="198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223</v>
      </c>
      <c r="AU220" s="19" t="s">
        <v>81</v>
      </c>
    </row>
    <row r="221" spans="1:65" s="2" customFormat="1" ht="29.25">
      <c r="A221" s="36"/>
      <c r="B221" s="37"/>
      <c r="C221" s="38"/>
      <c r="D221" s="199" t="s">
        <v>225</v>
      </c>
      <c r="E221" s="38"/>
      <c r="F221" s="200" t="s">
        <v>420</v>
      </c>
      <c r="G221" s="38"/>
      <c r="H221" s="38"/>
      <c r="I221" s="196"/>
      <c r="J221" s="38"/>
      <c r="K221" s="38"/>
      <c r="L221" s="41"/>
      <c r="M221" s="197"/>
      <c r="N221" s="198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225</v>
      </c>
      <c r="AU221" s="19" t="s">
        <v>81</v>
      </c>
    </row>
    <row r="222" spans="1:65" s="13" customFormat="1" ht="11.25">
      <c r="B222" s="201"/>
      <c r="C222" s="202"/>
      <c r="D222" s="199" t="s">
        <v>227</v>
      </c>
      <c r="E222" s="203" t="s">
        <v>19</v>
      </c>
      <c r="F222" s="204" t="s">
        <v>148</v>
      </c>
      <c r="G222" s="202"/>
      <c r="H222" s="205">
        <v>3</v>
      </c>
      <c r="I222" s="206"/>
      <c r="J222" s="202"/>
      <c r="K222" s="202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227</v>
      </c>
      <c r="AU222" s="211" t="s">
        <v>81</v>
      </c>
      <c r="AV222" s="13" t="s">
        <v>81</v>
      </c>
      <c r="AW222" s="13" t="s">
        <v>33</v>
      </c>
      <c r="AX222" s="13" t="s">
        <v>79</v>
      </c>
      <c r="AY222" s="211" t="s">
        <v>216</v>
      </c>
    </row>
    <row r="223" spans="1:65" s="2" customFormat="1" ht="16.5" customHeight="1">
      <c r="A223" s="36"/>
      <c r="B223" s="37"/>
      <c r="C223" s="233" t="s">
        <v>421</v>
      </c>
      <c r="D223" s="233" t="s">
        <v>312</v>
      </c>
      <c r="E223" s="234" t="s">
        <v>422</v>
      </c>
      <c r="F223" s="235" t="s">
        <v>423</v>
      </c>
      <c r="G223" s="236" t="s">
        <v>139</v>
      </c>
      <c r="H223" s="237">
        <v>3</v>
      </c>
      <c r="I223" s="238"/>
      <c r="J223" s="239">
        <f>ROUND(I223*H223,2)</f>
        <v>0</v>
      </c>
      <c r="K223" s="235" t="s">
        <v>221</v>
      </c>
      <c r="L223" s="240"/>
      <c r="M223" s="241" t="s">
        <v>19</v>
      </c>
      <c r="N223" s="242" t="s">
        <v>43</v>
      </c>
      <c r="O223" s="66"/>
      <c r="P223" s="190">
        <f>O223*H223</f>
        <v>0</v>
      </c>
      <c r="Q223" s="190">
        <v>0.13200000000000001</v>
      </c>
      <c r="R223" s="190">
        <f>Q223*H223</f>
        <v>0.39600000000000002</v>
      </c>
      <c r="S223" s="190">
        <v>0</v>
      </c>
      <c r="T223" s="191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92" t="s">
        <v>257</v>
      </c>
      <c r="AT223" s="192" t="s">
        <v>312</v>
      </c>
      <c r="AU223" s="192" t="s">
        <v>81</v>
      </c>
      <c r="AY223" s="19" t="s">
        <v>216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19" t="s">
        <v>79</v>
      </c>
      <c r="BK223" s="193">
        <f>ROUND(I223*H223,2)</f>
        <v>0</v>
      </c>
      <c r="BL223" s="19" t="s">
        <v>156</v>
      </c>
      <c r="BM223" s="192" t="s">
        <v>424</v>
      </c>
    </row>
    <row r="224" spans="1:65" s="13" customFormat="1" ht="11.25">
      <c r="B224" s="201"/>
      <c r="C224" s="202"/>
      <c r="D224" s="199" t="s">
        <v>227</v>
      </c>
      <c r="E224" s="203" t="s">
        <v>19</v>
      </c>
      <c r="F224" s="204" t="s">
        <v>148</v>
      </c>
      <c r="G224" s="202"/>
      <c r="H224" s="205">
        <v>3</v>
      </c>
      <c r="I224" s="206"/>
      <c r="J224" s="202"/>
      <c r="K224" s="202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227</v>
      </c>
      <c r="AU224" s="211" t="s">
        <v>81</v>
      </c>
      <c r="AV224" s="13" t="s">
        <v>81</v>
      </c>
      <c r="AW224" s="13" t="s">
        <v>33</v>
      </c>
      <c r="AX224" s="13" t="s">
        <v>79</v>
      </c>
      <c r="AY224" s="211" t="s">
        <v>216</v>
      </c>
    </row>
    <row r="225" spans="1:65" s="12" customFormat="1" ht="22.9" customHeight="1">
      <c r="B225" s="165"/>
      <c r="C225" s="166"/>
      <c r="D225" s="167" t="s">
        <v>71</v>
      </c>
      <c r="E225" s="179" t="s">
        <v>257</v>
      </c>
      <c r="F225" s="179" t="s">
        <v>425</v>
      </c>
      <c r="G225" s="166"/>
      <c r="H225" s="166"/>
      <c r="I225" s="169"/>
      <c r="J225" s="180">
        <f>BK225</f>
        <v>0</v>
      </c>
      <c r="K225" s="166"/>
      <c r="L225" s="171"/>
      <c r="M225" s="172"/>
      <c r="N225" s="173"/>
      <c r="O225" s="173"/>
      <c r="P225" s="174">
        <f>SUM(P226:P235)</f>
        <v>0</v>
      </c>
      <c r="Q225" s="173"/>
      <c r="R225" s="174">
        <f>SUM(R226:R235)</f>
        <v>7.1754799999999994</v>
      </c>
      <c r="S225" s="173"/>
      <c r="T225" s="175">
        <f>SUM(T226:T235)</f>
        <v>4.4399999999999995</v>
      </c>
      <c r="AR225" s="176" t="s">
        <v>79</v>
      </c>
      <c r="AT225" s="177" t="s">
        <v>71</v>
      </c>
      <c r="AU225" s="177" t="s">
        <v>79</v>
      </c>
      <c r="AY225" s="176" t="s">
        <v>216</v>
      </c>
      <c r="BK225" s="178">
        <f>SUM(BK226:BK235)</f>
        <v>0</v>
      </c>
    </row>
    <row r="226" spans="1:65" s="2" customFormat="1" ht="21.75" customHeight="1">
      <c r="A226" s="36"/>
      <c r="B226" s="37"/>
      <c r="C226" s="181" t="s">
        <v>426</v>
      </c>
      <c r="D226" s="181" t="s">
        <v>218</v>
      </c>
      <c r="E226" s="182" t="s">
        <v>427</v>
      </c>
      <c r="F226" s="183" t="s">
        <v>428</v>
      </c>
      <c r="G226" s="184" t="s">
        <v>176</v>
      </c>
      <c r="H226" s="185">
        <v>4</v>
      </c>
      <c r="I226" s="186"/>
      <c r="J226" s="187">
        <f>ROUND(I226*H226,2)</f>
        <v>0</v>
      </c>
      <c r="K226" s="183" t="s">
        <v>221</v>
      </c>
      <c r="L226" s="41"/>
      <c r="M226" s="188" t="s">
        <v>19</v>
      </c>
      <c r="N226" s="189" t="s">
        <v>43</v>
      </c>
      <c r="O226" s="66"/>
      <c r="P226" s="190">
        <f>O226*H226</f>
        <v>0</v>
      </c>
      <c r="Q226" s="190">
        <v>0.65847999999999995</v>
      </c>
      <c r="R226" s="190">
        <f>Q226*H226</f>
        <v>2.6339199999999998</v>
      </c>
      <c r="S226" s="190">
        <v>0.66</v>
      </c>
      <c r="T226" s="191">
        <f>S226*H226</f>
        <v>2.64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2" t="s">
        <v>156</v>
      </c>
      <c r="AT226" s="192" t="s">
        <v>218</v>
      </c>
      <c r="AU226" s="192" t="s">
        <v>81</v>
      </c>
      <c r="AY226" s="19" t="s">
        <v>216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19" t="s">
        <v>79</v>
      </c>
      <c r="BK226" s="193">
        <f>ROUND(I226*H226,2)</f>
        <v>0</v>
      </c>
      <c r="BL226" s="19" t="s">
        <v>156</v>
      </c>
      <c r="BM226" s="192" t="s">
        <v>429</v>
      </c>
    </row>
    <row r="227" spans="1:65" s="2" customFormat="1" ht="11.25">
      <c r="A227" s="36"/>
      <c r="B227" s="37"/>
      <c r="C227" s="38"/>
      <c r="D227" s="194" t="s">
        <v>223</v>
      </c>
      <c r="E227" s="38"/>
      <c r="F227" s="195" t="s">
        <v>430</v>
      </c>
      <c r="G227" s="38"/>
      <c r="H227" s="38"/>
      <c r="I227" s="196"/>
      <c r="J227" s="38"/>
      <c r="K227" s="38"/>
      <c r="L227" s="41"/>
      <c r="M227" s="197"/>
      <c r="N227" s="198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223</v>
      </c>
      <c r="AU227" s="19" t="s">
        <v>81</v>
      </c>
    </row>
    <row r="228" spans="1:65" s="13" customFormat="1" ht="11.25">
      <c r="B228" s="201"/>
      <c r="C228" s="202"/>
      <c r="D228" s="199" t="s">
        <v>227</v>
      </c>
      <c r="E228" s="203" t="s">
        <v>19</v>
      </c>
      <c r="F228" s="204" t="s">
        <v>174</v>
      </c>
      <c r="G228" s="202"/>
      <c r="H228" s="205">
        <v>4</v>
      </c>
      <c r="I228" s="206"/>
      <c r="J228" s="202"/>
      <c r="K228" s="202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227</v>
      </c>
      <c r="AU228" s="211" t="s">
        <v>81</v>
      </c>
      <c r="AV228" s="13" t="s">
        <v>81</v>
      </c>
      <c r="AW228" s="13" t="s">
        <v>33</v>
      </c>
      <c r="AX228" s="13" t="s">
        <v>79</v>
      </c>
      <c r="AY228" s="211" t="s">
        <v>216</v>
      </c>
    </row>
    <row r="229" spans="1:65" s="2" customFormat="1" ht="16.5" customHeight="1">
      <c r="A229" s="36"/>
      <c r="B229" s="37"/>
      <c r="C229" s="233" t="s">
        <v>431</v>
      </c>
      <c r="D229" s="233" t="s">
        <v>312</v>
      </c>
      <c r="E229" s="234" t="s">
        <v>432</v>
      </c>
      <c r="F229" s="235" t="s">
        <v>433</v>
      </c>
      <c r="G229" s="236" t="s">
        <v>176</v>
      </c>
      <c r="H229" s="237">
        <v>4</v>
      </c>
      <c r="I229" s="238"/>
      <c r="J229" s="239">
        <f>ROUND(I229*H229,2)</f>
        <v>0</v>
      </c>
      <c r="K229" s="235" t="s">
        <v>221</v>
      </c>
      <c r="L229" s="240"/>
      <c r="M229" s="241" t="s">
        <v>19</v>
      </c>
      <c r="N229" s="242" t="s">
        <v>43</v>
      </c>
      <c r="O229" s="66"/>
      <c r="P229" s="190">
        <f>O229*H229</f>
        <v>0</v>
      </c>
      <c r="Q229" s="190">
        <v>0.19600000000000001</v>
      </c>
      <c r="R229" s="190">
        <f>Q229*H229</f>
        <v>0.78400000000000003</v>
      </c>
      <c r="S229" s="190">
        <v>0</v>
      </c>
      <c r="T229" s="191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2" t="s">
        <v>257</v>
      </c>
      <c r="AT229" s="192" t="s">
        <v>312</v>
      </c>
      <c r="AU229" s="192" t="s">
        <v>81</v>
      </c>
      <c r="AY229" s="19" t="s">
        <v>216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19" t="s">
        <v>79</v>
      </c>
      <c r="BK229" s="193">
        <f>ROUND(I229*H229,2)</f>
        <v>0</v>
      </c>
      <c r="BL229" s="19" t="s">
        <v>156</v>
      </c>
      <c r="BM229" s="192" t="s">
        <v>434</v>
      </c>
    </row>
    <row r="230" spans="1:65" s="13" customFormat="1" ht="11.25">
      <c r="B230" s="201"/>
      <c r="C230" s="202"/>
      <c r="D230" s="199" t="s">
        <v>227</v>
      </c>
      <c r="E230" s="203" t="s">
        <v>19</v>
      </c>
      <c r="F230" s="204" t="s">
        <v>174</v>
      </c>
      <c r="G230" s="202"/>
      <c r="H230" s="205">
        <v>4</v>
      </c>
      <c r="I230" s="206"/>
      <c r="J230" s="202"/>
      <c r="K230" s="202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227</v>
      </c>
      <c r="AU230" s="211" t="s">
        <v>81</v>
      </c>
      <c r="AV230" s="13" t="s">
        <v>81</v>
      </c>
      <c r="AW230" s="13" t="s">
        <v>33</v>
      </c>
      <c r="AX230" s="13" t="s">
        <v>79</v>
      </c>
      <c r="AY230" s="211" t="s">
        <v>216</v>
      </c>
    </row>
    <row r="231" spans="1:65" s="2" customFormat="1" ht="16.5" customHeight="1">
      <c r="A231" s="36"/>
      <c r="B231" s="37"/>
      <c r="C231" s="181" t="s">
        <v>435</v>
      </c>
      <c r="D231" s="181" t="s">
        <v>218</v>
      </c>
      <c r="E231" s="182" t="s">
        <v>436</v>
      </c>
      <c r="F231" s="183" t="s">
        <v>437</v>
      </c>
      <c r="G231" s="184" t="s">
        <v>176</v>
      </c>
      <c r="H231" s="185">
        <v>6</v>
      </c>
      <c r="I231" s="186"/>
      <c r="J231" s="187">
        <f>ROUND(I231*H231,2)</f>
        <v>0</v>
      </c>
      <c r="K231" s="183" t="s">
        <v>221</v>
      </c>
      <c r="L231" s="41"/>
      <c r="M231" s="188" t="s">
        <v>19</v>
      </c>
      <c r="N231" s="189" t="s">
        <v>43</v>
      </c>
      <c r="O231" s="66"/>
      <c r="P231" s="190">
        <f>O231*H231</f>
        <v>0</v>
      </c>
      <c r="Q231" s="190">
        <v>0.53325999999999996</v>
      </c>
      <c r="R231" s="190">
        <f>Q231*H231</f>
        <v>3.19956</v>
      </c>
      <c r="S231" s="190">
        <v>0.3</v>
      </c>
      <c r="T231" s="191">
        <f>S231*H231</f>
        <v>1.7999999999999998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2" t="s">
        <v>156</v>
      </c>
      <c r="AT231" s="192" t="s">
        <v>218</v>
      </c>
      <c r="AU231" s="192" t="s">
        <v>81</v>
      </c>
      <c r="AY231" s="19" t="s">
        <v>216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19" t="s">
        <v>79</v>
      </c>
      <c r="BK231" s="193">
        <f>ROUND(I231*H231,2)</f>
        <v>0</v>
      </c>
      <c r="BL231" s="19" t="s">
        <v>156</v>
      </c>
      <c r="BM231" s="192" t="s">
        <v>438</v>
      </c>
    </row>
    <row r="232" spans="1:65" s="2" customFormat="1" ht="11.25">
      <c r="A232" s="36"/>
      <c r="B232" s="37"/>
      <c r="C232" s="38"/>
      <c r="D232" s="194" t="s">
        <v>223</v>
      </c>
      <c r="E232" s="38"/>
      <c r="F232" s="195" t="s">
        <v>439</v>
      </c>
      <c r="G232" s="38"/>
      <c r="H232" s="38"/>
      <c r="I232" s="196"/>
      <c r="J232" s="38"/>
      <c r="K232" s="38"/>
      <c r="L232" s="41"/>
      <c r="M232" s="197"/>
      <c r="N232" s="198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223</v>
      </c>
      <c r="AU232" s="19" t="s">
        <v>81</v>
      </c>
    </row>
    <row r="233" spans="1:65" s="13" customFormat="1" ht="11.25">
      <c r="B233" s="201"/>
      <c r="C233" s="202"/>
      <c r="D233" s="199" t="s">
        <v>227</v>
      </c>
      <c r="E233" s="203" t="s">
        <v>19</v>
      </c>
      <c r="F233" s="204" t="s">
        <v>177</v>
      </c>
      <c r="G233" s="202"/>
      <c r="H233" s="205">
        <v>6</v>
      </c>
      <c r="I233" s="206"/>
      <c r="J233" s="202"/>
      <c r="K233" s="202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227</v>
      </c>
      <c r="AU233" s="211" t="s">
        <v>81</v>
      </c>
      <c r="AV233" s="13" t="s">
        <v>81</v>
      </c>
      <c r="AW233" s="13" t="s">
        <v>33</v>
      </c>
      <c r="AX233" s="13" t="s">
        <v>79</v>
      </c>
      <c r="AY233" s="211" t="s">
        <v>216</v>
      </c>
    </row>
    <row r="234" spans="1:65" s="2" customFormat="1" ht="16.5" customHeight="1">
      <c r="A234" s="36"/>
      <c r="B234" s="37"/>
      <c r="C234" s="233" t="s">
        <v>440</v>
      </c>
      <c r="D234" s="233" t="s">
        <v>312</v>
      </c>
      <c r="E234" s="234" t="s">
        <v>441</v>
      </c>
      <c r="F234" s="235" t="s">
        <v>442</v>
      </c>
      <c r="G234" s="236" t="s">
        <v>176</v>
      </c>
      <c r="H234" s="237">
        <v>6</v>
      </c>
      <c r="I234" s="238"/>
      <c r="J234" s="239">
        <f>ROUND(I234*H234,2)</f>
        <v>0</v>
      </c>
      <c r="K234" s="235" t="s">
        <v>221</v>
      </c>
      <c r="L234" s="240"/>
      <c r="M234" s="241" t="s">
        <v>19</v>
      </c>
      <c r="N234" s="242" t="s">
        <v>43</v>
      </c>
      <c r="O234" s="66"/>
      <c r="P234" s="190">
        <f>O234*H234</f>
        <v>0</v>
      </c>
      <c r="Q234" s="190">
        <v>9.2999999999999999E-2</v>
      </c>
      <c r="R234" s="190">
        <f>Q234*H234</f>
        <v>0.55800000000000005</v>
      </c>
      <c r="S234" s="190">
        <v>0</v>
      </c>
      <c r="T234" s="19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92" t="s">
        <v>257</v>
      </c>
      <c r="AT234" s="192" t="s">
        <v>312</v>
      </c>
      <c r="AU234" s="192" t="s">
        <v>81</v>
      </c>
      <c r="AY234" s="19" t="s">
        <v>216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19" t="s">
        <v>79</v>
      </c>
      <c r="BK234" s="193">
        <f>ROUND(I234*H234,2)</f>
        <v>0</v>
      </c>
      <c r="BL234" s="19" t="s">
        <v>156</v>
      </c>
      <c r="BM234" s="192" t="s">
        <v>443</v>
      </c>
    </row>
    <row r="235" spans="1:65" s="13" customFormat="1" ht="11.25">
      <c r="B235" s="201"/>
      <c r="C235" s="202"/>
      <c r="D235" s="199" t="s">
        <v>227</v>
      </c>
      <c r="E235" s="203" t="s">
        <v>19</v>
      </c>
      <c r="F235" s="204" t="s">
        <v>177</v>
      </c>
      <c r="G235" s="202"/>
      <c r="H235" s="205">
        <v>6</v>
      </c>
      <c r="I235" s="206"/>
      <c r="J235" s="202"/>
      <c r="K235" s="202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227</v>
      </c>
      <c r="AU235" s="211" t="s">
        <v>81</v>
      </c>
      <c r="AV235" s="13" t="s">
        <v>81</v>
      </c>
      <c r="AW235" s="13" t="s">
        <v>33</v>
      </c>
      <c r="AX235" s="13" t="s">
        <v>79</v>
      </c>
      <c r="AY235" s="211" t="s">
        <v>216</v>
      </c>
    </row>
    <row r="236" spans="1:65" s="12" customFormat="1" ht="22.9" customHeight="1">
      <c r="B236" s="165"/>
      <c r="C236" s="166"/>
      <c r="D236" s="167" t="s">
        <v>71</v>
      </c>
      <c r="E236" s="179" t="s">
        <v>265</v>
      </c>
      <c r="F236" s="179" t="s">
        <v>444</v>
      </c>
      <c r="G236" s="166"/>
      <c r="H236" s="166"/>
      <c r="I236" s="169"/>
      <c r="J236" s="180">
        <f>BK236</f>
        <v>0</v>
      </c>
      <c r="K236" s="166"/>
      <c r="L236" s="171"/>
      <c r="M236" s="172"/>
      <c r="N236" s="173"/>
      <c r="O236" s="173"/>
      <c r="P236" s="174">
        <f>SUM(P237:P256)</f>
        <v>0</v>
      </c>
      <c r="Q236" s="173"/>
      <c r="R236" s="174">
        <f>SUM(R237:R256)</f>
        <v>1.2495706</v>
      </c>
      <c r="S236" s="173"/>
      <c r="T236" s="175">
        <f>SUM(T237:T256)</f>
        <v>46.64</v>
      </c>
      <c r="AR236" s="176" t="s">
        <v>79</v>
      </c>
      <c r="AT236" s="177" t="s">
        <v>71</v>
      </c>
      <c r="AU236" s="177" t="s">
        <v>79</v>
      </c>
      <c r="AY236" s="176" t="s">
        <v>216</v>
      </c>
      <c r="BK236" s="178">
        <f>SUM(BK237:BK256)</f>
        <v>0</v>
      </c>
    </row>
    <row r="237" spans="1:65" s="2" customFormat="1" ht="24.2" customHeight="1">
      <c r="A237" s="36"/>
      <c r="B237" s="37"/>
      <c r="C237" s="181" t="s">
        <v>445</v>
      </c>
      <c r="D237" s="181" t="s">
        <v>218</v>
      </c>
      <c r="E237" s="182" t="s">
        <v>446</v>
      </c>
      <c r="F237" s="183" t="s">
        <v>447</v>
      </c>
      <c r="G237" s="184" t="s">
        <v>134</v>
      </c>
      <c r="H237" s="185">
        <v>4</v>
      </c>
      <c r="I237" s="186"/>
      <c r="J237" s="187">
        <f>ROUND(I237*H237,2)</f>
        <v>0</v>
      </c>
      <c r="K237" s="183" t="s">
        <v>221</v>
      </c>
      <c r="L237" s="41"/>
      <c r="M237" s="188" t="s">
        <v>19</v>
      </c>
      <c r="N237" s="189" t="s">
        <v>43</v>
      </c>
      <c r="O237" s="66"/>
      <c r="P237" s="190">
        <f>O237*H237</f>
        <v>0</v>
      </c>
      <c r="Q237" s="190">
        <v>0.16850000000000001</v>
      </c>
      <c r="R237" s="190">
        <f>Q237*H237</f>
        <v>0.67400000000000004</v>
      </c>
      <c r="S237" s="190">
        <v>0</v>
      </c>
      <c r="T237" s="19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2" t="s">
        <v>156</v>
      </c>
      <c r="AT237" s="192" t="s">
        <v>218</v>
      </c>
      <c r="AU237" s="192" t="s">
        <v>81</v>
      </c>
      <c r="AY237" s="19" t="s">
        <v>216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19" t="s">
        <v>79</v>
      </c>
      <c r="BK237" s="193">
        <f>ROUND(I237*H237,2)</f>
        <v>0</v>
      </c>
      <c r="BL237" s="19" t="s">
        <v>156</v>
      </c>
      <c r="BM237" s="192" t="s">
        <v>448</v>
      </c>
    </row>
    <row r="238" spans="1:65" s="2" customFormat="1" ht="11.25">
      <c r="A238" s="36"/>
      <c r="B238" s="37"/>
      <c r="C238" s="38"/>
      <c r="D238" s="194" t="s">
        <v>223</v>
      </c>
      <c r="E238" s="38"/>
      <c r="F238" s="195" t="s">
        <v>449</v>
      </c>
      <c r="G238" s="38"/>
      <c r="H238" s="38"/>
      <c r="I238" s="196"/>
      <c r="J238" s="38"/>
      <c r="K238" s="38"/>
      <c r="L238" s="41"/>
      <c r="M238" s="197"/>
      <c r="N238" s="198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223</v>
      </c>
      <c r="AU238" s="19" t="s">
        <v>81</v>
      </c>
    </row>
    <row r="239" spans="1:65" s="13" customFormat="1" ht="11.25">
      <c r="B239" s="201"/>
      <c r="C239" s="202"/>
      <c r="D239" s="199" t="s">
        <v>227</v>
      </c>
      <c r="E239" s="203" t="s">
        <v>19</v>
      </c>
      <c r="F239" s="204" t="s">
        <v>154</v>
      </c>
      <c r="G239" s="202"/>
      <c r="H239" s="205">
        <v>4</v>
      </c>
      <c r="I239" s="206"/>
      <c r="J239" s="202"/>
      <c r="K239" s="202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227</v>
      </c>
      <c r="AU239" s="211" t="s">
        <v>81</v>
      </c>
      <c r="AV239" s="13" t="s">
        <v>81</v>
      </c>
      <c r="AW239" s="13" t="s">
        <v>33</v>
      </c>
      <c r="AX239" s="13" t="s">
        <v>79</v>
      </c>
      <c r="AY239" s="211" t="s">
        <v>216</v>
      </c>
    </row>
    <row r="240" spans="1:65" s="2" customFormat="1" ht="16.5" customHeight="1">
      <c r="A240" s="36"/>
      <c r="B240" s="37"/>
      <c r="C240" s="233" t="s">
        <v>450</v>
      </c>
      <c r="D240" s="233" t="s">
        <v>312</v>
      </c>
      <c r="E240" s="234" t="s">
        <v>451</v>
      </c>
      <c r="F240" s="235" t="s">
        <v>452</v>
      </c>
      <c r="G240" s="236" t="s">
        <v>134</v>
      </c>
      <c r="H240" s="237">
        <v>4</v>
      </c>
      <c r="I240" s="238"/>
      <c r="J240" s="239">
        <f>ROUND(I240*H240,2)</f>
        <v>0</v>
      </c>
      <c r="K240" s="235" t="s">
        <v>221</v>
      </c>
      <c r="L240" s="240"/>
      <c r="M240" s="241" t="s">
        <v>19</v>
      </c>
      <c r="N240" s="242" t="s">
        <v>43</v>
      </c>
      <c r="O240" s="66"/>
      <c r="P240" s="190">
        <f>O240*H240</f>
        <v>0</v>
      </c>
      <c r="Q240" s="190">
        <v>0.08</v>
      </c>
      <c r="R240" s="190">
        <f>Q240*H240</f>
        <v>0.32</v>
      </c>
      <c r="S240" s="190">
        <v>0</v>
      </c>
      <c r="T240" s="191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92" t="s">
        <v>257</v>
      </c>
      <c r="AT240" s="192" t="s">
        <v>312</v>
      </c>
      <c r="AU240" s="192" t="s">
        <v>81</v>
      </c>
      <c r="AY240" s="19" t="s">
        <v>216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19" t="s">
        <v>79</v>
      </c>
      <c r="BK240" s="193">
        <f>ROUND(I240*H240,2)</f>
        <v>0</v>
      </c>
      <c r="BL240" s="19" t="s">
        <v>156</v>
      </c>
      <c r="BM240" s="192" t="s">
        <v>453</v>
      </c>
    </row>
    <row r="241" spans="1:65" s="13" customFormat="1" ht="11.25">
      <c r="B241" s="201"/>
      <c r="C241" s="202"/>
      <c r="D241" s="199" t="s">
        <v>227</v>
      </c>
      <c r="E241" s="203" t="s">
        <v>19</v>
      </c>
      <c r="F241" s="204" t="s">
        <v>154</v>
      </c>
      <c r="G241" s="202"/>
      <c r="H241" s="205">
        <v>4</v>
      </c>
      <c r="I241" s="206"/>
      <c r="J241" s="202"/>
      <c r="K241" s="202"/>
      <c r="L241" s="207"/>
      <c r="M241" s="208"/>
      <c r="N241" s="209"/>
      <c r="O241" s="209"/>
      <c r="P241" s="209"/>
      <c r="Q241" s="209"/>
      <c r="R241" s="209"/>
      <c r="S241" s="209"/>
      <c r="T241" s="210"/>
      <c r="AT241" s="211" t="s">
        <v>227</v>
      </c>
      <c r="AU241" s="211" t="s">
        <v>81</v>
      </c>
      <c r="AV241" s="13" t="s">
        <v>81</v>
      </c>
      <c r="AW241" s="13" t="s">
        <v>33</v>
      </c>
      <c r="AX241" s="13" t="s">
        <v>79</v>
      </c>
      <c r="AY241" s="211" t="s">
        <v>216</v>
      </c>
    </row>
    <row r="242" spans="1:65" s="2" customFormat="1" ht="16.5" customHeight="1">
      <c r="A242" s="36"/>
      <c r="B242" s="37"/>
      <c r="C242" s="181" t="s">
        <v>454</v>
      </c>
      <c r="D242" s="181" t="s">
        <v>218</v>
      </c>
      <c r="E242" s="182" t="s">
        <v>455</v>
      </c>
      <c r="F242" s="183" t="s">
        <v>456</v>
      </c>
      <c r="G242" s="184" t="s">
        <v>160</v>
      </c>
      <c r="H242" s="185">
        <v>0.09</v>
      </c>
      <c r="I242" s="186"/>
      <c r="J242" s="187">
        <f>ROUND(I242*H242,2)</f>
        <v>0</v>
      </c>
      <c r="K242" s="183" t="s">
        <v>221</v>
      </c>
      <c r="L242" s="41"/>
      <c r="M242" s="188" t="s">
        <v>19</v>
      </c>
      <c r="N242" s="189" t="s">
        <v>43</v>
      </c>
      <c r="O242" s="66"/>
      <c r="P242" s="190">
        <f>O242*H242</f>
        <v>0</v>
      </c>
      <c r="Q242" s="190">
        <v>2.2563399999999998</v>
      </c>
      <c r="R242" s="190">
        <f>Q242*H242</f>
        <v>0.20307059999999996</v>
      </c>
      <c r="S242" s="190">
        <v>0</v>
      </c>
      <c r="T242" s="19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2" t="s">
        <v>156</v>
      </c>
      <c r="AT242" s="192" t="s">
        <v>218</v>
      </c>
      <c r="AU242" s="192" t="s">
        <v>81</v>
      </c>
      <c r="AY242" s="19" t="s">
        <v>216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19" t="s">
        <v>79</v>
      </c>
      <c r="BK242" s="193">
        <f>ROUND(I242*H242,2)</f>
        <v>0</v>
      </c>
      <c r="BL242" s="19" t="s">
        <v>156</v>
      </c>
      <c r="BM242" s="192" t="s">
        <v>457</v>
      </c>
    </row>
    <row r="243" spans="1:65" s="2" customFormat="1" ht="11.25">
      <c r="A243" s="36"/>
      <c r="B243" s="37"/>
      <c r="C243" s="38"/>
      <c r="D243" s="194" t="s">
        <v>223</v>
      </c>
      <c r="E243" s="38"/>
      <c r="F243" s="195" t="s">
        <v>458</v>
      </c>
      <c r="G243" s="38"/>
      <c r="H243" s="38"/>
      <c r="I243" s="196"/>
      <c r="J243" s="38"/>
      <c r="K243" s="38"/>
      <c r="L243" s="41"/>
      <c r="M243" s="197"/>
      <c r="N243" s="198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223</v>
      </c>
      <c r="AU243" s="19" t="s">
        <v>81</v>
      </c>
    </row>
    <row r="244" spans="1:65" s="13" customFormat="1" ht="11.25">
      <c r="B244" s="201"/>
      <c r="C244" s="202"/>
      <c r="D244" s="199" t="s">
        <v>227</v>
      </c>
      <c r="E244" s="203" t="s">
        <v>19</v>
      </c>
      <c r="F244" s="204" t="s">
        <v>459</v>
      </c>
      <c r="G244" s="202"/>
      <c r="H244" s="205">
        <v>0.09</v>
      </c>
      <c r="I244" s="206"/>
      <c r="J244" s="202"/>
      <c r="K244" s="202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227</v>
      </c>
      <c r="AU244" s="211" t="s">
        <v>81</v>
      </c>
      <c r="AV244" s="13" t="s">
        <v>81</v>
      </c>
      <c r="AW244" s="13" t="s">
        <v>33</v>
      </c>
      <c r="AX244" s="13" t="s">
        <v>79</v>
      </c>
      <c r="AY244" s="211" t="s">
        <v>216</v>
      </c>
    </row>
    <row r="245" spans="1:65" s="2" customFormat="1" ht="16.5" customHeight="1">
      <c r="A245" s="36"/>
      <c r="B245" s="37"/>
      <c r="C245" s="181" t="s">
        <v>460</v>
      </c>
      <c r="D245" s="181" t="s">
        <v>218</v>
      </c>
      <c r="E245" s="182" t="s">
        <v>461</v>
      </c>
      <c r="F245" s="183" t="s">
        <v>462</v>
      </c>
      <c r="G245" s="184" t="s">
        <v>134</v>
      </c>
      <c r="H245" s="185">
        <v>100</v>
      </c>
      <c r="I245" s="186"/>
      <c r="J245" s="187">
        <f>ROUND(I245*H245,2)</f>
        <v>0</v>
      </c>
      <c r="K245" s="183" t="s">
        <v>221</v>
      </c>
      <c r="L245" s="41"/>
      <c r="M245" s="188" t="s">
        <v>19</v>
      </c>
      <c r="N245" s="189" t="s">
        <v>43</v>
      </c>
      <c r="O245" s="66"/>
      <c r="P245" s="190">
        <f>O245*H245</f>
        <v>0</v>
      </c>
      <c r="Q245" s="190">
        <v>0</v>
      </c>
      <c r="R245" s="190">
        <f>Q245*H245</f>
        <v>0</v>
      </c>
      <c r="S245" s="190">
        <v>0</v>
      </c>
      <c r="T245" s="191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2" t="s">
        <v>156</v>
      </c>
      <c r="AT245" s="192" t="s">
        <v>218</v>
      </c>
      <c r="AU245" s="192" t="s">
        <v>81</v>
      </c>
      <c r="AY245" s="19" t="s">
        <v>216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19" t="s">
        <v>79</v>
      </c>
      <c r="BK245" s="193">
        <f>ROUND(I245*H245,2)</f>
        <v>0</v>
      </c>
      <c r="BL245" s="19" t="s">
        <v>156</v>
      </c>
      <c r="BM245" s="192" t="s">
        <v>463</v>
      </c>
    </row>
    <row r="246" spans="1:65" s="2" customFormat="1" ht="11.25">
      <c r="A246" s="36"/>
      <c r="B246" s="37"/>
      <c r="C246" s="38"/>
      <c r="D246" s="194" t="s">
        <v>223</v>
      </c>
      <c r="E246" s="38"/>
      <c r="F246" s="195" t="s">
        <v>464</v>
      </c>
      <c r="G246" s="38"/>
      <c r="H246" s="38"/>
      <c r="I246" s="196"/>
      <c r="J246" s="38"/>
      <c r="K246" s="38"/>
      <c r="L246" s="41"/>
      <c r="M246" s="197"/>
      <c r="N246" s="198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223</v>
      </c>
      <c r="AU246" s="19" t="s">
        <v>81</v>
      </c>
    </row>
    <row r="247" spans="1:65" s="13" customFormat="1" ht="11.25">
      <c r="B247" s="201"/>
      <c r="C247" s="202"/>
      <c r="D247" s="199" t="s">
        <v>227</v>
      </c>
      <c r="E247" s="203" t="s">
        <v>19</v>
      </c>
      <c r="F247" s="204" t="s">
        <v>465</v>
      </c>
      <c r="G247" s="202"/>
      <c r="H247" s="205">
        <v>100</v>
      </c>
      <c r="I247" s="206"/>
      <c r="J247" s="202"/>
      <c r="K247" s="202"/>
      <c r="L247" s="207"/>
      <c r="M247" s="208"/>
      <c r="N247" s="209"/>
      <c r="O247" s="209"/>
      <c r="P247" s="209"/>
      <c r="Q247" s="209"/>
      <c r="R247" s="209"/>
      <c r="S247" s="209"/>
      <c r="T247" s="210"/>
      <c r="AT247" s="211" t="s">
        <v>227</v>
      </c>
      <c r="AU247" s="211" t="s">
        <v>81</v>
      </c>
      <c r="AV247" s="13" t="s">
        <v>81</v>
      </c>
      <c r="AW247" s="13" t="s">
        <v>33</v>
      </c>
      <c r="AX247" s="13" t="s">
        <v>79</v>
      </c>
      <c r="AY247" s="211" t="s">
        <v>216</v>
      </c>
    </row>
    <row r="248" spans="1:65" s="2" customFormat="1" ht="21.75" customHeight="1">
      <c r="A248" s="36"/>
      <c r="B248" s="37"/>
      <c r="C248" s="181" t="s">
        <v>466</v>
      </c>
      <c r="D248" s="181" t="s">
        <v>218</v>
      </c>
      <c r="E248" s="182" t="s">
        <v>467</v>
      </c>
      <c r="F248" s="183" t="s">
        <v>468</v>
      </c>
      <c r="G248" s="184" t="s">
        <v>134</v>
      </c>
      <c r="H248" s="185">
        <v>250</v>
      </c>
      <c r="I248" s="186"/>
      <c r="J248" s="187">
        <f>ROUND(I248*H248,2)</f>
        <v>0</v>
      </c>
      <c r="K248" s="183" t="s">
        <v>221</v>
      </c>
      <c r="L248" s="41"/>
      <c r="M248" s="188" t="s">
        <v>19</v>
      </c>
      <c r="N248" s="189" t="s">
        <v>43</v>
      </c>
      <c r="O248" s="66"/>
      <c r="P248" s="190">
        <f>O248*H248</f>
        <v>0</v>
      </c>
      <c r="Q248" s="190">
        <v>0</v>
      </c>
      <c r="R248" s="190">
        <f>Q248*H248</f>
        <v>0</v>
      </c>
      <c r="S248" s="190">
        <v>0</v>
      </c>
      <c r="T248" s="19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2" t="s">
        <v>156</v>
      </c>
      <c r="AT248" s="192" t="s">
        <v>218</v>
      </c>
      <c r="AU248" s="192" t="s">
        <v>81</v>
      </c>
      <c r="AY248" s="19" t="s">
        <v>216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19" t="s">
        <v>79</v>
      </c>
      <c r="BK248" s="193">
        <f>ROUND(I248*H248,2)</f>
        <v>0</v>
      </c>
      <c r="BL248" s="19" t="s">
        <v>156</v>
      </c>
      <c r="BM248" s="192" t="s">
        <v>469</v>
      </c>
    </row>
    <row r="249" spans="1:65" s="2" customFormat="1" ht="11.25">
      <c r="A249" s="36"/>
      <c r="B249" s="37"/>
      <c r="C249" s="38"/>
      <c r="D249" s="194" t="s">
        <v>223</v>
      </c>
      <c r="E249" s="38"/>
      <c r="F249" s="195" t="s">
        <v>470</v>
      </c>
      <c r="G249" s="38"/>
      <c r="H249" s="38"/>
      <c r="I249" s="196"/>
      <c r="J249" s="38"/>
      <c r="K249" s="38"/>
      <c r="L249" s="41"/>
      <c r="M249" s="197"/>
      <c r="N249" s="198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223</v>
      </c>
      <c r="AU249" s="19" t="s">
        <v>81</v>
      </c>
    </row>
    <row r="250" spans="1:65" s="2" customFormat="1" ht="24.2" customHeight="1">
      <c r="A250" s="36"/>
      <c r="B250" s="37"/>
      <c r="C250" s="181" t="s">
        <v>471</v>
      </c>
      <c r="D250" s="181" t="s">
        <v>218</v>
      </c>
      <c r="E250" s="182" t="s">
        <v>472</v>
      </c>
      <c r="F250" s="183" t="s">
        <v>473</v>
      </c>
      <c r="G250" s="184" t="s">
        <v>134</v>
      </c>
      <c r="H250" s="185">
        <v>250</v>
      </c>
      <c r="I250" s="186"/>
      <c r="J250" s="187">
        <f>ROUND(I250*H250,2)</f>
        <v>0</v>
      </c>
      <c r="K250" s="183" t="s">
        <v>221</v>
      </c>
      <c r="L250" s="41"/>
      <c r="M250" s="188" t="s">
        <v>19</v>
      </c>
      <c r="N250" s="189" t="s">
        <v>43</v>
      </c>
      <c r="O250" s="66"/>
      <c r="P250" s="190">
        <f>O250*H250</f>
        <v>0</v>
      </c>
      <c r="Q250" s="190">
        <v>2.1000000000000001E-4</v>
      </c>
      <c r="R250" s="190">
        <f>Q250*H250</f>
        <v>5.2500000000000005E-2</v>
      </c>
      <c r="S250" s="190">
        <v>0</v>
      </c>
      <c r="T250" s="19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2" t="s">
        <v>156</v>
      </c>
      <c r="AT250" s="192" t="s">
        <v>218</v>
      </c>
      <c r="AU250" s="192" t="s">
        <v>81</v>
      </c>
      <c r="AY250" s="19" t="s">
        <v>216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19" t="s">
        <v>79</v>
      </c>
      <c r="BK250" s="193">
        <f>ROUND(I250*H250,2)</f>
        <v>0</v>
      </c>
      <c r="BL250" s="19" t="s">
        <v>156</v>
      </c>
      <c r="BM250" s="192" t="s">
        <v>474</v>
      </c>
    </row>
    <row r="251" spans="1:65" s="2" customFormat="1" ht="11.25">
      <c r="A251" s="36"/>
      <c r="B251" s="37"/>
      <c r="C251" s="38"/>
      <c r="D251" s="194" t="s">
        <v>223</v>
      </c>
      <c r="E251" s="38"/>
      <c r="F251" s="195" t="s">
        <v>475</v>
      </c>
      <c r="G251" s="38"/>
      <c r="H251" s="38"/>
      <c r="I251" s="196"/>
      <c r="J251" s="38"/>
      <c r="K251" s="38"/>
      <c r="L251" s="41"/>
      <c r="M251" s="197"/>
      <c r="N251" s="198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223</v>
      </c>
      <c r="AU251" s="19" t="s">
        <v>81</v>
      </c>
    </row>
    <row r="252" spans="1:65" s="2" customFormat="1" ht="24.2" customHeight="1">
      <c r="A252" s="36"/>
      <c r="B252" s="37"/>
      <c r="C252" s="181" t="s">
        <v>476</v>
      </c>
      <c r="D252" s="181" t="s">
        <v>218</v>
      </c>
      <c r="E252" s="182" t="s">
        <v>477</v>
      </c>
      <c r="F252" s="183" t="s">
        <v>478</v>
      </c>
      <c r="G252" s="184" t="s">
        <v>134</v>
      </c>
      <c r="H252" s="185">
        <v>250</v>
      </c>
      <c r="I252" s="186"/>
      <c r="J252" s="187">
        <f>ROUND(I252*H252,2)</f>
        <v>0</v>
      </c>
      <c r="K252" s="183" t="s">
        <v>221</v>
      </c>
      <c r="L252" s="41"/>
      <c r="M252" s="188" t="s">
        <v>19</v>
      </c>
      <c r="N252" s="189" t="s">
        <v>43</v>
      </c>
      <c r="O252" s="66"/>
      <c r="P252" s="190">
        <f>O252*H252</f>
        <v>0</v>
      </c>
      <c r="Q252" s="190">
        <v>0</v>
      </c>
      <c r="R252" s="190">
        <f>Q252*H252</f>
        <v>0</v>
      </c>
      <c r="S252" s="190">
        <v>0</v>
      </c>
      <c r="T252" s="19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2" t="s">
        <v>156</v>
      </c>
      <c r="AT252" s="192" t="s">
        <v>218</v>
      </c>
      <c r="AU252" s="192" t="s">
        <v>81</v>
      </c>
      <c r="AY252" s="19" t="s">
        <v>216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9" t="s">
        <v>79</v>
      </c>
      <c r="BK252" s="193">
        <f>ROUND(I252*H252,2)</f>
        <v>0</v>
      </c>
      <c r="BL252" s="19" t="s">
        <v>156</v>
      </c>
      <c r="BM252" s="192" t="s">
        <v>479</v>
      </c>
    </row>
    <row r="253" spans="1:65" s="2" customFormat="1" ht="11.25">
      <c r="A253" s="36"/>
      <c r="B253" s="37"/>
      <c r="C253" s="38"/>
      <c r="D253" s="194" t="s">
        <v>223</v>
      </c>
      <c r="E253" s="38"/>
      <c r="F253" s="195" t="s">
        <v>480</v>
      </c>
      <c r="G253" s="38"/>
      <c r="H253" s="38"/>
      <c r="I253" s="196"/>
      <c r="J253" s="38"/>
      <c r="K253" s="38"/>
      <c r="L253" s="41"/>
      <c r="M253" s="197"/>
      <c r="N253" s="198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223</v>
      </c>
      <c r="AU253" s="19" t="s">
        <v>81</v>
      </c>
    </row>
    <row r="254" spans="1:65" s="2" customFormat="1" ht="33" customHeight="1">
      <c r="A254" s="36"/>
      <c r="B254" s="37"/>
      <c r="C254" s="181" t="s">
        <v>481</v>
      </c>
      <c r="D254" s="181" t="s">
        <v>218</v>
      </c>
      <c r="E254" s="182" t="s">
        <v>482</v>
      </c>
      <c r="F254" s="183" t="s">
        <v>483</v>
      </c>
      <c r="G254" s="184" t="s">
        <v>139</v>
      </c>
      <c r="H254" s="185">
        <v>2332</v>
      </c>
      <c r="I254" s="186"/>
      <c r="J254" s="187">
        <f>ROUND(I254*H254,2)</f>
        <v>0</v>
      </c>
      <c r="K254" s="183" t="s">
        <v>221</v>
      </c>
      <c r="L254" s="41"/>
      <c r="M254" s="188" t="s">
        <v>19</v>
      </c>
      <c r="N254" s="189" t="s">
        <v>43</v>
      </c>
      <c r="O254" s="66"/>
      <c r="P254" s="190">
        <f>O254*H254</f>
        <v>0</v>
      </c>
      <c r="Q254" s="190">
        <v>0</v>
      </c>
      <c r="R254" s="190">
        <f>Q254*H254</f>
        <v>0</v>
      </c>
      <c r="S254" s="190">
        <v>0.02</v>
      </c>
      <c r="T254" s="191">
        <f>S254*H254</f>
        <v>46.64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92" t="s">
        <v>156</v>
      </c>
      <c r="AT254" s="192" t="s">
        <v>218</v>
      </c>
      <c r="AU254" s="192" t="s">
        <v>81</v>
      </c>
      <c r="AY254" s="19" t="s">
        <v>216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19" t="s">
        <v>79</v>
      </c>
      <c r="BK254" s="193">
        <f>ROUND(I254*H254,2)</f>
        <v>0</v>
      </c>
      <c r="BL254" s="19" t="s">
        <v>156</v>
      </c>
      <c r="BM254" s="192" t="s">
        <v>484</v>
      </c>
    </row>
    <row r="255" spans="1:65" s="2" customFormat="1" ht="11.25">
      <c r="A255" s="36"/>
      <c r="B255" s="37"/>
      <c r="C255" s="38"/>
      <c r="D255" s="194" t="s">
        <v>223</v>
      </c>
      <c r="E255" s="38"/>
      <c r="F255" s="195" t="s">
        <v>485</v>
      </c>
      <c r="G255" s="38"/>
      <c r="H255" s="38"/>
      <c r="I255" s="196"/>
      <c r="J255" s="38"/>
      <c r="K255" s="38"/>
      <c r="L255" s="41"/>
      <c r="M255" s="197"/>
      <c r="N255" s="198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223</v>
      </c>
      <c r="AU255" s="19" t="s">
        <v>81</v>
      </c>
    </row>
    <row r="256" spans="1:65" s="13" customFormat="1" ht="11.25">
      <c r="B256" s="201"/>
      <c r="C256" s="202"/>
      <c r="D256" s="199" t="s">
        <v>227</v>
      </c>
      <c r="E256" s="203" t="s">
        <v>19</v>
      </c>
      <c r="F256" s="204" t="s">
        <v>142</v>
      </c>
      <c r="G256" s="202"/>
      <c r="H256" s="205">
        <v>2332</v>
      </c>
      <c r="I256" s="206"/>
      <c r="J256" s="202"/>
      <c r="K256" s="202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227</v>
      </c>
      <c r="AU256" s="211" t="s">
        <v>81</v>
      </c>
      <c r="AV256" s="13" t="s">
        <v>81</v>
      </c>
      <c r="AW256" s="13" t="s">
        <v>33</v>
      </c>
      <c r="AX256" s="13" t="s">
        <v>79</v>
      </c>
      <c r="AY256" s="211" t="s">
        <v>216</v>
      </c>
    </row>
    <row r="257" spans="1:65" s="12" customFormat="1" ht="22.9" customHeight="1">
      <c r="B257" s="165"/>
      <c r="C257" s="166"/>
      <c r="D257" s="167" t="s">
        <v>71</v>
      </c>
      <c r="E257" s="179" t="s">
        <v>486</v>
      </c>
      <c r="F257" s="179" t="s">
        <v>487</v>
      </c>
      <c r="G257" s="166"/>
      <c r="H257" s="166"/>
      <c r="I257" s="169"/>
      <c r="J257" s="180">
        <f>BK257</f>
        <v>0</v>
      </c>
      <c r="K257" s="166"/>
      <c r="L257" s="171"/>
      <c r="M257" s="172"/>
      <c r="N257" s="173"/>
      <c r="O257" s="173"/>
      <c r="P257" s="174">
        <f>SUM(P258:P278)</f>
        <v>0</v>
      </c>
      <c r="Q257" s="173"/>
      <c r="R257" s="174">
        <f>SUM(R258:R278)</f>
        <v>0</v>
      </c>
      <c r="S257" s="173"/>
      <c r="T257" s="175">
        <f>SUM(T258:T278)</f>
        <v>0</v>
      </c>
      <c r="AR257" s="176" t="s">
        <v>79</v>
      </c>
      <c r="AT257" s="177" t="s">
        <v>71</v>
      </c>
      <c r="AU257" s="177" t="s">
        <v>79</v>
      </c>
      <c r="AY257" s="176" t="s">
        <v>216</v>
      </c>
      <c r="BK257" s="178">
        <f>SUM(BK258:BK278)</f>
        <v>0</v>
      </c>
    </row>
    <row r="258" spans="1:65" s="2" customFormat="1" ht="24.2" customHeight="1">
      <c r="A258" s="36"/>
      <c r="B258" s="37"/>
      <c r="C258" s="181" t="s">
        <v>488</v>
      </c>
      <c r="D258" s="181" t="s">
        <v>218</v>
      </c>
      <c r="E258" s="182" t="s">
        <v>489</v>
      </c>
      <c r="F258" s="183" t="s">
        <v>490</v>
      </c>
      <c r="G258" s="184" t="s">
        <v>293</v>
      </c>
      <c r="H258" s="185">
        <v>621.79</v>
      </c>
      <c r="I258" s="186"/>
      <c r="J258" s="187">
        <f>ROUND(I258*H258,2)</f>
        <v>0</v>
      </c>
      <c r="K258" s="183" t="s">
        <v>221</v>
      </c>
      <c r="L258" s="41"/>
      <c r="M258" s="188" t="s">
        <v>19</v>
      </c>
      <c r="N258" s="189" t="s">
        <v>43</v>
      </c>
      <c r="O258" s="66"/>
      <c r="P258" s="190">
        <f>O258*H258</f>
        <v>0</v>
      </c>
      <c r="Q258" s="190">
        <v>0</v>
      </c>
      <c r="R258" s="190">
        <f>Q258*H258</f>
        <v>0</v>
      </c>
      <c r="S258" s="190">
        <v>0</v>
      </c>
      <c r="T258" s="19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2" t="s">
        <v>156</v>
      </c>
      <c r="AT258" s="192" t="s">
        <v>218</v>
      </c>
      <c r="AU258" s="192" t="s">
        <v>81</v>
      </c>
      <c r="AY258" s="19" t="s">
        <v>216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19" t="s">
        <v>79</v>
      </c>
      <c r="BK258" s="193">
        <f>ROUND(I258*H258,2)</f>
        <v>0</v>
      </c>
      <c r="BL258" s="19" t="s">
        <v>156</v>
      </c>
      <c r="BM258" s="192" t="s">
        <v>491</v>
      </c>
    </row>
    <row r="259" spans="1:65" s="2" customFormat="1" ht="11.25">
      <c r="A259" s="36"/>
      <c r="B259" s="37"/>
      <c r="C259" s="38"/>
      <c r="D259" s="194" t="s">
        <v>223</v>
      </c>
      <c r="E259" s="38"/>
      <c r="F259" s="195" t="s">
        <v>492</v>
      </c>
      <c r="G259" s="38"/>
      <c r="H259" s="38"/>
      <c r="I259" s="196"/>
      <c r="J259" s="38"/>
      <c r="K259" s="38"/>
      <c r="L259" s="41"/>
      <c r="M259" s="197"/>
      <c r="N259" s="198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223</v>
      </c>
      <c r="AU259" s="19" t="s">
        <v>81</v>
      </c>
    </row>
    <row r="260" spans="1:65" s="2" customFormat="1" ht="24.2" customHeight="1">
      <c r="A260" s="36"/>
      <c r="B260" s="37"/>
      <c r="C260" s="181" t="s">
        <v>493</v>
      </c>
      <c r="D260" s="181" t="s">
        <v>218</v>
      </c>
      <c r="E260" s="182" t="s">
        <v>494</v>
      </c>
      <c r="F260" s="183" t="s">
        <v>495</v>
      </c>
      <c r="G260" s="184" t="s">
        <v>293</v>
      </c>
      <c r="H260" s="185">
        <v>9326.85</v>
      </c>
      <c r="I260" s="186"/>
      <c r="J260" s="187">
        <f>ROUND(I260*H260,2)</f>
        <v>0</v>
      </c>
      <c r="K260" s="183" t="s">
        <v>221</v>
      </c>
      <c r="L260" s="41"/>
      <c r="M260" s="188" t="s">
        <v>19</v>
      </c>
      <c r="N260" s="189" t="s">
        <v>43</v>
      </c>
      <c r="O260" s="66"/>
      <c r="P260" s="190">
        <f>O260*H260</f>
        <v>0</v>
      </c>
      <c r="Q260" s="190">
        <v>0</v>
      </c>
      <c r="R260" s="190">
        <f>Q260*H260</f>
        <v>0</v>
      </c>
      <c r="S260" s="190">
        <v>0</v>
      </c>
      <c r="T260" s="19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2" t="s">
        <v>156</v>
      </c>
      <c r="AT260" s="192" t="s">
        <v>218</v>
      </c>
      <c r="AU260" s="192" t="s">
        <v>81</v>
      </c>
      <c r="AY260" s="19" t="s">
        <v>216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19" t="s">
        <v>79</v>
      </c>
      <c r="BK260" s="193">
        <f>ROUND(I260*H260,2)</f>
        <v>0</v>
      </c>
      <c r="BL260" s="19" t="s">
        <v>156</v>
      </c>
      <c r="BM260" s="192" t="s">
        <v>496</v>
      </c>
    </row>
    <row r="261" spans="1:65" s="2" customFormat="1" ht="11.25">
      <c r="A261" s="36"/>
      <c r="B261" s="37"/>
      <c r="C261" s="38"/>
      <c r="D261" s="194" t="s">
        <v>223</v>
      </c>
      <c r="E261" s="38"/>
      <c r="F261" s="195" t="s">
        <v>497</v>
      </c>
      <c r="G261" s="38"/>
      <c r="H261" s="38"/>
      <c r="I261" s="196"/>
      <c r="J261" s="38"/>
      <c r="K261" s="38"/>
      <c r="L261" s="41"/>
      <c r="M261" s="197"/>
      <c r="N261" s="198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223</v>
      </c>
      <c r="AU261" s="19" t="s">
        <v>81</v>
      </c>
    </row>
    <row r="262" spans="1:65" s="2" customFormat="1" ht="19.5">
      <c r="A262" s="36"/>
      <c r="B262" s="37"/>
      <c r="C262" s="38"/>
      <c r="D262" s="199" t="s">
        <v>225</v>
      </c>
      <c r="E262" s="38"/>
      <c r="F262" s="200" t="s">
        <v>498</v>
      </c>
      <c r="G262" s="38"/>
      <c r="H262" s="38"/>
      <c r="I262" s="196"/>
      <c r="J262" s="38"/>
      <c r="K262" s="38"/>
      <c r="L262" s="41"/>
      <c r="M262" s="197"/>
      <c r="N262" s="198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225</v>
      </c>
      <c r="AU262" s="19" t="s">
        <v>81</v>
      </c>
    </row>
    <row r="263" spans="1:65" s="13" customFormat="1" ht="11.25">
      <c r="B263" s="201"/>
      <c r="C263" s="202"/>
      <c r="D263" s="199" t="s">
        <v>227</v>
      </c>
      <c r="E263" s="202"/>
      <c r="F263" s="204" t="s">
        <v>499</v>
      </c>
      <c r="G263" s="202"/>
      <c r="H263" s="205">
        <v>9326.85</v>
      </c>
      <c r="I263" s="206"/>
      <c r="J263" s="202"/>
      <c r="K263" s="202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227</v>
      </c>
      <c r="AU263" s="211" t="s">
        <v>81</v>
      </c>
      <c r="AV263" s="13" t="s">
        <v>81</v>
      </c>
      <c r="AW263" s="13" t="s">
        <v>4</v>
      </c>
      <c r="AX263" s="13" t="s">
        <v>79</v>
      </c>
      <c r="AY263" s="211" t="s">
        <v>216</v>
      </c>
    </row>
    <row r="264" spans="1:65" s="2" customFormat="1" ht="24.2" customHeight="1">
      <c r="A264" s="36"/>
      <c r="B264" s="37"/>
      <c r="C264" s="181" t="s">
        <v>500</v>
      </c>
      <c r="D264" s="181" t="s">
        <v>218</v>
      </c>
      <c r="E264" s="182" t="s">
        <v>501</v>
      </c>
      <c r="F264" s="183" t="s">
        <v>502</v>
      </c>
      <c r="G264" s="184" t="s">
        <v>293</v>
      </c>
      <c r="H264" s="185">
        <v>59</v>
      </c>
      <c r="I264" s="186"/>
      <c r="J264" s="187">
        <f>ROUND(I264*H264,2)</f>
        <v>0</v>
      </c>
      <c r="K264" s="183" t="s">
        <v>221</v>
      </c>
      <c r="L264" s="41"/>
      <c r="M264" s="188" t="s">
        <v>19</v>
      </c>
      <c r="N264" s="189" t="s">
        <v>43</v>
      </c>
      <c r="O264" s="66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2" t="s">
        <v>156</v>
      </c>
      <c r="AT264" s="192" t="s">
        <v>218</v>
      </c>
      <c r="AU264" s="192" t="s">
        <v>81</v>
      </c>
      <c r="AY264" s="19" t="s">
        <v>216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19" t="s">
        <v>79</v>
      </c>
      <c r="BK264" s="193">
        <f>ROUND(I264*H264,2)</f>
        <v>0</v>
      </c>
      <c r="BL264" s="19" t="s">
        <v>156</v>
      </c>
      <c r="BM264" s="192" t="s">
        <v>503</v>
      </c>
    </row>
    <row r="265" spans="1:65" s="2" customFormat="1" ht="11.25">
      <c r="A265" s="36"/>
      <c r="B265" s="37"/>
      <c r="C265" s="38"/>
      <c r="D265" s="194" t="s">
        <v>223</v>
      </c>
      <c r="E265" s="38"/>
      <c r="F265" s="195" t="s">
        <v>504</v>
      </c>
      <c r="G265" s="38"/>
      <c r="H265" s="38"/>
      <c r="I265" s="196"/>
      <c r="J265" s="38"/>
      <c r="K265" s="38"/>
      <c r="L265" s="41"/>
      <c r="M265" s="197"/>
      <c r="N265" s="198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223</v>
      </c>
      <c r="AU265" s="19" t="s">
        <v>81</v>
      </c>
    </row>
    <row r="266" spans="1:65" s="2" customFormat="1" ht="24.2" customHeight="1">
      <c r="A266" s="36"/>
      <c r="B266" s="37"/>
      <c r="C266" s="181" t="s">
        <v>505</v>
      </c>
      <c r="D266" s="181" t="s">
        <v>218</v>
      </c>
      <c r="E266" s="182" t="s">
        <v>506</v>
      </c>
      <c r="F266" s="183" t="s">
        <v>495</v>
      </c>
      <c r="G266" s="184" t="s">
        <v>293</v>
      </c>
      <c r="H266" s="185">
        <v>885</v>
      </c>
      <c r="I266" s="186"/>
      <c r="J266" s="187">
        <f>ROUND(I266*H266,2)</f>
        <v>0</v>
      </c>
      <c r="K266" s="183" t="s">
        <v>221</v>
      </c>
      <c r="L266" s="41"/>
      <c r="M266" s="188" t="s">
        <v>19</v>
      </c>
      <c r="N266" s="189" t="s">
        <v>43</v>
      </c>
      <c r="O266" s="66"/>
      <c r="P266" s="190">
        <f>O266*H266</f>
        <v>0</v>
      </c>
      <c r="Q266" s="190">
        <v>0</v>
      </c>
      <c r="R266" s="190">
        <f>Q266*H266</f>
        <v>0</v>
      </c>
      <c r="S266" s="190">
        <v>0</v>
      </c>
      <c r="T266" s="19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92" t="s">
        <v>156</v>
      </c>
      <c r="AT266" s="192" t="s">
        <v>218</v>
      </c>
      <c r="AU266" s="192" t="s">
        <v>81</v>
      </c>
      <c r="AY266" s="19" t="s">
        <v>216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19" t="s">
        <v>79</v>
      </c>
      <c r="BK266" s="193">
        <f>ROUND(I266*H266,2)</f>
        <v>0</v>
      </c>
      <c r="BL266" s="19" t="s">
        <v>156</v>
      </c>
      <c r="BM266" s="192" t="s">
        <v>507</v>
      </c>
    </row>
    <row r="267" spans="1:65" s="2" customFormat="1" ht="11.25">
      <c r="A267" s="36"/>
      <c r="B267" s="37"/>
      <c r="C267" s="38"/>
      <c r="D267" s="194" t="s">
        <v>223</v>
      </c>
      <c r="E267" s="38"/>
      <c r="F267" s="195" t="s">
        <v>508</v>
      </c>
      <c r="G267" s="38"/>
      <c r="H267" s="38"/>
      <c r="I267" s="196"/>
      <c r="J267" s="38"/>
      <c r="K267" s="38"/>
      <c r="L267" s="41"/>
      <c r="M267" s="197"/>
      <c r="N267" s="198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223</v>
      </c>
      <c r="AU267" s="19" t="s">
        <v>81</v>
      </c>
    </row>
    <row r="268" spans="1:65" s="2" customFormat="1" ht="19.5">
      <c r="A268" s="36"/>
      <c r="B268" s="37"/>
      <c r="C268" s="38"/>
      <c r="D268" s="199" t="s">
        <v>225</v>
      </c>
      <c r="E268" s="38"/>
      <c r="F268" s="200" t="s">
        <v>498</v>
      </c>
      <c r="G268" s="38"/>
      <c r="H268" s="38"/>
      <c r="I268" s="196"/>
      <c r="J268" s="38"/>
      <c r="K268" s="38"/>
      <c r="L268" s="41"/>
      <c r="M268" s="197"/>
      <c r="N268" s="198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225</v>
      </c>
      <c r="AU268" s="19" t="s">
        <v>81</v>
      </c>
    </row>
    <row r="269" spans="1:65" s="13" customFormat="1" ht="11.25">
      <c r="B269" s="201"/>
      <c r="C269" s="202"/>
      <c r="D269" s="199" t="s">
        <v>227</v>
      </c>
      <c r="E269" s="202"/>
      <c r="F269" s="204" t="s">
        <v>509</v>
      </c>
      <c r="G269" s="202"/>
      <c r="H269" s="205">
        <v>885</v>
      </c>
      <c r="I269" s="206"/>
      <c r="J269" s="202"/>
      <c r="K269" s="202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227</v>
      </c>
      <c r="AU269" s="211" t="s">
        <v>81</v>
      </c>
      <c r="AV269" s="13" t="s">
        <v>81</v>
      </c>
      <c r="AW269" s="13" t="s">
        <v>4</v>
      </c>
      <c r="AX269" s="13" t="s">
        <v>79</v>
      </c>
      <c r="AY269" s="211" t="s">
        <v>216</v>
      </c>
    </row>
    <row r="270" spans="1:65" s="2" customFormat="1" ht="16.5" customHeight="1">
      <c r="A270" s="36"/>
      <c r="B270" s="37"/>
      <c r="C270" s="181" t="s">
        <v>510</v>
      </c>
      <c r="D270" s="181" t="s">
        <v>218</v>
      </c>
      <c r="E270" s="182" t="s">
        <v>511</v>
      </c>
      <c r="F270" s="183" t="s">
        <v>512</v>
      </c>
      <c r="G270" s="184" t="s">
        <v>293</v>
      </c>
      <c r="H270" s="185">
        <v>680.79</v>
      </c>
      <c r="I270" s="186"/>
      <c r="J270" s="187">
        <f>ROUND(I270*H270,2)</f>
        <v>0</v>
      </c>
      <c r="K270" s="183" t="s">
        <v>221</v>
      </c>
      <c r="L270" s="41"/>
      <c r="M270" s="188" t="s">
        <v>19</v>
      </c>
      <c r="N270" s="189" t="s">
        <v>43</v>
      </c>
      <c r="O270" s="66"/>
      <c r="P270" s="190">
        <f>O270*H270</f>
        <v>0</v>
      </c>
      <c r="Q270" s="190">
        <v>0</v>
      </c>
      <c r="R270" s="190">
        <f>Q270*H270</f>
        <v>0</v>
      </c>
      <c r="S270" s="190">
        <v>0</v>
      </c>
      <c r="T270" s="191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92" t="s">
        <v>156</v>
      </c>
      <c r="AT270" s="192" t="s">
        <v>218</v>
      </c>
      <c r="AU270" s="192" t="s">
        <v>81</v>
      </c>
      <c r="AY270" s="19" t="s">
        <v>216</v>
      </c>
      <c r="BE270" s="193">
        <f>IF(N270="základní",J270,0)</f>
        <v>0</v>
      </c>
      <c r="BF270" s="193">
        <f>IF(N270="snížená",J270,0)</f>
        <v>0</v>
      </c>
      <c r="BG270" s="193">
        <f>IF(N270="zákl. přenesená",J270,0)</f>
        <v>0</v>
      </c>
      <c r="BH270" s="193">
        <f>IF(N270="sníž. přenesená",J270,0)</f>
        <v>0</v>
      </c>
      <c r="BI270" s="193">
        <f>IF(N270="nulová",J270,0)</f>
        <v>0</v>
      </c>
      <c r="BJ270" s="19" t="s">
        <v>79</v>
      </c>
      <c r="BK270" s="193">
        <f>ROUND(I270*H270,2)</f>
        <v>0</v>
      </c>
      <c r="BL270" s="19" t="s">
        <v>156</v>
      </c>
      <c r="BM270" s="192" t="s">
        <v>513</v>
      </c>
    </row>
    <row r="271" spans="1:65" s="2" customFormat="1" ht="11.25">
      <c r="A271" s="36"/>
      <c r="B271" s="37"/>
      <c r="C271" s="38"/>
      <c r="D271" s="194" t="s">
        <v>223</v>
      </c>
      <c r="E271" s="38"/>
      <c r="F271" s="195" t="s">
        <v>514</v>
      </c>
      <c r="G271" s="38"/>
      <c r="H271" s="38"/>
      <c r="I271" s="196"/>
      <c r="J271" s="38"/>
      <c r="K271" s="38"/>
      <c r="L271" s="41"/>
      <c r="M271" s="197"/>
      <c r="N271" s="198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223</v>
      </c>
      <c r="AU271" s="19" t="s">
        <v>81</v>
      </c>
    </row>
    <row r="272" spans="1:65" s="2" customFormat="1" ht="24.2" customHeight="1">
      <c r="A272" s="36"/>
      <c r="B272" s="37"/>
      <c r="C272" s="181" t="s">
        <v>515</v>
      </c>
      <c r="D272" s="181" t="s">
        <v>218</v>
      </c>
      <c r="E272" s="182" t="s">
        <v>516</v>
      </c>
      <c r="F272" s="183" t="s">
        <v>517</v>
      </c>
      <c r="G272" s="184" t="s">
        <v>293</v>
      </c>
      <c r="H272" s="185">
        <v>6.04</v>
      </c>
      <c r="I272" s="186"/>
      <c r="J272" s="187">
        <f>ROUND(I272*H272,2)</f>
        <v>0</v>
      </c>
      <c r="K272" s="183" t="s">
        <v>221</v>
      </c>
      <c r="L272" s="41"/>
      <c r="M272" s="188" t="s">
        <v>19</v>
      </c>
      <c r="N272" s="189" t="s">
        <v>43</v>
      </c>
      <c r="O272" s="66"/>
      <c r="P272" s="190">
        <f>O272*H272</f>
        <v>0</v>
      </c>
      <c r="Q272" s="190">
        <v>0</v>
      </c>
      <c r="R272" s="190">
        <f>Q272*H272</f>
        <v>0</v>
      </c>
      <c r="S272" s="190">
        <v>0</v>
      </c>
      <c r="T272" s="191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92" t="s">
        <v>156</v>
      </c>
      <c r="AT272" s="192" t="s">
        <v>218</v>
      </c>
      <c r="AU272" s="192" t="s">
        <v>81</v>
      </c>
      <c r="AY272" s="19" t="s">
        <v>216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19" t="s">
        <v>79</v>
      </c>
      <c r="BK272" s="193">
        <f>ROUND(I272*H272,2)</f>
        <v>0</v>
      </c>
      <c r="BL272" s="19" t="s">
        <v>156</v>
      </c>
      <c r="BM272" s="192" t="s">
        <v>518</v>
      </c>
    </row>
    <row r="273" spans="1:65" s="2" customFormat="1" ht="11.25">
      <c r="A273" s="36"/>
      <c r="B273" s="37"/>
      <c r="C273" s="38"/>
      <c r="D273" s="194" t="s">
        <v>223</v>
      </c>
      <c r="E273" s="38"/>
      <c r="F273" s="195" t="s">
        <v>519</v>
      </c>
      <c r="G273" s="38"/>
      <c r="H273" s="38"/>
      <c r="I273" s="196"/>
      <c r="J273" s="38"/>
      <c r="K273" s="38"/>
      <c r="L273" s="41"/>
      <c r="M273" s="197"/>
      <c r="N273" s="198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223</v>
      </c>
      <c r="AU273" s="19" t="s">
        <v>81</v>
      </c>
    </row>
    <row r="274" spans="1:65" s="2" customFormat="1" ht="24.2" customHeight="1">
      <c r="A274" s="36"/>
      <c r="B274" s="37"/>
      <c r="C274" s="181" t="s">
        <v>520</v>
      </c>
      <c r="D274" s="181" t="s">
        <v>218</v>
      </c>
      <c r="E274" s="182" t="s">
        <v>521</v>
      </c>
      <c r="F274" s="183" t="s">
        <v>292</v>
      </c>
      <c r="G274" s="184" t="s">
        <v>293</v>
      </c>
      <c r="H274" s="185">
        <v>120.938</v>
      </c>
      <c r="I274" s="186"/>
      <c r="J274" s="187">
        <f>ROUND(I274*H274,2)</f>
        <v>0</v>
      </c>
      <c r="K274" s="183" t="s">
        <v>221</v>
      </c>
      <c r="L274" s="41"/>
      <c r="M274" s="188" t="s">
        <v>19</v>
      </c>
      <c r="N274" s="189" t="s">
        <v>43</v>
      </c>
      <c r="O274" s="66"/>
      <c r="P274" s="190">
        <f>O274*H274</f>
        <v>0</v>
      </c>
      <c r="Q274" s="190">
        <v>0</v>
      </c>
      <c r="R274" s="190">
        <f>Q274*H274</f>
        <v>0</v>
      </c>
      <c r="S274" s="190">
        <v>0</v>
      </c>
      <c r="T274" s="191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92" t="s">
        <v>156</v>
      </c>
      <c r="AT274" s="192" t="s">
        <v>218</v>
      </c>
      <c r="AU274" s="192" t="s">
        <v>81</v>
      </c>
      <c r="AY274" s="19" t="s">
        <v>216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19" t="s">
        <v>79</v>
      </c>
      <c r="BK274" s="193">
        <f>ROUND(I274*H274,2)</f>
        <v>0</v>
      </c>
      <c r="BL274" s="19" t="s">
        <v>156</v>
      </c>
      <c r="BM274" s="192" t="s">
        <v>522</v>
      </c>
    </row>
    <row r="275" spans="1:65" s="2" customFormat="1" ht="11.25">
      <c r="A275" s="36"/>
      <c r="B275" s="37"/>
      <c r="C275" s="38"/>
      <c r="D275" s="194" t="s">
        <v>223</v>
      </c>
      <c r="E275" s="38"/>
      <c r="F275" s="195" t="s">
        <v>523</v>
      </c>
      <c r="G275" s="38"/>
      <c r="H275" s="38"/>
      <c r="I275" s="196"/>
      <c r="J275" s="38"/>
      <c r="K275" s="38"/>
      <c r="L275" s="41"/>
      <c r="M275" s="197"/>
      <c r="N275" s="198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223</v>
      </c>
      <c r="AU275" s="19" t="s">
        <v>81</v>
      </c>
    </row>
    <row r="276" spans="1:65" s="2" customFormat="1" ht="24.2" customHeight="1">
      <c r="A276" s="36"/>
      <c r="B276" s="37"/>
      <c r="C276" s="181" t="s">
        <v>524</v>
      </c>
      <c r="D276" s="181" t="s">
        <v>218</v>
      </c>
      <c r="E276" s="182" t="s">
        <v>525</v>
      </c>
      <c r="F276" s="183" t="s">
        <v>526</v>
      </c>
      <c r="G276" s="184" t="s">
        <v>293</v>
      </c>
      <c r="H276" s="185">
        <v>553.81200000000001</v>
      </c>
      <c r="I276" s="186"/>
      <c r="J276" s="187">
        <f>ROUND(I276*H276,2)</f>
        <v>0</v>
      </c>
      <c r="K276" s="183" t="s">
        <v>221</v>
      </c>
      <c r="L276" s="41"/>
      <c r="M276" s="188" t="s">
        <v>19</v>
      </c>
      <c r="N276" s="189" t="s">
        <v>43</v>
      </c>
      <c r="O276" s="66"/>
      <c r="P276" s="190">
        <f>O276*H276</f>
        <v>0</v>
      </c>
      <c r="Q276" s="190">
        <v>0</v>
      </c>
      <c r="R276" s="190">
        <f>Q276*H276</f>
        <v>0</v>
      </c>
      <c r="S276" s="190">
        <v>0</v>
      </c>
      <c r="T276" s="191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92" t="s">
        <v>156</v>
      </c>
      <c r="AT276" s="192" t="s">
        <v>218</v>
      </c>
      <c r="AU276" s="192" t="s">
        <v>81</v>
      </c>
      <c r="AY276" s="19" t="s">
        <v>216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19" t="s">
        <v>79</v>
      </c>
      <c r="BK276" s="193">
        <f>ROUND(I276*H276,2)</f>
        <v>0</v>
      </c>
      <c r="BL276" s="19" t="s">
        <v>156</v>
      </c>
      <c r="BM276" s="192" t="s">
        <v>527</v>
      </c>
    </row>
    <row r="277" spans="1:65" s="2" customFormat="1" ht="11.25">
      <c r="A277" s="36"/>
      <c r="B277" s="37"/>
      <c r="C277" s="38"/>
      <c r="D277" s="194" t="s">
        <v>223</v>
      </c>
      <c r="E277" s="38"/>
      <c r="F277" s="195" t="s">
        <v>528</v>
      </c>
      <c r="G277" s="38"/>
      <c r="H277" s="38"/>
      <c r="I277" s="196"/>
      <c r="J277" s="38"/>
      <c r="K277" s="38"/>
      <c r="L277" s="41"/>
      <c r="M277" s="197"/>
      <c r="N277" s="198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223</v>
      </c>
      <c r="AU277" s="19" t="s">
        <v>81</v>
      </c>
    </row>
    <row r="278" spans="1:65" s="2" customFormat="1" ht="29.25">
      <c r="A278" s="36"/>
      <c r="B278" s="37"/>
      <c r="C278" s="38"/>
      <c r="D278" s="199" t="s">
        <v>225</v>
      </c>
      <c r="E278" s="38"/>
      <c r="F278" s="200" t="s">
        <v>529</v>
      </c>
      <c r="G278" s="38"/>
      <c r="H278" s="38"/>
      <c r="I278" s="196"/>
      <c r="J278" s="38"/>
      <c r="K278" s="38"/>
      <c r="L278" s="41"/>
      <c r="M278" s="197"/>
      <c r="N278" s="198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225</v>
      </c>
      <c r="AU278" s="19" t="s">
        <v>81</v>
      </c>
    </row>
    <row r="279" spans="1:65" s="12" customFormat="1" ht="22.9" customHeight="1">
      <c r="B279" s="165"/>
      <c r="C279" s="166"/>
      <c r="D279" s="167" t="s">
        <v>71</v>
      </c>
      <c r="E279" s="179" t="s">
        <v>530</v>
      </c>
      <c r="F279" s="179" t="s">
        <v>531</v>
      </c>
      <c r="G279" s="166"/>
      <c r="H279" s="166"/>
      <c r="I279" s="169"/>
      <c r="J279" s="180">
        <f>BK279</f>
        <v>0</v>
      </c>
      <c r="K279" s="166"/>
      <c r="L279" s="171"/>
      <c r="M279" s="172"/>
      <c r="N279" s="173"/>
      <c r="O279" s="173"/>
      <c r="P279" s="174">
        <f>SUM(P280:P281)</f>
        <v>0</v>
      </c>
      <c r="Q279" s="173"/>
      <c r="R279" s="174">
        <f>SUM(R280:R281)</f>
        <v>0</v>
      </c>
      <c r="S279" s="173"/>
      <c r="T279" s="175">
        <f>SUM(T280:T281)</f>
        <v>0</v>
      </c>
      <c r="AR279" s="176" t="s">
        <v>79</v>
      </c>
      <c r="AT279" s="177" t="s">
        <v>71</v>
      </c>
      <c r="AU279" s="177" t="s">
        <v>79</v>
      </c>
      <c r="AY279" s="176" t="s">
        <v>216</v>
      </c>
      <c r="BK279" s="178">
        <f>SUM(BK280:BK281)</f>
        <v>0</v>
      </c>
    </row>
    <row r="280" spans="1:65" s="2" customFormat="1" ht="24.2" customHeight="1">
      <c r="A280" s="36"/>
      <c r="B280" s="37"/>
      <c r="C280" s="181" t="s">
        <v>532</v>
      </c>
      <c r="D280" s="181" t="s">
        <v>218</v>
      </c>
      <c r="E280" s="182" t="s">
        <v>533</v>
      </c>
      <c r="F280" s="183" t="s">
        <v>534</v>
      </c>
      <c r="G280" s="184" t="s">
        <v>293</v>
      </c>
      <c r="H280" s="185">
        <v>28.12</v>
      </c>
      <c r="I280" s="186"/>
      <c r="J280" s="187">
        <f>ROUND(I280*H280,2)</f>
        <v>0</v>
      </c>
      <c r="K280" s="183" t="s">
        <v>221</v>
      </c>
      <c r="L280" s="41"/>
      <c r="M280" s="188" t="s">
        <v>19</v>
      </c>
      <c r="N280" s="189" t="s">
        <v>43</v>
      </c>
      <c r="O280" s="66"/>
      <c r="P280" s="190">
        <f>O280*H280</f>
        <v>0</v>
      </c>
      <c r="Q280" s="190">
        <v>0</v>
      </c>
      <c r="R280" s="190">
        <f>Q280*H280</f>
        <v>0</v>
      </c>
      <c r="S280" s="190">
        <v>0</v>
      </c>
      <c r="T280" s="191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92" t="s">
        <v>156</v>
      </c>
      <c r="AT280" s="192" t="s">
        <v>218</v>
      </c>
      <c r="AU280" s="192" t="s">
        <v>81</v>
      </c>
      <c r="AY280" s="19" t="s">
        <v>216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19" t="s">
        <v>79</v>
      </c>
      <c r="BK280" s="193">
        <f>ROUND(I280*H280,2)</f>
        <v>0</v>
      </c>
      <c r="BL280" s="19" t="s">
        <v>156</v>
      </c>
      <c r="BM280" s="192" t="s">
        <v>535</v>
      </c>
    </row>
    <row r="281" spans="1:65" s="2" customFormat="1" ht="11.25">
      <c r="A281" s="36"/>
      <c r="B281" s="37"/>
      <c r="C281" s="38"/>
      <c r="D281" s="194" t="s">
        <v>223</v>
      </c>
      <c r="E281" s="38"/>
      <c r="F281" s="195" t="s">
        <v>536</v>
      </c>
      <c r="G281" s="38"/>
      <c r="H281" s="38"/>
      <c r="I281" s="196"/>
      <c r="J281" s="38"/>
      <c r="K281" s="38"/>
      <c r="L281" s="41"/>
      <c r="M281" s="197"/>
      <c r="N281" s="198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223</v>
      </c>
      <c r="AU281" s="19" t="s">
        <v>81</v>
      </c>
    </row>
    <row r="282" spans="1:65" s="12" customFormat="1" ht="25.9" customHeight="1">
      <c r="B282" s="165"/>
      <c r="C282" s="166"/>
      <c r="D282" s="167" t="s">
        <v>71</v>
      </c>
      <c r="E282" s="168" t="s">
        <v>312</v>
      </c>
      <c r="F282" s="168" t="s">
        <v>537</v>
      </c>
      <c r="G282" s="166"/>
      <c r="H282" s="166"/>
      <c r="I282" s="169"/>
      <c r="J282" s="170">
        <f>BK282</f>
        <v>0</v>
      </c>
      <c r="K282" s="166"/>
      <c r="L282" s="171"/>
      <c r="M282" s="172"/>
      <c r="N282" s="173"/>
      <c r="O282" s="173"/>
      <c r="P282" s="174">
        <f>P283</f>
        <v>0</v>
      </c>
      <c r="Q282" s="173"/>
      <c r="R282" s="174">
        <f>R283</f>
        <v>4.1399999999999999E-2</v>
      </c>
      <c r="S282" s="173"/>
      <c r="T282" s="175">
        <f>T283</f>
        <v>0</v>
      </c>
      <c r="AR282" s="176" t="s">
        <v>136</v>
      </c>
      <c r="AT282" s="177" t="s">
        <v>71</v>
      </c>
      <c r="AU282" s="177" t="s">
        <v>72</v>
      </c>
      <c r="AY282" s="176" t="s">
        <v>216</v>
      </c>
      <c r="BK282" s="178">
        <f>BK283</f>
        <v>0</v>
      </c>
    </row>
    <row r="283" spans="1:65" s="12" customFormat="1" ht="22.9" customHeight="1">
      <c r="B283" s="165"/>
      <c r="C283" s="166"/>
      <c r="D283" s="167" t="s">
        <v>71</v>
      </c>
      <c r="E283" s="179" t="s">
        <v>538</v>
      </c>
      <c r="F283" s="179" t="s">
        <v>539</v>
      </c>
      <c r="G283" s="166"/>
      <c r="H283" s="166"/>
      <c r="I283" s="169"/>
      <c r="J283" s="180">
        <f>BK283</f>
        <v>0</v>
      </c>
      <c r="K283" s="166"/>
      <c r="L283" s="171"/>
      <c r="M283" s="172"/>
      <c r="N283" s="173"/>
      <c r="O283" s="173"/>
      <c r="P283" s="174">
        <f>SUM(P284:P291)</f>
        <v>0</v>
      </c>
      <c r="Q283" s="173"/>
      <c r="R283" s="174">
        <f>SUM(R284:R291)</f>
        <v>4.1399999999999999E-2</v>
      </c>
      <c r="S283" s="173"/>
      <c r="T283" s="175">
        <f>SUM(T284:T291)</f>
        <v>0</v>
      </c>
      <c r="AR283" s="176" t="s">
        <v>136</v>
      </c>
      <c r="AT283" s="177" t="s">
        <v>71</v>
      </c>
      <c r="AU283" s="177" t="s">
        <v>79</v>
      </c>
      <c r="AY283" s="176" t="s">
        <v>216</v>
      </c>
      <c r="BK283" s="178">
        <f>SUM(BK284:BK291)</f>
        <v>0</v>
      </c>
    </row>
    <row r="284" spans="1:65" s="2" customFormat="1" ht="21.75" customHeight="1">
      <c r="A284" s="36"/>
      <c r="B284" s="37"/>
      <c r="C284" s="181" t="s">
        <v>540</v>
      </c>
      <c r="D284" s="181" t="s">
        <v>218</v>
      </c>
      <c r="E284" s="182" t="s">
        <v>541</v>
      </c>
      <c r="F284" s="183" t="s">
        <v>542</v>
      </c>
      <c r="G284" s="184" t="s">
        <v>134</v>
      </c>
      <c r="H284" s="185">
        <v>60</v>
      </c>
      <c r="I284" s="186"/>
      <c r="J284" s="187">
        <f>ROUND(I284*H284,2)</f>
        <v>0</v>
      </c>
      <c r="K284" s="183" t="s">
        <v>221</v>
      </c>
      <c r="L284" s="41"/>
      <c r="M284" s="188" t="s">
        <v>19</v>
      </c>
      <c r="N284" s="189" t="s">
        <v>43</v>
      </c>
      <c r="O284" s="66"/>
      <c r="P284" s="190">
        <f>O284*H284</f>
        <v>0</v>
      </c>
      <c r="Q284" s="190">
        <v>0</v>
      </c>
      <c r="R284" s="190">
        <f>Q284*H284</f>
        <v>0</v>
      </c>
      <c r="S284" s="190">
        <v>0</v>
      </c>
      <c r="T284" s="191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92" t="s">
        <v>543</v>
      </c>
      <c r="AT284" s="192" t="s">
        <v>218</v>
      </c>
      <c r="AU284" s="192" t="s">
        <v>81</v>
      </c>
      <c r="AY284" s="19" t="s">
        <v>216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19" t="s">
        <v>79</v>
      </c>
      <c r="BK284" s="193">
        <f>ROUND(I284*H284,2)</f>
        <v>0</v>
      </c>
      <c r="BL284" s="19" t="s">
        <v>543</v>
      </c>
      <c r="BM284" s="192" t="s">
        <v>544</v>
      </c>
    </row>
    <row r="285" spans="1:65" s="2" customFormat="1" ht="11.25">
      <c r="A285" s="36"/>
      <c r="B285" s="37"/>
      <c r="C285" s="38"/>
      <c r="D285" s="194" t="s">
        <v>223</v>
      </c>
      <c r="E285" s="38"/>
      <c r="F285" s="195" t="s">
        <v>545</v>
      </c>
      <c r="G285" s="38"/>
      <c r="H285" s="38"/>
      <c r="I285" s="196"/>
      <c r="J285" s="38"/>
      <c r="K285" s="38"/>
      <c r="L285" s="41"/>
      <c r="M285" s="197"/>
      <c r="N285" s="198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223</v>
      </c>
      <c r="AU285" s="19" t="s">
        <v>81</v>
      </c>
    </row>
    <row r="286" spans="1:65" s="13" customFormat="1" ht="11.25">
      <c r="B286" s="201"/>
      <c r="C286" s="202"/>
      <c r="D286" s="199" t="s">
        <v>227</v>
      </c>
      <c r="E286" s="203" t="s">
        <v>19</v>
      </c>
      <c r="F286" s="204" t="s">
        <v>132</v>
      </c>
      <c r="G286" s="202"/>
      <c r="H286" s="205">
        <v>60</v>
      </c>
      <c r="I286" s="206"/>
      <c r="J286" s="202"/>
      <c r="K286" s="202"/>
      <c r="L286" s="207"/>
      <c r="M286" s="208"/>
      <c r="N286" s="209"/>
      <c r="O286" s="209"/>
      <c r="P286" s="209"/>
      <c r="Q286" s="209"/>
      <c r="R286" s="209"/>
      <c r="S286" s="209"/>
      <c r="T286" s="210"/>
      <c r="AT286" s="211" t="s">
        <v>227</v>
      </c>
      <c r="AU286" s="211" t="s">
        <v>81</v>
      </c>
      <c r="AV286" s="13" t="s">
        <v>81</v>
      </c>
      <c r="AW286" s="13" t="s">
        <v>33</v>
      </c>
      <c r="AX286" s="13" t="s">
        <v>79</v>
      </c>
      <c r="AY286" s="211" t="s">
        <v>216</v>
      </c>
    </row>
    <row r="287" spans="1:65" s="2" customFormat="1" ht="16.5" customHeight="1">
      <c r="A287" s="36"/>
      <c r="B287" s="37"/>
      <c r="C287" s="233" t="s">
        <v>135</v>
      </c>
      <c r="D287" s="233" t="s">
        <v>312</v>
      </c>
      <c r="E287" s="234" t="s">
        <v>546</v>
      </c>
      <c r="F287" s="235" t="s">
        <v>547</v>
      </c>
      <c r="G287" s="236" t="s">
        <v>134</v>
      </c>
      <c r="H287" s="237">
        <v>60</v>
      </c>
      <c r="I287" s="238"/>
      <c r="J287" s="239">
        <f>ROUND(I287*H287,2)</f>
        <v>0</v>
      </c>
      <c r="K287" s="235" t="s">
        <v>221</v>
      </c>
      <c r="L287" s="240"/>
      <c r="M287" s="241" t="s">
        <v>19</v>
      </c>
      <c r="N287" s="242" t="s">
        <v>43</v>
      </c>
      <c r="O287" s="66"/>
      <c r="P287" s="190">
        <f>O287*H287</f>
        <v>0</v>
      </c>
      <c r="Q287" s="190">
        <v>6.8999999999999997E-4</v>
      </c>
      <c r="R287" s="190">
        <f>Q287*H287</f>
        <v>4.1399999999999999E-2</v>
      </c>
      <c r="S287" s="190">
        <v>0</v>
      </c>
      <c r="T287" s="191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92" t="s">
        <v>548</v>
      </c>
      <c r="AT287" s="192" t="s">
        <v>312</v>
      </c>
      <c r="AU287" s="192" t="s">
        <v>81</v>
      </c>
      <c r="AY287" s="19" t="s">
        <v>216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19" t="s">
        <v>79</v>
      </c>
      <c r="BK287" s="193">
        <f>ROUND(I287*H287,2)</f>
        <v>0</v>
      </c>
      <c r="BL287" s="19" t="s">
        <v>548</v>
      </c>
      <c r="BM287" s="192" t="s">
        <v>549</v>
      </c>
    </row>
    <row r="288" spans="1:65" s="13" customFormat="1" ht="11.25">
      <c r="B288" s="201"/>
      <c r="C288" s="202"/>
      <c r="D288" s="199" t="s">
        <v>227</v>
      </c>
      <c r="E288" s="203" t="s">
        <v>19</v>
      </c>
      <c r="F288" s="204" t="s">
        <v>132</v>
      </c>
      <c r="G288" s="202"/>
      <c r="H288" s="205">
        <v>60</v>
      </c>
      <c r="I288" s="206"/>
      <c r="J288" s="202"/>
      <c r="K288" s="202"/>
      <c r="L288" s="207"/>
      <c r="M288" s="208"/>
      <c r="N288" s="209"/>
      <c r="O288" s="209"/>
      <c r="P288" s="209"/>
      <c r="Q288" s="209"/>
      <c r="R288" s="209"/>
      <c r="S288" s="209"/>
      <c r="T288" s="210"/>
      <c r="AT288" s="211" t="s">
        <v>227</v>
      </c>
      <c r="AU288" s="211" t="s">
        <v>81</v>
      </c>
      <c r="AV288" s="13" t="s">
        <v>81</v>
      </c>
      <c r="AW288" s="13" t="s">
        <v>33</v>
      </c>
      <c r="AX288" s="13" t="s">
        <v>79</v>
      </c>
      <c r="AY288" s="211" t="s">
        <v>216</v>
      </c>
    </row>
    <row r="289" spans="1:65" s="2" customFormat="1" ht="24.2" customHeight="1">
      <c r="A289" s="36"/>
      <c r="B289" s="37"/>
      <c r="C289" s="181" t="s">
        <v>550</v>
      </c>
      <c r="D289" s="181" t="s">
        <v>218</v>
      </c>
      <c r="E289" s="182" t="s">
        <v>551</v>
      </c>
      <c r="F289" s="183" t="s">
        <v>552</v>
      </c>
      <c r="G289" s="184" t="s">
        <v>134</v>
      </c>
      <c r="H289" s="185">
        <v>60</v>
      </c>
      <c r="I289" s="186"/>
      <c r="J289" s="187">
        <f>ROUND(I289*H289,2)</f>
        <v>0</v>
      </c>
      <c r="K289" s="183" t="s">
        <v>221</v>
      </c>
      <c r="L289" s="41"/>
      <c r="M289" s="188" t="s">
        <v>19</v>
      </c>
      <c r="N289" s="189" t="s">
        <v>43</v>
      </c>
      <c r="O289" s="66"/>
      <c r="P289" s="190">
        <f>O289*H289</f>
        <v>0</v>
      </c>
      <c r="Q289" s="190">
        <v>0</v>
      </c>
      <c r="R289" s="190">
        <f>Q289*H289</f>
        <v>0</v>
      </c>
      <c r="S289" s="190">
        <v>0</v>
      </c>
      <c r="T289" s="191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92" t="s">
        <v>543</v>
      </c>
      <c r="AT289" s="192" t="s">
        <v>218</v>
      </c>
      <c r="AU289" s="192" t="s">
        <v>81</v>
      </c>
      <c r="AY289" s="19" t="s">
        <v>216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19" t="s">
        <v>79</v>
      </c>
      <c r="BK289" s="193">
        <f>ROUND(I289*H289,2)</f>
        <v>0</v>
      </c>
      <c r="BL289" s="19" t="s">
        <v>543</v>
      </c>
      <c r="BM289" s="192" t="s">
        <v>553</v>
      </c>
    </row>
    <row r="290" spans="1:65" s="2" customFormat="1" ht="11.25">
      <c r="A290" s="36"/>
      <c r="B290" s="37"/>
      <c r="C290" s="38"/>
      <c r="D290" s="194" t="s">
        <v>223</v>
      </c>
      <c r="E290" s="38"/>
      <c r="F290" s="195" t="s">
        <v>554</v>
      </c>
      <c r="G290" s="38"/>
      <c r="H290" s="38"/>
      <c r="I290" s="196"/>
      <c r="J290" s="38"/>
      <c r="K290" s="38"/>
      <c r="L290" s="41"/>
      <c r="M290" s="197"/>
      <c r="N290" s="198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223</v>
      </c>
      <c r="AU290" s="19" t="s">
        <v>81</v>
      </c>
    </row>
    <row r="291" spans="1:65" s="13" customFormat="1" ht="11.25">
      <c r="B291" s="201"/>
      <c r="C291" s="202"/>
      <c r="D291" s="199" t="s">
        <v>227</v>
      </c>
      <c r="E291" s="203" t="s">
        <v>19</v>
      </c>
      <c r="F291" s="204" t="s">
        <v>132</v>
      </c>
      <c r="G291" s="202"/>
      <c r="H291" s="205">
        <v>60</v>
      </c>
      <c r="I291" s="206"/>
      <c r="J291" s="202"/>
      <c r="K291" s="202"/>
      <c r="L291" s="207"/>
      <c r="M291" s="208"/>
      <c r="N291" s="209"/>
      <c r="O291" s="209"/>
      <c r="P291" s="209"/>
      <c r="Q291" s="209"/>
      <c r="R291" s="209"/>
      <c r="S291" s="209"/>
      <c r="T291" s="210"/>
      <c r="AT291" s="211" t="s">
        <v>227</v>
      </c>
      <c r="AU291" s="211" t="s">
        <v>81</v>
      </c>
      <c r="AV291" s="13" t="s">
        <v>81</v>
      </c>
      <c r="AW291" s="13" t="s">
        <v>33</v>
      </c>
      <c r="AX291" s="13" t="s">
        <v>79</v>
      </c>
      <c r="AY291" s="211" t="s">
        <v>216</v>
      </c>
    </row>
    <row r="292" spans="1:65" s="12" customFormat="1" ht="25.9" customHeight="1">
      <c r="B292" s="165"/>
      <c r="C292" s="166"/>
      <c r="D292" s="167" t="s">
        <v>71</v>
      </c>
      <c r="E292" s="168" t="s">
        <v>555</v>
      </c>
      <c r="F292" s="168" t="s">
        <v>556</v>
      </c>
      <c r="G292" s="166"/>
      <c r="H292" s="166"/>
      <c r="I292" s="169"/>
      <c r="J292" s="170">
        <f>BK292</f>
        <v>0</v>
      </c>
      <c r="K292" s="166"/>
      <c r="L292" s="171"/>
      <c r="M292" s="172"/>
      <c r="N292" s="173"/>
      <c r="O292" s="173"/>
      <c r="P292" s="174">
        <f>SUM(P293:P301)</f>
        <v>0</v>
      </c>
      <c r="Q292" s="173"/>
      <c r="R292" s="174">
        <f>SUM(R293:R301)</f>
        <v>0</v>
      </c>
      <c r="S292" s="173"/>
      <c r="T292" s="175">
        <f>SUM(T293:T301)</f>
        <v>0</v>
      </c>
      <c r="AR292" s="176" t="s">
        <v>156</v>
      </c>
      <c r="AT292" s="177" t="s">
        <v>71</v>
      </c>
      <c r="AU292" s="177" t="s">
        <v>72</v>
      </c>
      <c r="AY292" s="176" t="s">
        <v>216</v>
      </c>
      <c r="BK292" s="178">
        <f>SUM(BK293:BK301)</f>
        <v>0</v>
      </c>
    </row>
    <row r="293" spans="1:65" s="2" customFormat="1" ht="16.5" customHeight="1">
      <c r="A293" s="36"/>
      <c r="B293" s="37"/>
      <c r="C293" s="181" t="s">
        <v>557</v>
      </c>
      <c r="D293" s="181" t="s">
        <v>218</v>
      </c>
      <c r="E293" s="182" t="s">
        <v>558</v>
      </c>
      <c r="F293" s="183" t="s">
        <v>559</v>
      </c>
      <c r="G293" s="184" t="s">
        <v>560</v>
      </c>
      <c r="H293" s="185">
        <v>50</v>
      </c>
      <c r="I293" s="186"/>
      <c r="J293" s="187">
        <f>ROUND(I293*H293,2)</f>
        <v>0</v>
      </c>
      <c r="K293" s="183" t="s">
        <v>221</v>
      </c>
      <c r="L293" s="41"/>
      <c r="M293" s="188" t="s">
        <v>19</v>
      </c>
      <c r="N293" s="189" t="s">
        <v>43</v>
      </c>
      <c r="O293" s="66"/>
      <c r="P293" s="190">
        <f>O293*H293</f>
        <v>0</v>
      </c>
      <c r="Q293" s="190">
        <v>0</v>
      </c>
      <c r="R293" s="190">
        <f>Q293*H293</f>
        <v>0</v>
      </c>
      <c r="S293" s="190">
        <v>0</v>
      </c>
      <c r="T293" s="191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92" t="s">
        <v>561</v>
      </c>
      <c r="AT293" s="192" t="s">
        <v>218</v>
      </c>
      <c r="AU293" s="192" t="s">
        <v>79</v>
      </c>
      <c r="AY293" s="19" t="s">
        <v>216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19" t="s">
        <v>79</v>
      </c>
      <c r="BK293" s="193">
        <f>ROUND(I293*H293,2)</f>
        <v>0</v>
      </c>
      <c r="BL293" s="19" t="s">
        <v>561</v>
      </c>
      <c r="BM293" s="192" t="s">
        <v>562</v>
      </c>
    </row>
    <row r="294" spans="1:65" s="2" customFormat="1" ht="11.25">
      <c r="A294" s="36"/>
      <c r="B294" s="37"/>
      <c r="C294" s="38"/>
      <c r="D294" s="194" t="s">
        <v>223</v>
      </c>
      <c r="E294" s="38"/>
      <c r="F294" s="195" t="s">
        <v>563</v>
      </c>
      <c r="G294" s="38"/>
      <c r="H294" s="38"/>
      <c r="I294" s="196"/>
      <c r="J294" s="38"/>
      <c r="K294" s="38"/>
      <c r="L294" s="41"/>
      <c r="M294" s="197"/>
      <c r="N294" s="198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223</v>
      </c>
      <c r="AU294" s="19" t="s">
        <v>79</v>
      </c>
    </row>
    <row r="295" spans="1:65" s="13" customFormat="1" ht="11.25">
      <c r="B295" s="201"/>
      <c r="C295" s="202"/>
      <c r="D295" s="199" t="s">
        <v>227</v>
      </c>
      <c r="E295" s="203" t="s">
        <v>19</v>
      </c>
      <c r="F295" s="204" t="s">
        <v>564</v>
      </c>
      <c r="G295" s="202"/>
      <c r="H295" s="205">
        <v>50</v>
      </c>
      <c r="I295" s="206"/>
      <c r="J295" s="202"/>
      <c r="K295" s="202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227</v>
      </c>
      <c r="AU295" s="211" t="s">
        <v>79</v>
      </c>
      <c r="AV295" s="13" t="s">
        <v>81</v>
      </c>
      <c r="AW295" s="13" t="s">
        <v>33</v>
      </c>
      <c r="AX295" s="13" t="s">
        <v>79</v>
      </c>
      <c r="AY295" s="211" t="s">
        <v>216</v>
      </c>
    </row>
    <row r="296" spans="1:65" s="2" customFormat="1" ht="16.5" customHeight="1">
      <c r="A296" s="36"/>
      <c r="B296" s="37"/>
      <c r="C296" s="181" t="s">
        <v>565</v>
      </c>
      <c r="D296" s="181" t="s">
        <v>218</v>
      </c>
      <c r="E296" s="182" t="s">
        <v>566</v>
      </c>
      <c r="F296" s="183" t="s">
        <v>567</v>
      </c>
      <c r="G296" s="184" t="s">
        <v>560</v>
      </c>
      <c r="H296" s="185">
        <v>25</v>
      </c>
      <c r="I296" s="186"/>
      <c r="J296" s="187">
        <f>ROUND(I296*H296,2)</f>
        <v>0</v>
      </c>
      <c r="K296" s="183" t="s">
        <v>221</v>
      </c>
      <c r="L296" s="41"/>
      <c r="M296" s="188" t="s">
        <v>19</v>
      </c>
      <c r="N296" s="189" t="s">
        <v>43</v>
      </c>
      <c r="O296" s="66"/>
      <c r="P296" s="190">
        <f>O296*H296</f>
        <v>0</v>
      </c>
      <c r="Q296" s="190">
        <v>0</v>
      </c>
      <c r="R296" s="190">
        <f>Q296*H296</f>
        <v>0</v>
      </c>
      <c r="S296" s="190">
        <v>0</v>
      </c>
      <c r="T296" s="191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92" t="s">
        <v>561</v>
      </c>
      <c r="AT296" s="192" t="s">
        <v>218</v>
      </c>
      <c r="AU296" s="192" t="s">
        <v>79</v>
      </c>
      <c r="AY296" s="19" t="s">
        <v>216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19" t="s">
        <v>79</v>
      </c>
      <c r="BK296" s="193">
        <f>ROUND(I296*H296,2)</f>
        <v>0</v>
      </c>
      <c r="BL296" s="19" t="s">
        <v>561</v>
      </c>
      <c r="BM296" s="192" t="s">
        <v>568</v>
      </c>
    </row>
    <row r="297" spans="1:65" s="2" customFormat="1" ht="11.25">
      <c r="A297" s="36"/>
      <c r="B297" s="37"/>
      <c r="C297" s="38"/>
      <c r="D297" s="194" t="s">
        <v>223</v>
      </c>
      <c r="E297" s="38"/>
      <c r="F297" s="195" t="s">
        <v>569</v>
      </c>
      <c r="G297" s="38"/>
      <c r="H297" s="38"/>
      <c r="I297" s="196"/>
      <c r="J297" s="38"/>
      <c r="K297" s="38"/>
      <c r="L297" s="41"/>
      <c r="M297" s="197"/>
      <c r="N297" s="198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223</v>
      </c>
      <c r="AU297" s="19" t="s">
        <v>79</v>
      </c>
    </row>
    <row r="298" spans="1:65" s="13" customFormat="1" ht="11.25">
      <c r="B298" s="201"/>
      <c r="C298" s="202"/>
      <c r="D298" s="199" t="s">
        <v>227</v>
      </c>
      <c r="E298" s="203" t="s">
        <v>19</v>
      </c>
      <c r="F298" s="204" t="s">
        <v>570</v>
      </c>
      <c r="G298" s="202"/>
      <c r="H298" s="205">
        <v>25</v>
      </c>
      <c r="I298" s="206"/>
      <c r="J298" s="202"/>
      <c r="K298" s="202"/>
      <c r="L298" s="207"/>
      <c r="M298" s="208"/>
      <c r="N298" s="209"/>
      <c r="O298" s="209"/>
      <c r="P298" s="209"/>
      <c r="Q298" s="209"/>
      <c r="R298" s="209"/>
      <c r="S298" s="209"/>
      <c r="T298" s="210"/>
      <c r="AT298" s="211" t="s">
        <v>227</v>
      </c>
      <c r="AU298" s="211" t="s">
        <v>79</v>
      </c>
      <c r="AV298" s="13" t="s">
        <v>81</v>
      </c>
      <c r="AW298" s="13" t="s">
        <v>33</v>
      </c>
      <c r="AX298" s="13" t="s">
        <v>79</v>
      </c>
      <c r="AY298" s="211" t="s">
        <v>216</v>
      </c>
    </row>
    <row r="299" spans="1:65" s="2" customFormat="1" ht="16.5" customHeight="1">
      <c r="A299" s="36"/>
      <c r="B299" s="37"/>
      <c r="C299" s="181" t="s">
        <v>543</v>
      </c>
      <c r="D299" s="181" t="s">
        <v>218</v>
      </c>
      <c r="E299" s="182" t="s">
        <v>571</v>
      </c>
      <c r="F299" s="183" t="s">
        <v>572</v>
      </c>
      <c r="G299" s="184" t="s">
        <v>560</v>
      </c>
      <c r="H299" s="185">
        <v>25</v>
      </c>
      <c r="I299" s="186"/>
      <c r="J299" s="187">
        <f>ROUND(I299*H299,2)</f>
        <v>0</v>
      </c>
      <c r="K299" s="183" t="s">
        <v>221</v>
      </c>
      <c r="L299" s="41"/>
      <c r="M299" s="188" t="s">
        <v>19</v>
      </c>
      <c r="N299" s="189" t="s">
        <v>43</v>
      </c>
      <c r="O299" s="66"/>
      <c r="P299" s="190">
        <f>O299*H299</f>
        <v>0</v>
      </c>
      <c r="Q299" s="190">
        <v>0</v>
      </c>
      <c r="R299" s="190">
        <f>Q299*H299</f>
        <v>0</v>
      </c>
      <c r="S299" s="190">
        <v>0</v>
      </c>
      <c r="T299" s="191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92" t="s">
        <v>561</v>
      </c>
      <c r="AT299" s="192" t="s">
        <v>218</v>
      </c>
      <c r="AU299" s="192" t="s">
        <v>79</v>
      </c>
      <c r="AY299" s="19" t="s">
        <v>216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19" t="s">
        <v>79</v>
      </c>
      <c r="BK299" s="193">
        <f>ROUND(I299*H299,2)</f>
        <v>0</v>
      </c>
      <c r="BL299" s="19" t="s">
        <v>561</v>
      </c>
      <c r="BM299" s="192" t="s">
        <v>573</v>
      </c>
    </row>
    <row r="300" spans="1:65" s="2" customFormat="1" ht="11.25">
      <c r="A300" s="36"/>
      <c r="B300" s="37"/>
      <c r="C300" s="38"/>
      <c r="D300" s="194" t="s">
        <v>223</v>
      </c>
      <c r="E300" s="38"/>
      <c r="F300" s="195" t="s">
        <v>574</v>
      </c>
      <c r="G300" s="38"/>
      <c r="H300" s="38"/>
      <c r="I300" s="196"/>
      <c r="J300" s="38"/>
      <c r="K300" s="38"/>
      <c r="L300" s="41"/>
      <c r="M300" s="197"/>
      <c r="N300" s="198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223</v>
      </c>
      <c r="AU300" s="19" t="s">
        <v>79</v>
      </c>
    </row>
    <row r="301" spans="1:65" s="13" customFormat="1" ht="11.25">
      <c r="B301" s="201"/>
      <c r="C301" s="202"/>
      <c r="D301" s="199" t="s">
        <v>227</v>
      </c>
      <c r="E301" s="203" t="s">
        <v>19</v>
      </c>
      <c r="F301" s="204" t="s">
        <v>570</v>
      </c>
      <c r="G301" s="202"/>
      <c r="H301" s="205">
        <v>25</v>
      </c>
      <c r="I301" s="206"/>
      <c r="J301" s="202"/>
      <c r="K301" s="202"/>
      <c r="L301" s="207"/>
      <c r="M301" s="243"/>
      <c r="N301" s="244"/>
      <c r="O301" s="244"/>
      <c r="P301" s="244"/>
      <c r="Q301" s="244"/>
      <c r="R301" s="244"/>
      <c r="S301" s="244"/>
      <c r="T301" s="245"/>
      <c r="AT301" s="211" t="s">
        <v>227</v>
      </c>
      <c r="AU301" s="211" t="s">
        <v>79</v>
      </c>
      <c r="AV301" s="13" t="s">
        <v>81</v>
      </c>
      <c r="AW301" s="13" t="s">
        <v>33</v>
      </c>
      <c r="AX301" s="13" t="s">
        <v>79</v>
      </c>
      <c r="AY301" s="211" t="s">
        <v>216</v>
      </c>
    </row>
    <row r="302" spans="1:65" s="2" customFormat="1" ht="6.95" customHeight="1">
      <c r="A302" s="36"/>
      <c r="B302" s="49"/>
      <c r="C302" s="50"/>
      <c r="D302" s="50"/>
      <c r="E302" s="50"/>
      <c r="F302" s="50"/>
      <c r="G302" s="50"/>
      <c r="H302" s="50"/>
      <c r="I302" s="50"/>
      <c r="J302" s="50"/>
      <c r="K302" s="50"/>
      <c r="L302" s="41"/>
      <c r="M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</row>
  </sheetData>
  <sheetProtection algorithmName="SHA-512" hashValue="xvifweUTnwn4nsHikmwF6Zt7P0zqVG88u5vcGQ8BwooDCsNlMUgeACBlL8lUBBVOEzq9AdFFBIXC6y0TBME09A==" saltValue="YLTchpqvR91sE+nhK6CJa3grFIwgXIECxPW7VC3GNs3qe29hZm18mg0FiX6LwpgjNPC18bHG7THAViZlWFy4Rw==" spinCount="100000" sheet="1" objects="1" scenarios="1" formatColumns="0" formatRows="0" autoFilter="0"/>
  <autoFilter ref="C94:K301" xr:uid="{00000000-0009-0000-0000-000001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100-000000000000}"/>
    <hyperlink ref="F103" r:id="rId2" xr:uid="{00000000-0004-0000-0100-000001000000}"/>
    <hyperlink ref="F106" r:id="rId3" xr:uid="{00000000-0004-0000-0100-000002000000}"/>
    <hyperlink ref="F109" r:id="rId4" xr:uid="{00000000-0004-0000-0100-000003000000}"/>
    <hyperlink ref="F112" r:id="rId5" xr:uid="{00000000-0004-0000-0100-000004000000}"/>
    <hyperlink ref="F115" r:id="rId6" xr:uid="{00000000-0004-0000-0100-000005000000}"/>
    <hyperlink ref="F119" r:id="rId7" xr:uid="{00000000-0004-0000-0100-000006000000}"/>
    <hyperlink ref="F122" r:id="rId8" xr:uid="{00000000-0004-0000-0100-000007000000}"/>
    <hyperlink ref="F127" r:id="rId9" xr:uid="{00000000-0004-0000-0100-000008000000}"/>
    <hyperlink ref="F130" r:id="rId10" xr:uid="{00000000-0004-0000-0100-000009000000}"/>
    <hyperlink ref="F133" r:id="rId11" xr:uid="{00000000-0004-0000-0100-00000A000000}"/>
    <hyperlink ref="F136" r:id="rId12" xr:uid="{00000000-0004-0000-0100-00000B000000}"/>
    <hyperlink ref="F139" r:id="rId13" xr:uid="{00000000-0004-0000-0100-00000C000000}"/>
    <hyperlink ref="F143" r:id="rId14" xr:uid="{00000000-0004-0000-0100-00000D000000}"/>
    <hyperlink ref="F148" r:id="rId15" xr:uid="{00000000-0004-0000-0100-00000E000000}"/>
    <hyperlink ref="F151" r:id="rId16" xr:uid="{00000000-0004-0000-0100-00000F000000}"/>
    <hyperlink ref="F160" r:id="rId17" xr:uid="{00000000-0004-0000-0100-000010000000}"/>
    <hyperlink ref="F167" r:id="rId18" xr:uid="{00000000-0004-0000-0100-000011000000}"/>
    <hyperlink ref="F174" r:id="rId19" xr:uid="{00000000-0004-0000-0100-000012000000}"/>
    <hyperlink ref="F177" r:id="rId20" xr:uid="{00000000-0004-0000-0100-000013000000}"/>
    <hyperlink ref="F181" r:id="rId21" xr:uid="{00000000-0004-0000-0100-000014000000}"/>
    <hyperlink ref="F184" r:id="rId22" xr:uid="{00000000-0004-0000-0100-000015000000}"/>
    <hyperlink ref="F187" r:id="rId23" xr:uid="{00000000-0004-0000-0100-000016000000}"/>
    <hyperlink ref="F190" r:id="rId24" xr:uid="{00000000-0004-0000-0100-000017000000}"/>
    <hyperlink ref="F193" r:id="rId25" xr:uid="{00000000-0004-0000-0100-000018000000}"/>
    <hyperlink ref="F196" r:id="rId26" xr:uid="{00000000-0004-0000-0100-000019000000}"/>
    <hyperlink ref="F200" r:id="rId27" xr:uid="{00000000-0004-0000-0100-00001A000000}"/>
    <hyperlink ref="F204" r:id="rId28" xr:uid="{00000000-0004-0000-0100-00001B000000}"/>
    <hyperlink ref="F207" r:id="rId29" xr:uid="{00000000-0004-0000-0100-00001C000000}"/>
    <hyperlink ref="F210" r:id="rId30" xr:uid="{00000000-0004-0000-0100-00001D000000}"/>
    <hyperlink ref="F213" r:id="rId31" xr:uid="{00000000-0004-0000-0100-00001E000000}"/>
    <hyperlink ref="F217" r:id="rId32" xr:uid="{00000000-0004-0000-0100-00001F000000}"/>
    <hyperlink ref="F220" r:id="rId33" xr:uid="{00000000-0004-0000-0100-000020000000}"/>
    <hyperlink ref="F227" r:id="rId34" xr:uid="{00000000-0004-0000-0100-000021000000}"/>
    <hyperlink ref="F232" r:id="rId35" xr:uid="{00000000-0004-0000-0100-000022000000}"/>
    <hyperlink ref="F238" r:id="rId36" xr:uid="{00000000-0004-0000-0100-000023000000}"/>
    <hyperlink ref="F243" r:id="rId37" xr:uid="{00000000-0004-0000-0100-000024000000}"/>
    <hyperlink ref="F246" r:id="rId38" xr:uid="{00000000-0004-0000-0100-000025000000}"/>
    <hyperlink ref="F249" r:id="rId39" xr:uid="{00000000-0004-0000-0100-000026000000}"/>
    <hyperlink ref="F251" r:id="rId40" xr:uid="{00000000-0004-0000-0100-000027000000}"/>
    <hyperlink ref="F253" r:id="rId41" xr:uid="{00000000-0004-0000-0100-000028000000}"/>
    <hyperlink ref="F255" r:id="rId42" xr:uid="{00000000-0004-0000-0100-000029000000}"/>
    <hyperlink ref="F259" r:id="rId43" xr:uid="{00000000-0004-0000-0100-00002A000000}"/>
    <hyperlink ref="F261" r:id="rId44" xr:uid="{00000000-0004-0000-0100-00002B000000}"/>
    <hyperlink ref="F265" r:id="rId45" xr:uid="{00000000-0004-0000-0100-00002C000000}"/>
    <hyperlink ref="F267" r:id="rId46" xr:uid="{00000000-0004-0000-0100-00002D000000}"/>
    <hyperlink ref="F271" r:id="rId47" xr:uid="{00000000-0004-0000-0100-00002E000000}"/>
    <hyperlink ref="F273" r:id="rId48" xr:uid="{00000000-0004-0000-0100-00002F000000}"/>
    <hyperlink ref="F275" r:id="rId49" xr:uid="{00000000-0004-0000-0100-000030000000}"/>
    <hyperlink ref="F277" r:id="rId50" xr:uid="{00000000-0004-0000-0100-000031000000}"/>
    <hyperlink ref="F281" r:id="rId51" xr:uid="{00000000-0004-0000-0100-000032000000}"/>
    <hyperlink ref="F285" r:id="rId52" xr:uid="{00000000-0004-0000-0100-000033000000}"/>
    <hyperlink ref="F290" r:id="rId53" xr:uid="{00000000-0004-0000-0100-000034000000}"/>
    <hyperlink ref="F294" r:id="rId54" xr:uid="{00000000-0004-0000-0100-000035000000}"/>
    <hyperlink ref="F297" r:id="rId55" xr:uid="{00000000-0004-0000-0100-000036000000}"/>
    <hyperlink ref="F300" r:id="rId56" xr:uid="{00000000-0004-0000-0100-00003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89</v>
      </c>
      <c r="AZ2" s="110" t="s">
        <v>575</v>
      </c>
      <c r="BA2" s="110" t="s">
        <v>576</v>
      </c>
      <c r="BB2" s="110" t="s">
        <v>134</v>
      </c>
      <c r="BC2" s="110" t="s">
        <v>156</v>
      </c>
      <c r="BD2" s="110" t="s">
        <v>136</v>
      </c>
    </row>
    <row r="3" spans="1:5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  <c r="AZ3" s="110" t="s">
        <v>577</v>
      </c>
      <c r="BA3" s="110" t="s">
        <v>167</v>
      </c>
      <c r="BB3" s="110" t="s">
        <v>160</v>
      </c>
      <c r="BC3" s="110" t="s">
        <v>578</v>
      </c>
      <c r="BD3" s="110" t="s">
        <v>81</v>
      </c>
    </row>
    <row r="4" spans="1:5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  <c r="AZ4" s="110" t="s">
        <v>142</v>
      </c>
      <c r="BA4" s="110" t="s">
        <v>143</v>
      </c>
      <c r="BB4" s="110" t="s">
        <v>139</v>
      </c>
      <c r="BC4" s="110" t="s">
        <v>579</v>
      </c>
      <c r="BD4" s="110" t="s">
        <v>136</v>
      </c>
    </row>
    <row r="5" spans="1:56" s="1" customFormat="1" ht="6.95" customHeight="1">
      <c r="B5" s="22"/>
      <c r="L5" s="22"/>
      <c r="AZ5" s="110" t="s">
        <v>145</v>
      </c>
      <c r="BA5" s="110" t="s">
        <v>146</v>
      </c>
      <c r="BB5" s="110" t="s">
        <v>139</v>
      </c>
      <c r="BC5" s="110" t="s">
        <v>580</v>
      </c>
      <c r="BD5" s="110" t="s">
        <v>81</v>
      </c>
    </row>
    <row r="6" spans="1:56" s="1" customFormat="1" ht="12" customHeight="1">
      <c r="B6" s="22"/>
      <c r="D6" s="115" t="s">
        <v>16</v>
      </c>
      <c r="L6" s="22"/>
      <c r="AZ6" s="110" t="s">
        <v>581</v>
      </c>
      <c r="BA6" s="110" t="s">
        <v>582</v>
      </c>
      <c r="BB6" s="110" t="s">
        <v>139</v>
      </c>
      <c r="BC6" s="110" t="s">
        <v>8</v>
      </c>
      <c r="BD6" s="110" t="s">
        <v>136</v>
      </c>
    </row>
    <row r="7" spans="1:5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  <c r="AZ7" s="110" t="s">
        <v>148</v>
      </c>
      <c r="BA7" s="110" t="s">
        <v>149</v>
      </c>
      <c r="BB7" s="110" t="s">
        <v>139</v>
      </c>
      <c r="BC7" s="110" t="s">
        <v>339</v>
      </c>
      <c r="BD7" s="110" t="s">
        <v>136</v>
      </c>
    </row>
    <row r="8" spans="1:56" s="1" customFormat="1" ht="12" customHeight="1">
      <c r="B8" s="22"/>
      <c r="D8" s="115" t="s">
        <v>153</v>
      </c>
      <c r="L8" s="22"/>
      <c r="AZ8" s="110" t="s">
        <v>583</v>
      </c>
      <c r="BA8" s="110" t="s">
        <v>584</v>
      </c>
      <c r="BB8" s="110" t="s">
        <v>139</v>
      </c>
      <c r="BC8" s="110" t="s">
        <v>79</v>
      </c>
      <c r="BD8" s="110" t="s">
        <v>136</v>
      </c>
    </row>
    <row r="9" spans="1:56" s="2" customFormat="1" ht="16.5" customHeight="1">
      <c r="A9" s="36"/>
      <c r="B9" s="41"/>
      <c r="C9" s="36"/>
      <c r="D9" s="36"/>
      <c r="E9" s="407" t="s">
        <v>157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10" t="s">
        <v>585</v>
      </c>
      <c r="BA9" s="110" t="s">
        <v>586</v>
      </c>
      <c r="BB9" s="110" t="s">
        <v>139</v>
      </c>
      <c r="BC9" s="110" t="s">
        <v>587</v>
      </c>
      <c r="BD9" s="110" t="s">
        <v>136</v>
      </c>
    </row>
    <row r="10" spans="1:5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10" t="s">
        <v>588</v>
      </c>
      <c r="BA10" s="110" t="s">
        <v>589</v>
      </c>
      <c r="BB10" s="110" t="s">
        <v>176</v>
      </c>
      <c r="BC10" s="110" t="s">
        <v>81</v>
      </c>
      <c r="BD10" s="110" t="s">
        <v>136</v>
      </c>
    </row>
    <row r="11" spans="1:56" s="2" customFormat="1" ht="16.5" customHeight="1">
      <c r="A11" s="36"/>
      <c r="B11" s="41"/>
      <c r="C11" s="36"/>
      <c r="D11" s="36"/>
      <c r="E11" s="410" t="s">
        <v>590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10" t="s">
        <v>591</v>
      </c>
      <c r="BA11" s="110" t="s">
        <v>592</v>
      </c>
      <c r="BB11" s="110" t="s">
        <v>176</v>
      </c>
      <c r="BC11" s="110" t="s">
        <v>81</v>
      </c>
      <c r="BD11" s="110" t="s">
        <v>136</v>
      </c>
    </row>
    <row r="12" spans="1:5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10" t="s">
        <v>593</v>
      </c>
      <c r="BA12" s="110" t="s">
        <v>594</v>
      </c>
      <c r="BB12" s="110" t="s">
        <v>176</v>
      </c>
      <c r="BC12" s="110" t="s">
        <v>384</v>
      </c>
      <c r="BD12" s="110" t="s">
        <v>136</v>
      </c>
    </row>
    <row r="13" spans="1:5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Z13" s="110" t="s">
        <v>595</v>
      </c>
      <c r="BA13" s="110" t="s">
        <v>596</v>
      </c>
      <c r="BB13" s="110" t="s">
        <v>134</v>
      </c>
      <c r="BC13" s="110" t="s">
        <v>415</v>
      </c>
      <c r="BD13" s="110" t="s">
        <v>136</v>
      </c>
    </row>
    <row r="14" spans="1:5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Z14" s="110" t="s">
        <v>154</v>
      </c>
      <c r="BA14" s="110" t="s">
        <v>155</v>
      </c>
      <c r="BB14" s="110" t="s">
        <v>134</v>
      </c>
      <c r="BC14" s="110" t="s">
        <v>265</v>
      </c>
      <c r="BD14" s="110" t="s">
        <v>136</v>
      </c>
    </row>
    <row r="15" spans="1:5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Z15" s="110" t="s">
        <v>597</v>
      </c>
      <c r="BA15" s="110" t="s">
        <v>598</v>
      </c>
      <c r="BB15" s="110" t="s">
        <v>160</v>
      </c>
      <c r="BC15" s="110" t="s">
        <v>599</v>
      </c>
      <c r="BD15" s="110" t="s">
        <v>81</v>
      </c>
    </row>
    <row r="16" spans="1:5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Z16" s="110" t="s">
        <v>166</v>
      </c>
      <c r="BA16" s="110" t="s">
        <v>167</v>
      </c>
      <c r="BB16" s="110" t="s">
        <v>160</v>
      </c>
      <c r="BC16" s="110" t="s">
        <v>600</v>
      </c>
      <c r="BD16" s="110" t="s">
        <v>136</v>
      </c>
    </row>
    <row r="17" spans="1:56" s="2" customFormat="1" ht="18" customHeight="1">
      <c r="A17" s="36"/>
      <c r="B17" s="41"/>
      <c r="C17" s="36"/>
      <c r="D17" s="36"/>
      <c r="E17" s="105" t="s">
        <v>183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Z17" s="110" t="s">
        <v>172</v>
      </c>
      <c r="BA17" s="110" t="s">
        <v>173</v>
      </c>
      <c r="BB17" s="110" t="s">
        <v>160</v>
      </c>
      <c r="BC17" s="110" t="s">
        <v>601</v>
      </c>
      <c r="BD17" s="110" t="s">
        <v>81</v>
      </c>
    </row>
    <row r="18" spans="1:56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Z18" s="110" t="s">
        <v>602</v>
      </c>
      <c r="BA18" s="110" t="s">
        <v>603</v>
      </c>
      <c r="BB18" s="110" t="s">
        <v>160</v>
      </c>
      <c r="BC18" s="110" t="s">
        <v>604</v>
      </c>
      <c r="BD18" s="110" t="s">
        <v>81</v>
      </c>
    </row>
    <row r="19" spans="1:56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Z19" s="110" t="s">
        <v>174</v>
      </c>
      <c r="BA19" s="110" t="s">
        <v>175</v>
      </c>
      <c r="BB19" s="110" t="s">
        <v>176</v>
      </c>
      <c r="BC19" s="110" t="s">
        <v>156</v>
      </c>
      <c r="BD19" s="110" t="s">
        <v>136</v>
      </c>
    </row>
    <row r="20" spans="1:56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Z20" s="110" t="s">
        <v>605</v>
      </c>
      <c r="BA20" s="110" t="s">
        <v>178</v>
      </c>
      <c r="BB20" s="110" t="s">
        <v>176</v>
      </c>
      <c r="BC20" s="110" t="s">
        <v>265</v>
      </c>
      <c r="BD20" s="110" t="s">
        <v>136</v>
      </c>
    </row>
    <row r="21" spans="1:56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Z21" s="110" t="s">
        <v>177</v>
      </c>
      <c r="BA21" s="110" t="s">
        <v>606</v>
      </c>
      <c r="BB21" s="110" t="s">
        <v>176</v>
      </c>
      <c r="BC21" s="110" t="s">
        <v>81</v>
      </c>
      <c r="BD21" s="110" t="s">
        <v>136</v>
      </c>
    </row>
    <row r="22" spans="1:56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Z22" s="110" t="s">
        <v>180</v>
      </c>
      <c r="BA22" s="110" t="s">
        <v>607</v>
      </c>
      <c r="BB22" s="110" t="s">
        <v>160</v>
      </c>
      <c r="BC22" s="110" t="s">
        <v>182</v>
      </c>
      <c r="BD22" s="110" t="s">
        <v>81</v>
      </c>
    </row>
    <row r="23" spans="1:56" s="2" customFormat="1" ht="18" customHeight="1">
      <c r="A23" s="36"/>
      <c r="B23" s="41"/>
      <c r="C23" s="36"/>
      <c r="D23" s="36"/>
      <c r="E23" s="105" t="s">
        <v>186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56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56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56" s="2" customFormat="1" ht="18" customHeight="1">
      <c r="A26" s="36"/>
      <c r="B26" s="41"/>
      <c r="C26" s="36"/>
      <c r="D26" s="36"/>
      <c r="E26" s="105" t="s">
        <v>187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56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56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56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56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56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56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ROUND(J95,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ROUND((SUM(BE95:BE347)),  2)</f>
        <v>0</v>
      </c>
      <c r="G35" s="36"/>
      <c r="H35" s="36"/>
      <c r="I35" s="127">
        <v>0.21</v>
      </c>
      <c r="J35" s="126">
        <f>ROUND(((SUM(BE95:BE347))*I35),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ROUND((SUM(BF95:BF347)),  2)</f>
        <v>0</v>
      </c>
      <c r="G36" s="36"/>
      <c r="H36" s="36"/>
      <c r="I36" s="127">
        <v>0.12</v>
      </c>
      <c r="J36" s="126">
        <f>ROUND(((SUM(BF95:BF347))*I36),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ROUND((SUM(BG95:BG347)),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ROUND((SUM(BH95:BH347)),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ROUND((SUM(BI95:BI347)),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157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002 - KOMUNIKACE ZRN2 - 2 ETAPA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STATUTÁRNÍ MĚSTO TEPLICE</v>
      </c>
      <c r="G58" s="38"/>
      <c r="H58" s="38"/>
      <c r="I58" s="31" t="s">
        <v>31</v>
      </c>
      <c r="J58" s="34" t="str">
        <f>E23</f>
        <v>RAPID MOST SPOL. 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 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J95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192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>
      <c r="B65" s="149"/>
      <c r="C65" s="99"/>
      <c r="D65" s="150" t="s">
        <v>193</v>
      </c>
      <c r="E65" s="151"/>
      <c r="F65" s="151"/>
      <c r="G65" s="151"/>
      <c r="H65" s="151"/>
      <c r="I65" s="151"/>
      <c r="J65" s="152">
        <f>J97</f>
        <v>0</v>
      </c>
      <c r="K65" s="99"/>
      <c r="L65" s="153"/>
    </row>
    <row r="66" spans="1:31" s="10" customFormat="1" ht="19.899999999999999" customHeight="1">
      <c r="B66" s="149"/>
      <c r="C66" s="99"/>
      <c r="D66" s="150" t="s">
        <v>608</v>
      </c>
      <c r="E66" s="151"/>
      <c r="F66" s="151"/>
      <c r="G66" s="151"/>
      <c r="H66" s="151"/>
      <c r="I66" s="151"/>
      <c r="J66" s="152">
        <f>J173</f>
        <v>0</v>
      </c>
      <c r="K66" s="99"/>
      <c r="L66" s="153"/>
    </row>
    <row r="67" spans="1:31" s="10" customFormat="1" ht="19.899999999999999" customHeight="1">
      <c r="B67" s="149"/>
      <c r="C67" s="99"/>
      <c r="D67" s="150" t="s">
        <v>609</v>
      </c>
      <c r="E67" s="151"/>
      <c r="F67" s="151"/>
      <c r="G67" s="151"/>
      <c r="H67" s="151"/>
      <c r="I67" s="151"/>
      <c r="J67" s="152">
        <f>J182</f>
        <v>0</v>
      </c>
      <c r="K67" s="99"/>
      <c r="L67" s="153"/>
    </row>
    <row r="68" spans="1:31" s="10" customFormat="1" ht="19.899999999999999" customHeight="1">
      <c r="B68" s="149"/>
      <c r="C68" s="99"/>
      <c r="D68" s="150" t="s">
        <v>194</v>
      </c>
      <c r="E68" s="151"/>
      <c r="F68" s="151"/>
      <c r="G68" s="151"/>
      <c r="H68" s="151"/>
      <c r="I68" s="151"/>
      <c r="J68" s="152">
        <f>J186</f>
        <v>0</v>
      </c>
      <c r="K68" s="99"/>
      <c r="L68" s="153"/>
    </row>
    <row r="69" spans="1:31" s="10" customFormat="1" ht="19.899999999999999" customHeight="1">
      <c r="B69" s="149"/>
      <c r="C69" s="99"/>
      <c r="D69" s="150" t="s">
        <v>195</v>
      </c>
      <c r="E69" s="151"/>
      <c r="F69" s="151"/>
      <c r="G69" s="151"/>
      <c r="H69" s="151"/>
      <c r="I69" s="151"/>
      <c r="J69" s="152">
        <f>J234</f>
        <v>0</v>
      </c>
      <c r="K69" s="99"/>
      <c r="L69" s="153"/>
    </row>
    <row r="70" spans="1:31" s="10" customFormat="1" ht="19.899999999999999" customHeight="1">
      <c r="B70" s="149"/>
      <c r="C70" s="99"/>
      <c r="D70" s="150" t="s">
        <v>196</v>
      </c>
      <c r="E70" s="151"/>
      <c r="F70" s="151"/>
      <c r="G70" s="151"/>
      <c r="H70" s="151"/>
      <c r="I70" s="151"/>
      <c r="J70" s="152">
        <f>J272</f>
        <v>0</v>
      </c>
      <c r="K70" s="99"/>
      <c r="L70" s="153"/>
    </row>
    <row r="71" spans="1:31" s="10" customFormat="1" ht="19.899999999999999" customHeight="1">
      <c r="B71" s="149"/>
      <c r="C71" s="99"/>
      <c r="D71" s="150" t="s">
        <v>197</v>
      </c>
      <c r="E71" s="151"/>
      <c r="F71" s="151"/>
      <c r="G71" s="151"/>
      <c r="H71" s="151"/>
      <c r="I71" s="151"/>
      <c r="J71" s="152">
        <f>J310</f>
        <v>0</v>
      </c>
      <c r="K71" s="99"/>
      <c r="L71" s="153"/>
    </row>
    <row r="72" spans="1:31" s="10" customFormat="1" ht="19.899999999999999" customHeight="1">
      <c r="B72" s="149"/>
      <c r="C72" s="99"/>
      <c r="D72" s="150" t="s">
        <v>198</v>
      </c>
      <c r="E72" s="151"/>
      <c r="F72" s="151"/>
      <c r="G72" s="151"/>
      <c r="H72" s="151"/>
      <c r="I72" s="151"/>
      <c r="J72" s="152">
        <f>J333</f>
        <v>0</v>
      </c>
      <c r="K72" s="99"/>
      <c r="L72" s="153"/>
    </row>
    <row r="73" spans="1:31" s="9" customFormat="1" ht="24.95" customHeight="1">
      <c r="B73" s="143"/>
      <c r="C73" s="144"/>
      <c r="D73" s="145" t="s">
        <v>201</v>
      </c>
      <c r="E73" s="146"/>
      <c r="F73" s="146"/>
      <c r="G73" s="146"/>
      <c r="H73" s="146"/>
      <c r="I73" s="146"/>
      <c r="J73" s="147">
        <f>J338</f>
        <v>0</v>
      </c>
      <c r="K73" s="144"/>
      <c r="L73" s="148"/>
    </row>
    <row r="74" spans="1:31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31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4.95" customHeight="1">
      <c r="A80" s="36"/>
      <c r="B80" s="37"/>
      <c r="C80" s="25" t="s">
        <v>202</v>
      </c>
      <c r="D80" s="38"/>
      <c r="E80" s="38"/>
      <c r="F80" s="38"/>
      <c r="G80" s="38"/>
      <c r="H80" s="38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6.5" customHeight="1">
      <c r="A83" s="36"/>
      <c r="B83" s="37"/>
      <c r="C83" s="38"/>
      <c r="D83" s="38"/>
      <c r="E83" s="414" t="str">
        <f>E7</f>
        <v>KOMUNIKACE V UL.DUCHCOVSKÁ</v>
      </c>
      <c r="F83" s="415"/>
      <c r="G83" s="415"/>
      <c r="H83" s="415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1" customFormat="1" ht="12" customHeight="1">
      <c r="B84" s="23"/>
      <c r="C84" s="31" t="s">
        <v>153</v>
      </c>
      <c r="D84" s="24"/>
      <c r="E84" s="24"/>
      <c r="F84" s="24"/>
      <c r="G84" s="24"/>
      <c r="H84" s="24"/>
      <c r="I84" s="24"/>
      <c r="J84" s="24"/>
      <c r="K84" s="24"/>
      <c r="L84" s="22"/>
    </row>
    <row r="85" spans="1:63" s="2" customFormat="1" ht="16.5" customHeight="1">
      <c r="A85" s="36"/>
      <c r="B85" s="37"/>
      <c r="C85" s="38"/>
      <c r="D85" s="38"/>
      <c r="E85" s="414" t="s">
        <v>157</v>
      </c>
      <c r="F85" s="416"/>
      <c r="G85" s="416"/>
      <c r="H85" s="416"/>
      <c r="I85" s="38"/>
      <c r="J85" s="38"/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2" customHeight="1">
      <c r="A86" s="36"/>
      <c r="B86" s="37"/>
      <c r="C86" s="31" t="s">
        <v>162</v>
      </c>
      <c r="D86" s="38"/>
      <c r="E86" s="38"/>
      <c r="F86" s="38"/>
      <c r="G86" s="38"/>
      <c r="H86" s="38"/>
      <c r="I86" s="38"/>
      <c r="J86" s="38"/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6.5" customHeight="1">
      <c r="A87" s="36"/>
      <c r="B87" s="37"/>
      <c r="C87" s="38"/>
      <c r="D87" s="38"/>
      <c r="E87" s="368" t="str">
        <f>E11</f>
        <v>002 - KOMUNIKACE ZRN2 - 2 ETAPA</v>
      </c>
      <c r="F87" s="416"/>
      <c r="G87" s="416"/>
      <c r="H87" s="416"/>
      <c r="I87" s="38"/>
      <c r="J87" s="38"/>
      <c r="K87" s="38"/>
      <c r="L87" s="11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12" customHeight="1">
      <c r="A89" s="36"/>
      <c r="B89" s="37"/>
      <c r="C89" s="31" t="s">
        <v>21</v>
      </c>
      <c r="D89" s="38"/>
      <c r="E89" s="38"/>
      <c r="F89" s="29" t="str">
        <f>F14</f>
        <v>TEPLICE</v>
      </c>
      <c r="G89" s="38"/>
      <c r="H89" s="38"/>
      <c r="I89" s="31" t="s">
        <v>23</v>
      </c>
      <c r="J89" s="61" t="str">
        <f>IF(J14="","",J14)</f>
        <v>10. 2. 2026</v>
      </c>
      <c r="K89" s="38"/>
      <c r="L89" s="11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25.7" customHeight="1">
      <c r="A91" s="36"/>
      <c r="B91" s="37"/>
      <c r="C91" s="31" t="s">
        <v>25</v>
      </c>
      <c r="D91" s="38"/>
      <c r="E91" s="38"/>
      <c r="F91" s="29" t="str">
        <f>E17</f>
        <v>STATUTÁRNÍ MĚSTO TEPLICE</v>
      </c>
      <c r="G91" s="38"/>
      <c r="H91" s="38"/>
      <c r="I91" s="31" t="s">
        <v>31</v>
      </c>
      <c r="J91" s="34" t="str">
        <f>E23</f>
        <v>RAPID MOST SPOL. S R.O.</v>
      </c>
      <c r="K91" s="38"/>
      <c r="L91" s="11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25.7" customHeight="1">
      <c r="A92" s="36"/>
      <c r="B92" s="37"/>
      <c r="C92" s="31" t="s">
        <v>29</v>
      </c>
      <c r="D92" s="38"/>
      <c r="E92" s="38"/>
      <c r="F92" s="29" t="str">
        <f>IF(E20="","",E20)</f>
        <v>Vyplň údaj</v>
      </c>
      <c r="G92" s="38"/>
      <c r="H92" s="38"/>
      <c r="I92" s="31" t="s">
        <v>34</v>
      </c>
      <c r="J92" s="34" t="str">
        <f>E26</f>
        <v>ING. VLADIMÍR PLHÁK</v>
      </c>
      <c r="K92" s="38"/>
      <c r="L92" s="11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1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11" customFormat="1" ht="29.25" customHeight="1">
      <c r="A94" s="154"/>
      <c r="B94" s="155"/>
      <c r="C94" s="156" t="s">
        <v>203</v>
      </c>
      <c r="D94" s="157" t="s">
        <v>57</v>
      </c>
      <c r="E94" s="157" t="s">
        <v>53</v>
      </c>
      <c r="F94" s="157" t="s">
        <v>54</v>
      </c>
      <c r="G94" s="157" t="s">
        <v>204</v>
      </c>
      <c r="H94" s="157" t="s">
        <v>205</v>
      </c>
      <c r="I94" s="157" t="s">
        <v>206</v>
      </c>
      <c r="J94" s="157" t="s">
        <v>190</v>
      </c>
      <c r="K94" s="158" t="s">
        <v>207</v>
      </c>
      <c r="L94" s="159"/>
      <c r="M94" s="70" t="s">
        <v>19</v>
      </c>
      <c r="N94" s="71" t="s">
        <v>42</v>
      </c>
      <c r="O94" s="71" t="s">
        <v>208</v>
      </c>
      <c r="P94" s="71" t="s">
        <v>209</v>
      </c>
      <c r="Q94" s="71" t="s">
        <v>210</v>
      </c>
      <c r="R94" s="71" t="s">
        <v>211</v>
      </c>
      <c r="S94" s="71" t="s">
        <v>212</v>
      </c>
      <c r="T94" s="72" t="s">
        <v>213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>
      <c r="A95" s="36"/>
      <c r="B95" s="37"/>
      <c r="C95" s="77" t="s">
        <v>214</v>
      </c>
      <c r="D95" s="38"/>
      <c r="E95" s="38"/>
      <c r="F95" s="38"/>
      <c r="G95" s="38"/>
      <c r="H95" s="38"/>
      <c r="I95" s="38"/>
      <c r="J95" s="160">
        <f>BK95</f>
        <v>0</v>
      </c>
      <c r="K95" s="38"/>
      <c r="L95" s="41"/>
      <c r="M95" s="73"/>
      <c r="N95" s="161"/>
      <c r="O95" s="74"/>
      <c r="P95" s="162">
        <f>P96+P338</f>
        <v>0</v>
      </c>
      <c r="Q95" s="74"/>
      <c r="R95" s="162">
        <f>R96+R338</f>
        <v>121.50801885999999</v>
      </c>
      <c r="S95" s="74"/>
      <c r="T95" s="163">
        <f>T96+T338</f>
        <v>909.00400000000013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71</v>
      </c>
      <c r="AU95" s="19" t="s">
        <v>191</v>
      </c>
      <c r="BK95" s="164">
        <f>BK96+BK338</f>
        <v>0</v>
      </c>
    </row>
    <row r="96" spans="1:63" s="12" customFormat="1" ht="25.9" customHeight="1">
      <c r="B96" s="165"/>
      <c r="C96" s="166"/>
      <c r="D96" s="167" t="s">
        <v>71</v>
      </c>
      <c r="E96" s="168" t="s">
        <v>215</v>
      </c>
      <c r="F96" s="168" t="s">
        <v>215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P97+P173+P182+P186+P234+P272+P310+P333</f>
        <v>0</v>
      </c>
      <c r="Q96" s="173"/>
      <c r="R96" s="174">
        <f>R97+R173+R182+R186+R234+R272+R310+R333</f>
        <v>121.50801885999999</v>
      </c>
      <c r="S96" s="173"/>
      <c r="T96" s="175">
        <f>T97+T173+T182+T186+T234+T272+T310+T333</f>
        <v>909.00400000000013</v>
      </c>
      <c r="AR96" s="176" t="s">
        <v>79</v>
      </c>
      <c r="AT96" s="177" t="s">
        <v>71</v>
      </c>
      <c r="AU96" s="177" t="s">
        <v>72</v>
      </c>
      <c r="AY96" s="176" t="s">
        <v>216</v>
      </c>
      <c r="BK96" s="178">
        <f>BK97+BK173+BK182+BK186+BK234+BK272+BK310+BK333</f>
        <v>0</v>
      </c>
    </row>
    <row r="97" spans="1:65" s="12" customFormat="1" ht="22.9" customHeight="1">
      <c r="B97" s="165"/>
      <c r="C97" s="166"/>
      <c r="D97" s="167" t="s">
        <v>71</v>
      </c>
      <c r="E97" s="179" t="s">
        <v>79</v>
      </c>
      <c r="F97" s="179" t="s">
        <v>217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SUM(P98:P172)</f>
        <v>0</v>
      </c>
      <c r="Q97" s="173"/>
      <c r="R97" s="174">
        <f>SUM(R98:R172)</f>
        <v>19.16328</v>
      </c>
      <c r="S97" s="173"/>
      <c r="T97" s="175">
        <f>SUM(T98:T172)</f>
        <v>848.14400000000012</v>
      </c>
      <c r="AR97" s="176" t="s">
        <v>79</v>
      </c>
      <c r="AT97" s="177" t="s">
        <v>71</v>
      </c>
      <c r="AU97" s="177" t="s">
        <v>79</v>
      </c>
      <c r="AY97" s="176" t="s">
        <v>216</v>
      </c>
      <c r="BK97" s="178">
        <f>SUM(BK98:BK172)</f>
        <v>0</v>
      </c>
    </row>
    <row r="98" spans="1:65" s="2" customFormat="1" ht="37.9" customHeight="1">
      <c r="A98" s="36"/>
      <c r="B98" s="37"/>
      <c r="C98" s="181" t="s">
        <v>79</v>
      </c>
      <c r="D98" s="181" t="s">
        <v>218</v>
      </c>
      <c r="E98" s="182" t="s">
        <v>219</v>
      </c>
      <c r="F98" s="183" t="s">
        <v>220</v>
      </c>
      <c r="G98" s="184" t="s">
        <v>139</v>
      </c>
      <c r="H98" s="185">
        <v>35</v>
      </c>
      <c r="I98" s="186"/>
      <c r="J98" s="187">
        <f>ROUND(I98*H98,2)</f>
        <v>0</v>
      </c>
      <c r="K98" s="183" t="s">
        <v>221</v>
      </c>
      <c r="L98" s="41"/>
      <c r="M98" s="188" t="s">
        <v>19</v>
      </c>
      <c r="N98" s="189" t="s">
        <v>43</v>
      </c>
      <c r="O98" s="66"/>
      <c r="P98" s="190">
        <f>O98*H98</f>
        <v>0</v>
      </c>
      <c r="Q98" s="190">
        <v>0</v>
      </c>
      <c r="R98" s="190">
        <f>Q98*H98</f>
        <v>0</v>
      </c>
      <c r="S98" s="190">
        <v>0.26</v>
      </c>
      <c r="T98" s="191">
        <f>S98*H98</f>
        <v>9.1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2" t="s">
        <v>156</v>
      </c>
      <c r="AT98" s="192" t="s">
        <v>218</v>
      </c>
      <c r="AU98" s="192" t="s">
        <v>81</v>
      </c>
      <c r="AY98" s="19" t="s">
        <v>216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19" t="s">
        <v>79</v>
      </c>
      <c r="BK98" s="193">
        <f>ROUND(I98*H98,2)</f>
        <v>0</v>
      </c>
      <c r="BL98" s="19" t="s">
        <v>156</v>
      </c>
      <c r="BM98" s="192" t="s">
        <v>222</v>
      </c>
    </row>
    <row r="99" spans="1:65" s="2" customFormat="1" ht="11.25">
      <c r="A99" s="36"/>
      <c r="B99" s="37"/>
      <c r="C99" s="38"/>
      <c r="D99" s="194" t="s">
        <v>223</v>
      </c>
      <c r="E99" s="38"/>
      <c r="F99" s="195" t="s">
        <v>224</v>
      </c>
      <c r="G99" s="38"/>
      <c r="H99" s="38"/>
      <c r="I99" s="196"/>
      <c r="J99" s="38"/>
      <c r="K99" s="38"/>
      <c r="L99" s="41"/>
      <c r="M99" s="197"/>
      <c r="N99" s="198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223</v>
      </c>
      <c r="AU99" s="19" t="s">
        <v>81</v>
      </c>
    </row>
    <row r="100" spans="1:65" s="2" customFormat="1" ht="19.5">
      <c r="A100" s="36"/>
      <c r="B100" s="37"/>
      <c r="C100" s="38"/>
      <c r="D100" s="199" t="s">
        <v>225</v>
      </c>
      <c r="E100" s="38"/>
      <c r="F100" s="200" t="s">
        <v>226</v>
      </c>
      <c r="G100" s="38"/>
      <c r="H100" s="38"/>
      <c r="I100" s="196"/>
      <c r="J100" s="38"/>
      <c r="K100" s="38"/>
      <c r="L100" s="41"/>
      <c r="M100" s="197"/>
      <c r="N100" s="198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225</v>
      </c>
      <c r="AU100" s="19" t="s">
        <v>81</v>
      </c>
    </row>
    <row r="101" spans="1:65" s="13" customFormat="1" ht="11.25">
      <c r="B101" s="201"/>
      <c r="C101" s="202"/>
      <c r="D101" s="199" t="s">
        <v>227</v>
      </c>
      <c r="E101" s="203" t="s">
        <v>19</v>
      </c>
      <c r="F101" s="204" t="s">
        <v>610</v>
      </c>
      <c r="G101" s="202"/>
      <c r="H101" s="205">
        <v>35</v>
      </c>
      <c r="I101" s="206"/>
      <c r="J101" s="202"/>
      <c r="K101" s="202"/>
      <c r="L101" s="207"/>
      <c r="M101" s="208"/>
      <c r="N101" s="209"/>
      <c r="O101" s="209"/>
      <c r="P101" s="209"/>
      <c r="Q101" s="209"/>
      <c r="R101" s="209"/>
      <c r="S101" s="209"/>
      <c r="T101" s="210"/>
      <c r="AT101" s="211" t="s">
        <v>227</v>
      </c>
      <c r="AU101" s="211" t="s">
        <v>81</v>
      </c>
      <c r="AV101" s="13" t="s">
        <v>81</v>
      </c>
      <c r="AW101" s="13" t="s">
        <v>33</v>
      </c>
      <c r="AX101" s="13" t="s">
        <v>79</v>
      </c>
      <c r="AY101" s="211" t="s">
        <v>216</v>
      </c>
    </row>
    <row r="102" spans="1:65" s="2" customFormat="1" ht="37.9" customHeight="1">
      <c r="A102" s="36"/>
      <c r="B102" s="37"/>
      <c r="C102" s="181" t="s">
        <v>81</v>
      </c>
      <c r="D102" s="181" t="s">
        <v>218</v>
      </c>
      <c r="E102" s="182" t="s">
        <v>611</v>
      </c>
      <c r="F102" s="183" t="s">
        <v>612</v>
      </c>
      <c r="G102" s="184" t="s">
        <v>139</v>
      </c>
      <c r="H102" s="185">
        <v>117</v>
      </c>
      <c r="I102" s="186"/>
      <c r="J102" s="187">
        <f>ROUND(I102*H102,2)</f>
        <v>0</v>
      </c>
      <c r="K102" s="183" t="s">
        <v>221</v>
      </c>
      <c r="L102" s="41"/>
      <c r="M102" s="188" t="s">
        <v>19</v>
      </c>
      <c r="N102" s="189" t="s">
        <v>43</v>
      </c>
      <c r="O102" s="66"/>
      <c r="P102" s="190">
        <f>O102*H102</f>
        <v>0</v>
      </c>
      <c r="Q102" s="190">
        <v>0</v>
      </c>
      <c r="R102" s="190">
        <f>Q102*H102</f>
        <v>0</v>
      </c>
      <c r="S102" s="190">
        <v>0.29499999999999998</v>
      </c>
      <c r="T102" s="191">
        <f>S102*H102</f>
        <v>34.515000000000001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2" t="s">
        <v>156</v>
      </c>
      <c r="AT102" s="192" t="s">
        <v>218</v>
      </c>
      <c r="AU102" s="192" t="s">
        <v>81</v>
      </c>
      <c r="AY102" s="19" t="s">
        <v>216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19" t="s">
        <v>79</v>
      </c>
      <c r="BK102" s="193">
        <f>ROUND(I102*H102,2)</f>
        <v>0</v>
      </c>
      <c r="BL102" s="19" t="s">
        <v>156</v>
      </c>
      <c r="BM102" s="192" t="s">
        <v>613</v>
      </c>
    </row>
    <row r="103" spans="1:65" s="2" customFormat="1" ht="11.25">
      <c r="A103" s="36"/>
      <c r="B103" s="37"/>
      <c r="C103" s="38"/>
      <c r="D103" s="194" t="s">
        <v>223</v>
      </c>
      <c r="E103" s="38"/>
      <c r="F103" s="195" t="s">
        <v>614</v>
      </c>
      <c r="G103" s="38"/>
      <c r="H103" s="38"/>
      <c r="I103" s="196"/>
      <c r="J103" s="38"/>
      <c r="K103" s="38"/>
      <c r="L103" s="41"/>
      <c r="M103" s="197"/>
      <c r="N103" s="198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223</v>
      </c>
      <c r="AU103" s="19" t="s">
        <v>81</v>
      </c>
    </row>
    <row r="104" spans="1:65" s="2" customFormat="1" ht="19.5">
      <c r="A104" s="36"/>
      <c r="B104" s="37"/>
      <c r="C104" s="38"/>
      <c r="D104" s="199" t="s">
        <v>225</v>
      </c>
      <c r="E104" s="38"/>
      <c r="F104" s="200" t="s">
        <v>615</v>
      </c>
      <c r="G104" s="38"/>
      <c r="H104" s="38"/>
      <c r="I104" s="196"/>
      <c r="J104" s="38"/>
      <c r="K104" s="38"/>
      <c r="L104" s="41"/>
      <c r="M104" s="197"/>
      <c r="N104" s="198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225</v>
      </c>
      <c r="AU104" s="19" t="s">
        <v>81</v>
      </c>
    </row>
    <row r="105" spans="1:65" s="13" customFormat="1" ht="11.25">
      <c r="B105" s="201"/>
      <c r="C105" s="202"/>
      <c r="D105" s="199" t="s">
        <v>227</v>
      </c>
      <c r="E105" s="203" t="s">
        <v>19</v>
      </c>
      <c r="F105" s="204" t="s">
        <v>616</v>
      </c>
      <c r="G105" s="202"/>
      <c r="H105" s="205">
        <v>117</v>
      </c>
      <c r="I105" s="206"/>
      <c r="J105" s="202"/>
      <c r="K105" s="202"/>
      <c r="L105" s="207"/>
      <c r="M105" s="208"/>
      <c r="N105" s="209"/>
      <c r="O105" s="209"/>
      <c r="P105" s="209"/>
      <c r="Q105" s="209"/>
      <c r="R105" s="209"/>
      <c r="S105" s="209"/>
      <c r="T105" s="210"/>
      <c r="AT105" s="211" t="s">
        <v>227</v>
      </c>
      <c r="AU105" s="211" t="s">
        <v>81</v>
      </c>
      <c r="AV105" s="13" t="s">
        <v>81</v>
      </c>
      <c r="AW105" s="13" t="s">
        <v>33</v>
      </c>
      <c r="AX105" s="13" t="s">
        <v>79</v>
      </c>
      <c r="AY105" s="211" t="s">
        <v>216</v>
      </c>
    </row>
    <row r="106" spans="1:65" s="2" customFormat="1" ht="37.9" customHeight="1">
      <c r="A106" s="36"/>
      <c r="B106" s="37"/>
      <c r="C106" s="181" t="s">
        <v>136</v>
      </c>
      <c r="D106" s="181" t="s">
        <v>218</v>
      </c>
      <c r="E106" s="182" t="s">
        <v>228</v>
      </c>
      <c r="F106" s="183" t="s">
        <v>617</v>
      </c>
      <c r="G106" s="184" t="s">
        <v>139</v>
      </c>
      <c r="H106" s="185">
        <v>277.60000000000002</v>
      </c>
      <c r="I106" s="186"/>
      <c r="J106" s="187">
        <f>ROUND(I106*H106,2)</f>
        <v>0</v>
      </c>
      <c r="K106" s="183" t="s">
        <v>221</v>
      </c>
      <c r="L106" s="41"/>
      <c r="M106" s="188" t="s">
        <v>19</v>
      </c>
      <c r="N106" s="189" t="s">
        <v>43</v>
      </c>
      <c r="O106" s="66"/>
      <c r="P106" s="190">
        <f>O106*H106</f>
        <v>0</v>
      </c>
      <c r="Q106" s="190">
        <v>0</v>
      </c>
      <c r="R106" s="190">
        <f>Q106*H106</f>
        <v>0</v>
      </c>
      <c r="S106" s="190">
        <v>0.28999999999999998</v>
      </c>
      <c r="T106" s="191">
        <f>S106*H106</f>
        <v>80.504000000000005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2" t="s">
        <v>156</v>
      </c>
      <c r="AT106" s="192" t="s">
        <v>218</v>
      </c>
      <c r="AU106" s="192" t="s">
        <v>81</v>
      </c>
      <c r="AY106" s="19" t="s">
        <v>216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19" t="s">
        <v>79</v>
      </c>
      <c r="BK106" s="193">
        <f>ROUND(I106*H106,2)</f>
        <v>0</v>
      </c>
      <c r="BL106" s="19" t="s">
        <v>156</v>
      </c>
      <c r="BM106" s="192" t="s">
        <v>618</v>
      </c>
    </row>
    <row r="107" spans="1:65" s="2" customFormat="1" ht="11.25">
      <c r="A107" s="36"/>
      <c r="B107" s="37"/>
      <c r="C107" s="38"/>
      <c r="D107" s="194" t="s">
        <v>223</v>
      </c>
      <c r="E107" s="38"/>
      <c r="F107" s="195" t="s">
        <v>231</v>
      </c>
      <c r="G107" s="38"/>
      <c r="H107" s="38"/>
      <c r="I107" s="196"/>
      <c r="J107" s="38"/>
      <c r="K107" s="38"/>
      <c r="L107" s="41"/>
      <c r="M107" s="197"/>
      <c r="N107" s="198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223</v>
      </c>
      <c r="AU107" s="19" t="s">
        <v>81</v>
      </c>
    </row>
    <row r="108" spans="1:65" s="13" customFormat="1" ht="11.25">
      <c r="B108" s="201"/>
      <c r="C108" s="202"/>
      <c r="D108" s="199" t="s">
        <v>227</v>
      </c>
      <c r="E108" s="203" t="s">
        <v>19</v>
      </c>
      <c r="F108" s="204" t="s">
        <v>145</v>
      </c>
      <c r="G108" s="202"/>
      <c r="H108" s="205">
        <v>277.60000000000002</v>
      </c>
      <c r="I108" s="206"/>
      <c r="J108" s="202"/>
      <c r="K108" s="202"/>
      <c r="L108" s="207"/>
      <c r="M108" s="208"/>
      <c r="N108" s="209"/>
      <c r="O108" s="209"/>
      <c r="P108" s="209"/>
      <c r="Q108" s="209"/>
      <c r="R108" s="209"/>
      <c r="S108" s="209"/>
      <c r="T108" s="210"/>
      <c r="AT108" s="211" t="s">
        <v>227</v>
      </c>
      <c r="AU108" s="211" t="s">
        <v>81</v>
      </c>
      <c r="AV108" s="13" t="s">
        <v>81</v>
      </c>
      <c r="AW108" s="13" t="s">
        <v>33</v>
      </c>
      <c r="AX108" s="13" t="s">
        <v>79</v>
      </c>
      <c r="AY108" s="211" t="s">
        <v>216</v>
      </c>
    </row>
    <row r="109" spans="1:65" s="2" customFormat="1" ht="37.9" customHeight="1">
      <c r="A109" s="36"/>
      <c r="B109" s="37"/>
      <c r="C109" s="181" t="s">
        <v>156</v>
      </c>
      <c r="D109" s="181" t="s">
        <v>218</v>
      </c>
      <c r="E109" s="182" t="s">
        <v>619</v>
      </c>
      <c r="F109" s="183" t="s">
        <v>620</v>
      </c>
      <c r="G109" s="184" t="s">
        <v>139</v>
      </c>
      <c r="H109" s="185">
        <v>152</v>
      </c>
      <c r="I109" s="186"/>
      <c r="J109" s="187">
        <f>ROUND(I109*H109,2)</f>
        <v>0</v>
      </c>
      <c r="K109" s="183" t="s">
        <v>221</v>
      </c>
      <c r="L109" s="41"/>
      <c r="M109" s="188" t="s">
        <v>19</v>
      </c>
      <c r="N109" s="189" t="s">
        <v>43</v>
      </c>
      <c r="O109" s="66"/>
      <c r="P109" s="190">
        <f>O109*H109</f>
        <v>0</v>
      </c>
      <c r="Q109" s="190">
        <v>0</v>
      </c>
      <c r="R109" s="190">
        <f>Q109*H109</f>
        <v>0</v>
      </c>
      <c r="S109" s="190">
        <v>0.28999999999999998</v>
      </c>
      <c r="T109" s="191">
        <f>S109*H109</f>
        <v>44.08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2" t="s">
        <v>156</v>
      </c>
      <c r="AT109" s="192" t="s">
        <v>218</v>
      </c>
      <c r="AU109" s="192" t="s">
        <v>81</v>
      </c>
      <c r="AY109" s="19" t="s">
        <v>216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19" t="s">
        <v>79</v>
      </c>
      <c r="BK109" s="193">
        <f>ROUND(I109*H109,2)</f>
        <v>0</v>
      </c>
      <c r="BL109" s="19" t="s">
        <v>156</v>
      </c>
      <c r="BM109" s="192" t="s">
        <v>234</v>
      </c>
    </row>
    <row r="110" spans="1:65" s="2" customFormat="1" ht="11.25">
      <c r="A110" s="36"/>
      <c r="B110" s="37"/>
      <c r="C110" s="38"/>
      <c r="D110" s="194" t="s">
        <v>223</v>
      </c>
      <c r="E110" s="38"/>
      <c r="F110" s="195" t="s">
        <v>621</v>
      </c>
      <c r="G110" s="38"/>
      <c r="H110" s="38"/>
      <c r="I110" s="196"/>
      <c r="J110" s="38"/>
      <c r="K110" s="38"/>
      <c r="L110" s="41"/>
      <c r="M110" s="197"/>
      <c r="N110" s="198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223</v>
      </c>
      <c r="AU110" s="19" t="s">
        <v>81</v>
      </c>
    </row>
    <row r="111" spans="1:65" s="13" customFormat="1" ht="11.25">
      <c r="B111" s="201"/>
      <c r="C111" s="202"/>
      <c r="D111" s="199" t="s">
        <v>227</v>
      </c>
      <c r="E111" s="203" t="s">
        <v>19</v>
      </c>
      <c r="F111" s="204" t="s">
        <v>610</v>
      </c>
      <c r="G111" s="202"/>
      <c r="H111" s="205">
        <v>35</v>
      </c>
      <c r="I111" s="206"/>
      <c r="J111" s="202"/>
      <c r="K111" s="202"/>
      <c r="L111" s="207"/>
      <c r="M111" s="208"/>
      <c r="N111" s="209"/>
      <c r="O111" s="209"/>
      <c r="P111" s="209"/>
      <c r="Q111" s="209"/>
      <c r="R111" s="209"/>
      <c r="S111" s="209"/>
      <c r="T111" s="210"/>
      <c r="AT111" s="211" t="s">
        <v>227</v>
      </c>
      <c r="AU111" s="211" t="s">
        <v>81</v>
      </c>
      <c r="AV111" s="13" t="s">
        <v>81</v>
      </c>
      <c r="AW111" s="13" t="s">
        <v>33</v>
      </c>
      <c r="AX111" s="13" t="s">
        <v>72</v>
      </c>
      <c r="AY111" s="211" t="s">
        <v>216</v>
      </c>
    </row>
    <row r="112" spans="1:65" s="13" customFormat="1" ht="11.25">
      <c r="B112" s="201"/>
      <c r="C112" s="202"/>
      <c r="D112" s="199" t="s">
        <v>227</v>
      </c>
      <c r="E112" s="203" t="s">
        <v>19</v>
      </c>
      <c r="F112" s="204" t="s">
        <v>616</v>
      </c>
      <c r="G112" s="202"/>
      <c r="H112" s="205">
        <v>117</v>
      </c>
      <c r="I112" s="206"/>
      <c r="J112" s="202"/>
      <c r="K112" s="202"/>
      <c r="L112" s="207"/>
      <c r="M112" s="208"/>
      <c r="N112" s="209"/>
      <c r="O112" s="209"/>
      <c r="P112" s="209"/>
      <c r="Q112" s="209"/>
      <c r="R112" s="209"/>
      <c r="S112" s="209"/>
      <c r="T112" s="210"/>
      <c r="AT112" s="211" t="s">
        <v>227</v>
      </c>
      <c r="AU112" s="211" t="s">
        <v>81</v>
      </c>
      <c r="AV112" s="13" t="s">
        <v>81</v>
      </c>
      <c r="AW112" s="13" t="s">
        <v>33</v>
      </c>
      <c r="AX112" s="13" t="s">
        <v>72</v>
      </c>
      <c r="AY112" s="211" t="s">
        <v>216</v>
      </c>
    </row>
    <row r="113" spans="1:65" s="15" customFormat="1" ht="11.25">
      <c r="B113" s="222"/>
      <c r="C113" s="223"/>
      <c r="D113" s="199" t="s">
        <v>227</v>
      </c>
      <c r="E113" s="224" t="s">
        <v>19</v>
      </c>
      <c r="F113" s="225" t="s">
        <v>289</v>
      </c>
      <c r="G113" s="223"/>
      <c r="H113" s="226">
        <v>152</v>
      </c>
      <c r="I113" s="227"/>
      <c r="J113" s="223"/>
      <c r="K113" s="223"/>
      <c r="L113" s="228"/>
      <c r="M113" s="229"/>
      <c r="N113" s="230"/>
      <c r="O113" s="230"/>
      <c r="P113" s="230"/>
      <c r="Q113" s="230"/>
      <c r="R113" s="230"/>
      <c r="S113" s="230"/>
      <c r="T113" s="231"/>
      <c r="AT113" s="232" t="s">
        <v>227</v>
      </c>
      <c r="AU113" s="232" t="s">
        <v>81</v>
      </c>
      <c r="AV113" s="15" t="s">
        <v>156</v>
      </c>
      <c r="AW113" s="15" t="s">
        <v>33</v>
      </c>
      <c r="AX113" s="15" t="s">
        <v>79</v>
      </c>
      <c r="AY113" s="232" t="s">
        <v>216</v>
      </c>
    </row>
    <row r="114" spans="1:65" s="2" customFormat="1" ht="33" customHeight="1">
      <c r="A114" s="36"/>
      <c r="B114" s="37"/>
      <c r="C114" s="181" t="s">
        <v>241</v>
      </c>
      <c r="D114" s="181" t="s">
        <v>218</v>
      </c>
      <c r="E114" s="182" t="s">
        <v>622</v>
      </c>
      <c r="F114" s="183" t="s">
        <v>623</v>
      </c>
      <c r="G114" s="184" t="s">
        <v>139</v>
      </c>
      <c r="H114" s="185">
        <v>32</v>
      </c>
      <c r="I114" s="186"/>
      <c r="J114" s="187">
        <f>ROUND(I114*H114,2)</f>
        <v>0</v>
      </c>
      <c r="K114" s="183" t="s">
        <v>221</v>
      </c>
      <c r="L114" s="41"/>
      <c r="M114" s="188" t="s">
        <v>19</v>
      </c>
      <c r="N114" s="189" t="s">
        <v>43</v>
      </c>
      <c r="O114" s="66"/>
      <c r="P114" s="190">
        <f>O114*H114</f>
        <v>0</v>
      </c>
      <c r="Q114" s="190">
        <v>0</v>
      </c>
      <c r="R114" s="190">
        <f>Q114*H114</f>
        <v>0</v>
      </c>
      <c r="S114" s="190">
        <v>0.93</v>
      </c>
      <c r="T114" s="191">
        <f>S114*H114</f>
        <v>29.76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2" t="s">
        <v>156</v>
      </c>
      <c r="AT114" s="192" t="s">
        <v>218</v>
      </c>
      <c r="AU114" s="192" t="s">
        <v>81</v>
      </c>
      <c r="AY114" s="19" t="s">
        <v>216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19" t="s">
        <v>79</v>
      </c>
      <c r="BK114" s="193">
        <f>ROUND(I114*H114,2)</f>
        <v>0</v>
      </c>
      <c r="BL114" s="19" t="s">
        <v>156</v>
      </c>
      <c r="BM114" s="192" t="s">
        <v>624</v>
      </c>
    </row>
    <row r="115" spans="1:65" s="2" customFormat="1" ht="11.25">
      <c r="A115" s="36"/>
      <c r="B115" s="37"/>
      <c r="C115" s="38"/>
      <c r="D115" s="194" t="s">
        <v>223</v>
      </c>
      <c r="E115" s="38"/>
      <c r="F115" s="195" t="s">
        <v>625</v>
      </c>
      <c r="G115" s="38"/>
      <c r="H115" s="38"/>
      <c r="I115" s="196"/>
      <c r="J115" s="38"/>
      <c r="K115" s="38"/>
      <c r="L115" s="41"/>
      <c r="M115" s="197"/>
      <c r="N115" s="198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223</v>
      </c>
      <c r="AU115" s="19" t="s">
        <v>81</v>
      </c>
    </row>
    <row r="116" spans="1:65" s="13" customFormat="1" ht="11.25">
      <c r="B116" s="201"/>
      <c r="C116" s="202"/>
      <c r="D116" s="199" t="s">
        <v>227</v>
      </c>
      <c r="E116" s="203" t="s">
        <v>19</v>
      </c>
      <c r="F116" s="204" t="s">
        <v>626</v>
      </c>
      <c r="G116" s="202"/>
      <c r="H116" s="205">
        <v>32</v>
      </c>
      <c r="I116" s="206"/>
      <c r="J116" s="202"/>
      <c r="K116" s="202"/>
      <c r="L116" s="207"/>
      <c r="M116" s="208"/>
      <c r="N116" s="209"/>
      <c r="O116" s="209"/>
      <c r="P116" s="209"/>
      <c r="Q116" s="209"/>
      <c r="R116" s="209"/>
      <c r="S116" s="209"/>
      <c r="T116" s="210"/>
      <c r="AT116" s="211" t="s">
        <v>227</v>
      </c>
      <c r="AU116" s="211" t="s">
        <v>81</v>
      </c>
      <c r="AV116" s="13" t="s">
        <v>81</v>
      </c>
      <c r="AW116" s="13" t="s">
        <v>33</v>
      </c>
      <c r="AX116" s="13" t="s">
        <v>79</v>
      </c>
      <c r="AY116" s="211" t="s">
        <v>216</v>
      </c>
    </row>
    <row r="117" spans="1:65" s="2" customFormat="1" ht="24.2" customHeight="1">
      <c r="A117" s="36"/>
      <c r="B117" s="37"/>
      <c r="C117" s="181" t="s">
        <v>179</v>
      </c>
      <c r="D117" s="181" t="s">
        <v>218</v>
      </c>
      <c r="E117" s="182" t="s">
        <v>246</v>
      </c>
      <c r="F117" s="183" t="s">
        <v>247</v>
      </c>
      <c r="G117" s="184" t="s">
        <v>139</v>
      </c>
      <c r="H117" s="185">
        <v>2776</v>
      </c>
      <c r="I117" s="186"/>
      <c r="J117" s="187">
        <f>ROUND(I117*H117,2)</f>
        <v>0</v>
      </c>
      <c r="K117" s="183" t="s">
        <v>221</v>
      </c>
      <c r="L117" s="41"/>
      <c r="M117" s="188" t="s">
        <v>19</v>
      </c>
      <c r="N117" s="189" t="s">
        <v>43</v>
      </c>
      <c r="O117" s="66"/>
      <c r="P117" s="190">
        <f>O117*H117</f>
        <v>0</v>
      </c>
      <c r="Q117" s="190">
        <v>3.0000000000000001E-5</v>
      </c>
      <c r="R117" s="190">
        <f>Q117*H117</f>
        <v>8.3280000000000007E-2</v>
      </c>
      <c r="S117" s="190">
        <v>0.23</v>
      </c>
      <c r="T117" s="191">
        <f>S117*H117</f>
        <v>638.48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2" t="s">
        <v>156</v>
      </c>
      <c r="AT117" s="192" t="s">
        <v>218</v>
      </c>
      <c r="AU117" s="192" t="s">
        <v>81</v>
      </c>
      <c r="AY117" s="19" t="s">
        <v>216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19" t="s">
        <v>79</v>
      </c>
      <c r="BK117" s="193">
        <f>ROUND(I117*H117,2)</f>
        <v>0</v>
      </c>
      <c r="BL117" s="19" t="s">
        <v>156</v>
      </c>
      <c r="BM117" s="192" t="s">
        <v>248</v>
      </c>
    </row>
    <row r="118" spans="1:65" s="2" customFormat="1" ht="11.25">
      <c r="A118" s="36"/>
      <c r="B118" s="37"/>
      <c r="C118" s="38"/>
      <c r="D118" s="194" t="s">
        <v>223</v>
      </c>
      <c r="E118" s="38"/>
      <c r="F118" s="195" t="s">
        <v>249</v>
      </c>
      <c r="G118" s="38"/>
      <c r="H118" s="38"/>
      <c r="I118" s="196"/>
      <c r="J118" s="38"/>
      <c r="K118" s="38"/>
      <c r="L118" s="41"/>
      <c r="M118" s="197"/>
      <c r="N118" s="198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223</v>
      </c>
      <c r="AU118" s="19" t="s">
        <v>81</v>
      </c>
    </row>
    <row r="119" spans="1:65" s="14" customFormat="1" ht="11.25">
      <c r="B119" s="212"/>
      <c r="C119" s="213"/>
      <c r="D119" s="199" t="s">
        <v>227</v>
      </c>
      <c r="E119" s="214" t="s">
        <v>19</v>
      </c>
      <c r="F119" s="215" t="s">
        <v>250</v>
      </c>
      <c r="G119" s="213"/>
      <c r="H119" s="214" t="s">
        <v>19</v>
      </c>
      <c r="I119" s="216"/>
      <c r="J119" s="213"/>
      <c r="K119" s="213"/>
      <c r="L119" s="217"/>
      <c r="M119" s="218"/>
      <c r="N119" s="219"/>
      <c r="O119" s="219"/>
      <c r="P119" s="219"/>
      <c r="Q119" s="219"/>
      <c r="R119" s="219"/>
      <c r="S119" s="219"/>
      <c r="T119" s="220"/>
      <c r="AT119" s="221" t="s">
        <v>227</v>
      </c>
      <c r="AU119" s="221" t="s">
        <v>81</v>
      </c>
      <c r="AV119" s="14" t="s">
        <v>79</v>
      </c>
      <c r="AW119" s="14" t="s">
        <v>33</v>
      </c>
      <c r="AX119" s="14" t="s">
        <v>72</v>
      </c>
      <c r="AY119" s="221" t="s">
        <v>216</v>
      </c>
    </row>
    <row r="120" spans="1:65" s="13" customFormat="1" ht="11.25">
      <c r="B120" s="201"/>
      <c r="C120" s="202"/>
      <c r="D120" s="199" t="s">
        <v>227</v>
      </c>
      <c r="E120" s="203" t="s">
        <v>19</v>
      </c>
      <c r="F120" s="204" t="s">
        <v>142</v>
      </c>
      <c r="G120" s="202"/>
      <c r="H120" s="205">
        <v>2776</v>
      </c>
      <c r="I120" s="206"/>
      <c r="J120" s="202"/>
      <c r="K120" s="202"/>
      <c r="L120" s="207"/>
      <c r="M120" s="208"/>
      <c r="N120" s="209"/>
      <c r="O120" s="209"/>
      <c r="P120" s="209"/>
      <c r="Q120" s="209"/>
      <c r="R120" s="209"/>
      <c r="S120" s="209"/>
      <c r="T120" s="210"/>
      <c r="AT120" s="211" t="s">
        <v>227</v>
      </c>
      <c r="AU120" s="211" t="s">
        <v>81</v>
      </c>
      <c r="AV120" s="13" t="s">
        <v>81</v>
      </c>
      <c r="AW120" s="13" t="s">
        <v>33</v>
      </c>
      <c r="AX120" s="13" t="s">
        <v>79</v>
      </c>
      <c r="AY120" s="211" t="s">
        <v>216</v>
      </c>
    </row>
    <row r="121" spans="1:65" s="2" customFormat="1" ht="24.2" customHeight="1">
      <c r="A121" s="36"/>
      <c r="B121" s="37"/>
      <c r="C121" s="181" t="s">
        <v>252</v>
      </c>
      <c r="D121" s="181" t="s">
        <v>218</v>
      </c>
      <c r="E121" s="182" t="s">
        <v>627</v>
      </c>
      <c r="F121" s="183" t="s">
        <v>628</v>
      </c>
      <c r="G121" s="184" t="s">
        <v>134</v>
      </c>
      <c r="H121" s="185">
        <v>34</v>
      </c>
      <c r="I121" s="186"/>
      <c r="J121" s="187">
        <f>ROUND(I121*H121,2)</f>
        <v>0</v>
      </c>
      <c r="K121" s="183" t="s">
        <v>221</v>
      </c>
      <c r="L121" s="41"/>
      <c r="M121" s="188" t="s">
        <v>19</v>
      </c>
      <c r="N121" s="189" t="s">
        <v>43</v>
      </c>
      <c r="O121" s="66"/>
      <c r="P121" s="190">
        <f>O121*H121</f>
        <v>0</v>
      </c>
      <c r="Q121" s="190">
        <v>0</v>
      </c>
      <c r="R121" s="190">
        <f>Q121*H121</f>
        <v>0</v>
      </c>
      <c r="S121" s="190">
        <v>0.28999999999999998</v>
      </c>
      <c r="T121" s="191">
        <f>S121*H121</f>
        <v>9.86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2" t="s">
        <v>156</v>
      </c>
      <c r="AT121" s="192" t="s">
        <v>218</v>
      </c>
      <c r="AU121" s="192" t="s">
        <v>81</v>
      </c>
      <c r="AY121" s="19" t="s">
        <v>216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19" t="s">
        <v>79</v>
      </c>
      <c r="BK121" s="193">
        <f>ROUND(I121*H121,2)</f>
        <v>0</v>
      </c>
      <c r="BL121" s="19" t="s">
        <v>156</v>
      </c>
      <c r="BM121" s="192" t="s">
        <v>629</v>
      </c>
    </row>
    <row r="122" spans="1:65" s="2" customFormat="1" ht="11.25">
      <c r="A122" s="36"/>
      <c r="B122" s="37"/>
      <c r="C122" s="38"/>
      <c r="D122" s="194" t="s">
        <v>223</v>
      </c>
      <c r="E122" s="38"/>
      <c r="F122" s="195" t="s">
        <v>630</v>
      </c>
      <c r="G122" s="38"/>
      <c r="H122" s="38"/>
      <c r="I122" s="196"/>
      <c r="J122" s="38"/>
      <c r="K122" s="38"/>
      <c r="L122" s="41"/>
      <c r="M122" s="197"/>
      <c r="N122" s="198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223</v>
      </c>
      <c r="AU122" s="19" t="s">
        <v>81</v>
      </c>
    </row>
    <row r="123" spans="1:65" s="13" customFormat="1" ht="11.25">
      <c r="B123" s="201"/>
      <c r="C123" s="202"/>
      <c r="D123" s="199" t="s">
        <v>227</v>
      </c>
      <c r="E123" s="203" t="s">
        <v>19</v>
      </c>
      <c r="F123" s="204" t="s">
        <v>631</v>
      </c>
      <c r="G123" s="202"/>
      <c r="H123" s="205">
        <v>34</v>
      </c>
      <c r="I123" s="206"/>
      <c r="J123" s="202"/>
      <c r="K123" s="202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227</v>
      </c>
      <c r="AU123" s="211" t="s">
        <v>81</v>
      </c>
      <c r="AV123" s="13" t="s">
        <v>81</v>
      </c>
      <c r="AW123" s="13" t="s">
        <v>33</v>
      </c>
      <c r="AX123" s="13" t="s">
        <v>79</v>
      </c>
      <c r="AY123" s="211" t="s">
        <v>216</v>
      </c>
    </row>
    <row r="124" spans="1:65" s="2" customFormat="1" ht="24.2" customHeight="1">
      <c r="A124" s="36"/>
      <c r="B124" s="37"/>
      <c r="C124" s="181" t="s">
        <v>257</v>
      </c>
      <c r="D124" s="181" t="s">
        <v>218</v>
      </c>
      <c r="E124" s="182" t="s">
        <v>253</v>
      </c>
      <c r="F124" s="183" t="s">
        <v>254</v>
      </c>
      <c r="G124" s="184" t="s">
        <v>134</v>
      </c>
      <c r="H124" s="185">
        <v>9</v>
      </c>
      <c r="I124" s="186"/>
      <c r="J124" s="187">
        <f>ROUND(I124*H124,2)</f>
        <v>0</v>
      </c>
      <c r="K124" s="183" t="s">
        <v>221</v>
      </c>
      <c r="L124" s="41"/>
      <c r="M124" s="188" t="s">
        <v>19</v>
      </c>
      <c r="N124" s="189" t="s">
        <v>43</v>
      </c>
      <c r="O124" s="66"/>
      <c r="P124" s="190">
        <f>O124*H124</f>
        <v>0</v>
      </c>
      <c r="Q124" s="190">
        <v>0</v>
      </c>
      <c r="R124" s="190">
        <f>Q124*H124</f>
        <v>0</v>
      </c>
      <c r="S124" s="190">
        <v>0.20499999999999999</v>
      </c>
      <c r="T124" s="191">
        <f>S124*H124</f>
        <v>1.845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2" t="s">
        <v>156</v>
      </c>
      <c r="AT124" s="192" t="s">
        <v>218</v>
      </c>
      <c r="AU124" s="192" t="s">
        <v>81</v>
      </c>
      <c r="AY124" s="19" t="s">
        <v>216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19" t="s">
        <v>79</v>
      </c>
      <c r="BK124" s="193">
        <f>ROUND(I124*H124,2)</f>
        <v>0</v>
      </c>
      <c r="BL124" s="19" t="s">
        <v>156</v>
      </c>
      <c r="BM124" s="192" t="s">
        <v>255</v>
      </c>
    </row>
    <row r="125" spans="1:65" s="2" customFormat="1" ht="11.25">
      <c r="A125" s="36"/>
      <c r="B125" s="37"/>
      <c r="C125" s="38"/>
      <c r="D125" s="194" t="s">
        <v>223</v>
      </c>
      <c r="E125" s="38"/>
      <c r="F125" s="195" t="s">
        <v>256</v>
      </c>
      <c r="G125" s="38"/>
      <c r="H125" s="38"/>
      <c r="I125" s="196"/>
      <c r="J125" s="38"/>
      <c r="K125" s="38"/>
      <c r="L125" s="41"/>
      <c r="M125" s="197"/>
      <c r="N125" s="198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223</v>
      </c>
      <c r="AU125" s="19" t="s">
        <v>81</v>
      </c>
    </row>
    <row r="126" spans="1:65" s="13" customFormat="1" ht="11.25">
      <c r="B126" s="201"/>
      <c r="C126" s="202"/>
      <c r="D126" s="199" t="s">
        <v>227</v>
      </c>
      <c r="E126" s="203" t="s">
        <v>19</v>
      </c>
      <c r="F126" s="204" t="s">
        <v>154</v>
      </c>
      <c r="G126" s="202"/>
      <c r="H126" s="205">
        <v>9</v>
      </c>
      <c r="I126" s="206"/>
      <c r="J126" s="202"/>
      <c r="K126" s="202"/>
      <c r="L126" s="207"/>
      <c r="M126" s="208"/>
      <c r="N126" s="209"/>
      <c r="O126" s="209"/>
      <c r="P126" s="209"/>
      <c r="Q126" s="209"/>
      <c r="R126" s="209"/>
      <c r="S126" s="209"/>
      <c r="T126" s="210"/>
      <c r="AT126" s="211" t="s">
        <v>227</v>
      </c>
      <c r="AU126" s="211" t="s">
        <v>81</v>
      </c>
      <c r="AV126" s="13" t="s">
        <v>81</v>
      </c>
      <c r="AW126" s="13" t="s">
        <v>33</v>
      </c>
      <c r="AX126" s="13" t="s">
        <v>79</v>
      </c>
      <c r="AY126" s="211" t="s">
        <v>216</v>
      </c>
    </row>
    <row r="127" spans="1:65" s="2" customFormat="1" ht="24.2" customHeight="1">
      <c r="A127" s="36"/>
      <c r="B127" s="37"/>
      <c r="C127" s="181" t="s">
        <v>265</v>
      </c>
      <c r="D127" s="181" t="s">
        <v>218</v>
      </c>
      <c r="E127" s="182" t="s">
        <v>258</v>
      </c>
      <c r="F127" s="183" t="s">
        <v>259</v>
      </c>
      <c r="G127" s="184" t="s">
        <v>160</v>
      </c>
      <c r="H127" s="185">
        <v>20.5</v>
      </c>
      <c r="I127" s="186"/>
      <c r="J127" s="187">
        <f>ROUND(I127*H127,2)</f>
        <v>0</v>
      </c>
      <c r="K127" s="183" t="s">
        <v>221</v>
      </c>
      <c r="L127" s="41"/>
      <c r="M127" s="188" t="s">
        <v>19</v>
      </c>
      <c r="N127" s="189" t="s">
        <v>43</v>
      </c>
      <c r="O127" s="6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2" t="s">
        <v>156</v>
      </c>
      <c r="AT127" s="192" t="s">
        <v>218</v>
      </c>
      <c r="AU127" s="192" t="s">
        <v>81</v>
      </c>
      <c r="AY127" s="19" t="s">
        <v>216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79</v>
      </c>
      <c r="BK127" s="193">
        <f>ROUND(I127*H127,2)</f>
        <v>0</v>
      </c>
      <c r="BL127" s="19" t="s">
        <v>156</v>
      </c>
      <c r="BM127" s="192" t="s">
        <v>260</v>
      </c>
    </row>
    <row r="128" spans="1:65" s="2" customFormat="1" ht="11.25">
      <c r="A128" s="36"/>
      <c r="B128" s="37"/>
      <c r="C128" s="38"/>
      <c r="D128" s="194" t="s">
        <v>223</v>
      </c>
      <c r="E128" s="38"/>
      <c r="F128" s="195" t="s">
        <v>261</v>
      </c>
      <c r="G128" s="38"/>
      <c r="H128" s="38"/>
      <c r="I128" s="196"/>
      <c r="J128" s="38"/>
      <c r="K128" s="38"/>
      <c r="L128" s="41"/>
      <c r="M128" s="197"/>
      <c r="N128" s="198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223</v>
      </c>
      <c r="AU128" s="19" t="s">
        <v>81</v>
      </c>
    </row>
    <row r="129" spans="1:65" s="2" customFormat="1" ht="19.5">
      <c r="A129" s="36"/>
      <c r="B129" s="37"/>
      <c r="C129" s="38"/>
      <c r="D129" s="199" t="s">
        <v>225</v>
      </c>
      <c r="E129" s="38"/>
      <c r="F129" s="200" t="s">
        <v>262</v>
      </c>
      <c r="G129" s="38"/>
      <c r="H129" s="38"/>
      <c r="I129" s="196"/>
      <c r="J129" s="38"/>
      <c r="K129" s="38"/>
      <c r="L129" s="41"/>
      <c r="M129" s="197"/>
      <c r="N129" s="198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225</v>
      </c>
      <c r="AU129" s="19" t="s">
        <v>81</v>
      </c>
    </row>
    <row r="130" spans="1:65" s="13" customFormat="1" ht="11.25">
      <c r="B130" s="201"/>
      <c r="C130" s="202"/>
      <c r="D130" s="199" t="s">
        <v>227</v>
      </c>
      <c r="E130" s="203" t="s">
        <v>19</v>
      </c>
      <c r="F130" s="204" t="s">
        <v>632</v>
      </c>
      <c r="G130" s="202"/>
      <c r="H130" s="205">
        <v>41</v>
      </c>
      <c r="I130" s="206"/>
      <c r="J130" s="202"/>
      <c r="K130" s="202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227</v>
      </c>
      <c r="AU130" s="211" t="s">
        <v>81</v>
      </c>
      <c r="AV130" s="13" t="s">
        <v>81</v>
      </c>
      <c r="AW130" s="13" t="s">
        <v>33</v>
      </c>
      <c r="AX130" s="13" t="s">
        <v>79</v>
      </c>
      <c r="AY130" s="211" t="s">
        <v>216</v>
      </c>
    </row>
    <row r="131" spans="1:65" s="13" customFormat="1" ht="11.25">
      <c r="B131" s="201"/>
      <c r="C131" s="202"/>
      <c r="D131" s="199" t="s">
        <v>227</v>
      </c>
      <c r="E131" s="202"/>
      <c r="F131" s="204" t="s">
        <v>633</v>
      </c>
      <c r="G131" s="202"/>
      <c r="H131" s="205">
        <v>20.5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227</v>
      </c>
      <c r="AU131" s="211" t="s">
        <v>81</v>
      </c>
      <c r="AV131" s="13" t="s">
        <v>81</v>
      </c>
      <c r="AW131" s="13" t="s">
        <v>4</v>
      </c>
      <c r="AX131" s="13" t="s">
        <v>79</v>
      </c>
      <c r="AY131" s="211" t="s">
        <v>216</v>
      </c>
    </row>
    <row r="132" spans="1:65" s="2" customFormat="1" ht="21.75" customHeight="1">
      <c r="A132" s="36"/>
      <c r="B132" s="37"/>
      <c r="C132" s="181" t="s">
        <v>182</v>
      </c>
      <c r="D132" s="181" t="s">
        <v>218</v>
      </c>
      <c r="E132" s="182" t="s">
        <v>275</v>
      </c>
      <c r="F132" s="183" t="s">
        <v>276</v>
      </c>
      <c r="G132" s="184" t="s">
        <v>160</v>
      </c>
      <c r="H132" s="185">
        <v>27.6</v>
      </c>
      <c r="I132" s="186"/>
      <c r="J132" s="187">
        <f>ROUND(I132*H132,2)</f>
        <v>0</v>
      </c>
      <c r="K132" s="183" t="s">
        <v>221</v>
      </c>
      <c r="L132" s="41"/>
      <c r="M132" s="188" t="s">
        <v>19</v>
      </c>
      <c r="N132" s="189" t="s">
        <v>43</v>
      </c>
      <c r="O132" s="66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2" t="s">
        <v>156</v>
      </c>
      <c r="AT132" s="192" t="s">
        <v>218</v>
      </c>
      <c r="AU132" s="192" t="s">
        <v>81</v>
      </c>
      <c r="AY132" s="19" t="s">
        <v>216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9" t="s">
        <v>79</v>
      </c>
      <c r="BK132" s="193">
        <f>ROUND(I132*H132,2)</f>
        <v>0</v>
      </c>
      <c r="BL132" s="19" t="s">
        <v>156</v>
      </c>
      <c r="BM132" s="192" t="s">
        <v>277</v>
      </c>
    </row>
    <row r="133" spans="1:65" s="2" customFormat="1" ht="11.25">
      <c r="A133" s="36"/>
      <c r="B133" s="37"/>
      <c r="C133" s="38"/>
      <c r="D133" s="194" t="s">
        <v>223</v>
      </c>
      <c r="E133" s="38"/>
      <c r="F133" s="195" t="s">
        <v>278</v>
      </c>
      <c r="G133" s="38"/>
      <c r="H133" s="38"/>
      <c r="I133" s="196"/>
      <c r="J133" s="38"/>
      <c r="K133" s="38"/>
      <c r="L133" s="41"/>
      <c r="M133" s="197"/>
      <c r="N133" s="198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223</v>
      </c>
      <c r="AU133" s="19" t="s">
        <v>81</v>
      </c>
    </row>
    <row r="134" spans="1:65" s="13" customFormat="1" ht="11.25">
      <c r="B134" s="201"/>
      <c r="C134" s="202"/>
      <c r="D134" s="199" t="s">
        <v>227</v>
      </c>
      <c r="E134" s="203" t="s">
        <v>19</v>
      </c>
      <c r="F134" s="204" t="s">
        <v>166</v>
      </c>
      <c r="G134" s="202"/>
      <c r="H134" s="205">
        <v>27.6</v>
      </c>
      <c r="I134" s="206"/>
      <c r="J134" s="202"/>
      <c r="K134" s="202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227</v>
      </c>
      <c r="AU134" s="211" t="s">
        <v>81</v>
      </c>
      <c r="AV134" s="13" t="s">
        <v>81</v>
      </c>
      <c r="AW134" s="13" t="s">
        <v>33</v>
      </c>
      <c r="AX134" s="13" t="s">
        <v>79</v>
      </c>
      <c r="AY134" s="211" t="s">
        <v>216</v>
      </c>
    </row>
    <row r="135" spans="1:65" s="2" customFormat="1" ht="24.2" customHeight="1">
      <c r="A135" s="36"/>
      <c r="B135" s="37"/>
      <c r="C135" s="181" t="s">
        <v>274</v>
      </c>
      <c r="D135" s="181" t="s">
        <v>218</v>
      </c>
      <c r="E135" s="182" t="s">
        <v>634</v>
      </c>
      <c r="F135" s="183" t="s">
        <v>635</v>
      </c>
      <c r="G135" s="184" t="s">
        <v>160</v>
      </c>
      <c r="H135" s="185">
        <v>2.88</v>
      </c>
      <c r="I135" s="186"/>
      <c r="J135" s="187">
        <f>ROUND(I135*H135,2)</f>
        <v>0</v>
      </c>
      <c r="K135" s="183" t="s">
        <v>221</v>
      </c>
      <c r="L135" s="41"/>
      <c r="M135" s="188" t="s">
        <v>19</v>
      </c>
      <c r="N135" s="189" t="s">
        <v>43</v>
      </c>
      <c r="O135" s="66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2" t="s">
        <v>156</v>
      </c>
      <c r="AT135" s="192" t="s">
        <v>218</v>
      </c>
      <c r="AU135" s="192" t="s">
        <v>81</v>
      </c>
      <c r="AY135" s="19" t="s">
        <v>216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79</v>
      </c>
      <c r="BK135" s="193">
        <f>ROUND(I135*H135,2)</f>
        <v>0</v>
      </c>
      <c r="BL135" s="19" t="s">
        <v>156</v>
      </c>
      <c r="BM135" s="192" t="s">
        <v>636</v>
      </c>
    </row>
    <row r="136" spans="1:65" s="2" customFormat="1" ht="11.25">
      <c r="A136" s="36"/>
      <c r="B136" s="37"/>
      <c r="C136" s="38"/>
      <c r="D136" s="194" t="s">
        <v>223</v>
      </c>
      <c r="E136" s="38"/>
      <c r="F136" s="195" t="s">
        <v>637</v>
      </c>
      <c r="G136" s="38"/>
      <c r="H136" s="38"/>
      <c r="I136" s="196"/>
      <c r="J136" s="38"/>
      <c r="K136" s="38"/>
      <c r="L136" s="41"/>
      <c r="M136" s="197"/>
      <c r="N136" s="198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223</v>
      </c>
      <c r="AU136" s="19" t="s">
        <v>81</v>
      </c>
    </row>
    <row r="137" spans="1:65" s="13" customFormat="1" ht="11.25">
      <c r="B137" s="201"/>
      <c r="C137" s="202"/>
      <c r="D137" s="199" t="s">
        <v>227</v>
      </c>
      <c r="E137" s="203" t="s">
        <v>602</v>
      </c>
      <c r="F137" s="204" t="s">
        <v>638</v>
      </c>
      <c r="G137" s="202"/>
      <c r="H137" s="205">
        <v>2.88</v>
      </c>
      <c r="I137" s="206"/>
      <c r="J137" s="202"/>
      <c r="K137" s="202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227</v>
      </c>
      <c r="AU137" s="211" t="s">
        <v>81</v>
      </c>
      <c r="AV137" s="13" t="s">
        <v>81</v>
      </c>
      <c r="AW137" s="13" t="s">
        <v>33</v>
      </c>
      <c r="AX137" s="13" t="s">
        <v>79</v>
      </c>
      <c r="AY137" s="211" t="s">
        <v>216</v>
      </c>
    </row>
    <row r="138" spans="1:65" s="2" customFormat="1" ht="16.5" customHeight="1">
      <c r="A138" s="36"/>
      <c r="B138" s="37"/>
      <c r="C138" s="181" t="s">
        <v>8</v>
      </c>
      <c r="D138" s="181" t="s">
        <v>218</v>
      </c>
      <c r="E138" s="182" t="s">
        <v>639</v>
      </c>
      <c r="F138" s="183" t="s">
        <v>640</v>
      </c>
      <c r="G138" s="184" t="s">
        <v>160</v>
      </c>
      <c r="H138" s="185">
        <v>4.32</v>
      </c>
      <c r="I138" s="186"/>
      <c r="J138" s="187">
        <f>ROUND(I138*H138,2)</f>
        <v>0</v>
      </c>
      <c r="K138" s="183" t="s">
        <v>221</v>
      </c>
      <c r="L138" s="41"/>
      <c r="M138" s="188" t="s">
        <v>19</v>
      </c>
      <c r="N138" s="189" t="s">
        <v>43</v>
      </c>
      <c r="O138" s="66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2" t="s">
        <v>156</v>
      </c>
      <c r="AT138" s="192" t="s">
        <v>218</v>
      </c>
      <c r="AU138" s="192" t="s">
        <v>81</v>
      </c>
      <c r="AY138" s="19" t="s">
        <v>216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9" t="s">
        <v>79</v>
      </c>
      <c r="BK138" s="193">
        <f>ROUND(I138*H138,2)</f>
        <v>0</v>
      </c>
      <c r="BL138" s="19" t="s">
        <v>156</v>
      </c>
      <c r="BM138" s="192" t="s">
        <v>641</v>
      </c>
    </row>
    <row r="139" spans="1:65" s="2" customFormat="1" ht="11.25">
      <c r="A139" s="36"/>
      <c r="B139" s="37"/>
      <c r="C139" s="38"/>
      <c r="D139" s="194" t="s">
        <v>223</v>
      </c>
      <c r="E139" s="38"/>
      <c r="F139" s="195" t="s">
        <v>642</v>
      </c>
      <c r="G139" s="38"/>
      <c r="H139" s="38"/>
      <c r="I139" s="196"/>
      <c r="J139" s="38"/>
      <c r="K139" s="38"/>
      <c r="L139" s="41"/>
      <c r="M139" s="197"/>
      <c r="N139" s="198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223</v>
      </c>
      <c r="AU139" s="19" t="s">
        <v>81</v>
      </c>
    </row>
    <row r="140" spans="1:65" s="13" customFormat="1" ht="11.25">
      <c r="B140" s="201"/>
      <c r="C140" s="202"/>
      <c r="D140" s="199" t="s">
        <v>227</v>
      </c>
      <c r="E140" s="203" t="s">
        <v>577</v>
      </c>
      <c r="F140" s="204" t="s">
        <v>643</v>
      </c>
      <c r="G140" s="202"/>
      <c r="H140" s="205">
        <v>4.32</v>
      </c>
      <c r="I140" s="206"/>
      <c r="J140" s="202"/>
      <c r="K140" s="202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227</v>
      </c>
      <c r="AU140" s="211" t="s">
        <v>81</v>
      </c>
      <c r="AV140" s="13" t="s">
        <v>81</v>
      </c>
      <c r="AW140" s="13" t="s">
        <v>33</v>
      </c>
      <c r="AX140" s="13" t="s">
        <v>79</v>
      </c>
      <c r="AY140" s="211" t="s">
        <v>216</v>
      </c>
    </row>
    <row r="141" spans="1:65" s="2" customFormat="1" ht="37.9" customHeight="1">
      <c r="A141" s="36"/>
      <c r="B141" s="37"/>
      <c r="C141" s="181" t="s">
        <v>284</v>
      </c>
      <c r="D141" s="181" t="s">
        <v>218</v>
      </c>
      <c r="E141" s="182" t="s">
        <v>285</v>
      </c>
      <c r="F141" s="183" t="s">
        <v>286</v>
      </c>
      <c r="G141" s="184" t="s">
        <v>160</v>
      </c>
      <c r="H141" s="185">
        <v>34.799999999999997</v>
      </c>
      <c r="I141" s="186"/>
      <c r="J141" s="187">
        <f>ROUND(I141*H141,2)</f>
        <v>0</v>
      </c>
      <c r="K141" s="183" t="s">
        <v>221</v>
      </c>
      <c r="L141" s="41"/>
      <c r="M141" s="188" t="s">
        <v>19</v>
      </c>
      <c r="N141" s="189" t="s">
        <v>43</v>
      </c>
      <c r="O141" s="66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2" t="s">
        <v>156</v>
      </c>
      <c r="AT141" s="192" t="s">
        <v>218</v>
      </c>
      <c r="AU141" s="192" t="s">
        <v>81</v>
      </c>
      <c r="AY141" s="19" t="s">
        <v>216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79</v>
      </c>
      <c r="BK141" s="193">
        <f>ROUND(I141*H141,2)</f>
        <v>0</v>
      </c>
      <c r="BL141" s="19" t="s">
        <v>156</v>
      </c>
      <c r="BM141" s="192" t="s">
        <v>287</v>
      </c>
    </row>
    <row r="142" spans="1:65" s="2" customFormat="1" ht="11.25">
      <c r="A142" s="36"/>
      <c r="B142" s="37"/>
      <c r="C142" s="38"/>
      <c r="D142" s="194" t="s">
        <v>223</v>
      </c>
      <c r="E142" s="38"/>
      <c r="F142" s="195" t="s">
        <v>288</v>
      </c>
      <c r="G142" s="38"/>
      <c r="H142" s="38"/>
      <c r="I142" s="196"/>
      <c r="J142" s="38"/>
      <c r="K142" s="38"/>
      <c r="L142" s="41"/>
      <c r="M142" s="197"/>
      <c r="N142" s="198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223</v>
      </c>
      <c r="AU142" s="19" t="s">
        <v>81</v>
      </c>
    </row>
    <row r="143" spans="1:65" s="13" customFormat="1" ht="11.25">
      <c r="B143" s="201"/>
      <c r="C143" s="202"/>
      <c r="D143" s="199" t="s">
        <v>227</v>
      </c>
      <c r="E143" s="203" t="s">
        <v>19</v>
      </c>
      <c r="F143" s="204" t="s">
        <v>166</v>
      </c>
      <c r="G143" s="202"/>
      <c r="H143" s="205">
        <v>27.6</v>
      </c>
      <c r="I143" s="206"/>
      <c r="J143" s="202"/>
      <c r="K143" s="202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227</v>
      </c>
      <c r="AU143" s="211" t="s">
        <v>81</v>
      </c>
      <c r="AV143" s="13" t="s">
        <v>81</v>
      </c>
      <c r="AW143" s="13" t="s">
        <v>33</v>
      </c>
      <c r="AX143" s="13" t="s">
        <v>72</v>
      </c>
      <c r="AY143" s="211" t="s">
        <v>216</v>
      </c>
    </row>
    <row r="144" spans="1:65" s="13" customFormat="1" ht="11.25">
      <c r="B144" s="201"/>
      <c r="C144" s="202"/>
      <c r="D144" s="199" t="s">
        <v>227</v>
      </c>
      <c r="E144" s="203" t="s">
        <v>19</v>
      </c>
      <c r="F144" s="204" t="s">
        <v>644</v>
      </c>
      <c r="G144" s="202"/>
      <c r="H144" s="205">
        <v>7.2</v>
      </c>
      <c r="I144" s="206"/>
      <c r="J144" s="202"/>
      <c r="K144" s="202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227</v>
      </c>
      <c r="AU144" s="211" t="s">
        <v>81</v>
      </c>
      <c r="AV144" s="13" t="s">
        <v>81</v>
      </c>
      <c r="AW144" s="13" t="s">
        <v>33</v>
      </c>
      <c r="AX144" s="13" t="s">
        <v>72</v>
      </c>
      <c r="AY144" s="211" t="s">
        <v>216</v>
      </c>
    </row>
    <row r="145" spans="1:65" s="15" customFormat="1" ht="11.25">
      <c r="B145" s="222"/>
      <c r="C145" s="223"/>
      <c r="D145" s="199" t="s">
        <v>227</v>
      </c>
      <c r="E145" s="224" t="s">
        <v>172</v>
      </c>
      <c r="F145" s="225" t="s">
        <v>289</v>
      </c>
      <c r="G145" s="223"/>
      <c r="H145" s="226">
        <v>34.799999999999997</v>
      </c>
      <c r="I145" s="227"/>
      <c r="J145" s="223"/>
      <c r="K145" s="223"/>
      <c r="L145" s="228"/>
      <c r="M145" s="229"/>
      <c r="N145" s="230"/>
      <c r="O145" s="230"/>
      <c r="P145" s="230"/>
      <c r="Q145" s="230"/>
      <c r="R145" s="230"/>
      <c r="S145" s="230"/>
      <c r="T145" s="231"/>
      <c r="AT145" s="232" t="s">
        <v>227</v>
      </c>
      <c r="AU145" s="232" t="s">
        <v>81</v>
      </c>
      <c r="AV145" s="15" t="s">
        <v>156</v>
      </c>
      <c r="AW145" s="15" t="s">
        <v>33</v>
      </c>
      <c r="AX145" s="15" t="s">
        <v>79</v>
      </c>
      <c r="AY145" s="232" t="s">
        <v>216</v>
      </c>
    </row>
    <row r="146" spans="1:65" s="2" customFormat="1" ht="24.2" customHeight="1">
      <c r="A146" s="36"/>
      <c r="B146" s="37"/>
      <c r="C146" s="181" t="s">
        <v>290</v>
      </c>
      <c r="D146" s="181" t="s">
        <v>218</v>
      </c>
      <c r="E146" s="182" t="s">
        <v>291</v>
      </c>
      <c r="F146" s="183" t="s">
        <v>292</v>
      </c>
      <c r="G146" s="184" t="s">
        <v>293</v>
      </c>
      <c r="H146" s="185">
        <v>60.9</v>
      </c>
      <c r="I146" s="186"/>
      <c r="J146" s="187">
        <f>ROUND(I146*H146,2)</f>
        <v>0</v>
      </c>
      <c r="K146" s="183" t="s">
        <v>221</v>
      </c>
      <c r="L146" s="41"/>
      <c r="M146" s="188" t="s">
        <v>19</v>
      </c>
      <c r="N146" s="189" t="s">
        <v>43</v>
      </c>
      <c r="O146" s="66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2" t="s">
        <v>156</v>
      </c>
      <c r="AT146" s="192" t="s">
        <v>218</v>
      </c>
      <c r="AU146" s="192" t="s">
        <v>81</v>
      </c>
      <c r="AY146" s="19" t="s">
        <v>216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79</v>
      </c>
      <c r="BK146" s="193">
        <f>ROUND(I146*H146,2)</f>
        <v>0</v>
      </c>
      <c r="BL146" s="19" t="s">
        <v>156</v>
      </c>
      <c r="BM146" s="192" t="s">
        <v>294</v>
      </c>
    </row>
    <row r="147" spans="1:65" s="2" customFormat="1" ht="11.25">
      <c r="A147" s="36"/>
      <c r="B147" s="37"/>
      <c r="C147" s="38"/>
      <c r="D147" s="194" t="s">
        <v>223</v>
      </c>
      <c r="E147" s="38"/>
      <c r="F147" s="195" t="s">
        <v>295</v>
      </c>
      <c r="G147" s="38"/>
      <c r="H147" s="38"/>
      <c r="I147" s="196"/>
      <c r="J147" s="38"/>
      <c r="K147" s="38"/>
      <c r="L147" s="41"/>
      <c r="M147" s="197"/>
      <c r="N147" s="198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223</v>
      </c>
      <c r="AU147" s="19" t="s">
        <v>81</v>
      </c>
    </row>
    <row r="148" spans="1:65" s="2" customFormat="1" ht="29.25">
      <c r="A148" s="36"/>
      <c r="B148" s="37"/>
      <c r="C148" s="38"/>
      <c r="D148" s="199" t="s">
        <v>225</v>
      </c>
      <c r="E148" s="38"/>
      <c r="F148" s="200" t="s">
        <v>296</v>
      </c>
      <c r="G148" s="38"/>
      <c r="H148" s="38"/>
      <c r="I148" s="196"/>
      <c r="J148" s="38"/>
      <c r="K148" s="38"/>
      <c r="L148" s="41"/>
      <c r="M148" s="197"/>
      <c r="N148" s="198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225</v>
      </c>
      <c r="AU148" s="19" t="s">
        <v>81</v>
      </c>
    </row>
    <row r="149" spans="1:65" s="13" customFormat="1" ht="11.25">
      <c r="B149" s="201"/>
      <c r="C149" s="202"/>
      <c r="D149" s="199" t="s">
        <v>227</v>
      </c>
      <c r="E149" s="203" t="s">
        <v>19</v>
      </c>
      <c r="F149" s="204" t="s">
        <v>172</v>
      </c>
      <c r="G149" s="202"/>
      <c r="H149" s="205">
        <v>34.799999999999997</v>
      </c>
      <c r="I149" s="206"/>
      <c r="J149" s="202"/>
      <c r="K149" s="202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227</v>
      </c>
      <c r="AU149" s="211" t="s">
        <v>81</v>
      </c>
      <c r="AV149" s="13" t="s">
        <v>81</v>
      </c>
      <c r="AW149" s="13" t="s">
        <v>33</v>
      </c>
      <c r="AX149" s="13" t="s">
        <v>79</v>
      </c>
      <c r="AY149" s="211" t="s">
        <v>216</v>
      </c>
    </row>
    <row r="150" spans="1:65" s="13" customFormat="1" ht="11.25">
      <c r="B150" s="201"/>
      <c r="C150" s="202"/>
      <c r="D150" s="199" t="s">
        <v>227</v>
      </c>
      <c r="E150" s="202"/>
      <c r="F150" s="204" t="s">
        <v>645</v>
      </c>
      <c r="G150" s="202"/>
      <c r="H150" s="205">
        <v>60.9</v>
      </c>
      <c r="I150" s="206"/>
      <c r="J150" s="202"/>
      <c r="K150" s="202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227</v>
      </c>
      <c r="AU150" s="211" t="s">
        <v>81</v>
      </c>
      <c r="AV150" s="13" t="s">
        <v>81</v>
      </c>
      <c r="AW150" s="13" t="s">
        <v>4</v>
      </c>
      <c r="AX150" s="13" t="s">
        <v>79</v>
      </c>
      <c r="AY150" s="211" t="s">
        <v>216</v>
      </c>
    </row>
    <row r="151" spans="1:65" s="2" customFormat="1" ht="24.2" customHeight="1">
      <c r="A151" s="36"/>
      <c r="B151" s="37"/>
      <c r="C151" s="181" t="s">
        <v>299</v>
      </c>
      <c r="D151" s="181" t="s">
        <v>218</v>
      </c>
      <c r="E151" s="182" t="s">
        <v>300</v>
      </c>
      <c r="F151" s="183" t="s">
        <v>301</v>
      </c>
      <c r="G151" s="184" t="s">
        <v>160</v>
      </c>
      <c r="H151" s="185">
        <v>34.799999999999997</v>
      </c>
      <c r="I151" s="186"/>
      <c r="J151" s="187">
        <f>ROUND(I151*H151,2)</f>
        <v>0</v>
      </c>
      <c r="K151" s="183" t="s">
        <v>221</v>
      </c>
      <c r="L151" s="41"/>
      <c r="M151" s="188" t="s">
        <v>19</v>
      </c>
      <c r="N151" s="189" t="s">
        <v>43</v>
      </c>
      <c r="O151" s="66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2" t="s">
        <v>156</v>
      </c>
      <c r="AT151" s="192" t="s">
        <v>218</v>
      </c>
      <c r="AU151" s="192" t="s">
        <v>81</v>
      </c>
      <c r="AY151" s="19" t="s">
        <v>216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79</v>
      </c>
      <c r="BK151" s="193">
        <f>ROUND(I151*H151,2)</f>
        <v>0</v>
      </c>
      <c r="BL151" s="19" t="s">
        <v>156</v>
      </c>
      <c r="BM151" s="192" t="s">
        <v>302</v>
      </c>
    </row>
    <row r="152" spans="1:65" s="2" customFormat="1" ht="11.25">
      <c r="A152" s="36"/>
      <c r="B152" s="37"/>
      <c r="C152" s="38"/>
      <c r="D152" s="194" t="s">
        <v>223</v>
      </c>
      <c r="E152" s="38"/>
      <c r="F152" s="195" t="s">
        <v>303</v>
      </c>
      <c r="G152" s="38"/>
      <c r="H152" s="38"/>
      <c r="I152" s="196"/>
      <c r="J152" s="38"/>
      <c r="K152" s="38"/>
      <c r="L152" s="41"/>
      <c r="M152" s="197"/>
      <c r="N152" s="198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223</v>
      </c>
      <c r="AU152" s="19" t="s">
        <v>81</v>
      </c>
    </row>
    <row r="153" spans="1:65" s="13" customFormat="1" ht="11.25">
      <c r="B153" s="201"/>
      <c r="C153" s="202"/>
      <c r="D153" s="199" t="s">
        <v>227</v>
      </c>
      <c r="E153" s="203" t="s">
        <v>19</v>
      </c>
      <c r="F153" s="204" t="s">
        <v>172</v>
      </c>
      <c r="G153" s="202"/>
      <c r="H153" s="205">
        <v>34.799999999999997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227</v>
      </c>
      <c r="AU153" s="211" t="s">
        <v>81</v>
      </c>
      <c r="AV153" s="13" t="s">
        <v>81</v>
      </c>
      <c r="AW153" s="13" t="s">
        <v>33</v>
      </c>
      <c r="AX153" s="13" t="s">
        <v>79</v>
      </c>
      <c r="AY153" s="211" t="s">
        <v>216</v>
      </c>
    </row>
    <row r="154" spans="1:65" s="2" customFormat="1" ht="24.2" customHeight="1">
      <c r="A154" s="36"/>
      <c r="B154" s="37"/>
      <c r="C154" s="181" t="s">
        <v>304</v>
      </c>
      <c r="D154" s="181" t="s">
        <v>218</v>
      </c>
      <c r="E154" s="182" t="s">
        <v>305</v>
      </c>
      <c r="F154" s="183" t="s">
        <v>306</v>
      </c>
      <c r="G154" s="184" t="s">
        <v>160</v>
      </c>
      <c r="H154" s="185">
        <v>10</v>
      </c>
      <c r="I154" s="186"/>
      <c r="J154" s="187">
        <f>ROUND(I154*H154,2)</f>
        <v>0</v>
      </c>
      <c r="K154" s="183" t="s">
        <v>221</v>
      </c>
      <c r="L154" s="41"/>
      <c r="M154" s="188" t="s">
        <v>19</v>
      </c>
      <c r="N154" s="189" t="s">
        <v>43</v>
      </c>
      <c r="O154" s="66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2" t="s">
        <v>156</v>
      </c>
      <c r="AT154" s="192" t="s">
        <v>218</v>
      </c>
      <c r="AU154" s="192" t="s">
        <v>81</v>
      </c>
      <c r="AY154" s="19" t="s">
        <v>216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79</v>
      </c>
      <c r="BK154" s="193">
        <f>ROUND(I154*H154,2)</f>
        <v>0</v>
      </c>
      <c r="BL154" s="19" t="s">
        <v>156</v>
      </c>
      <c r="BM154" s="192" t="s">
        <v>307</v>
      </c>
    </row>
    <row r="155" spans="1:65" s="2" customFormat="1" ht="11.25">
      <c r="A155" s="36"/>
      <c r="B155" s="37"/>
      <c r="C155" s="38"/>
      <c r="D155" s="194" t="s">
        <v>223</v>
      </c>
      <c r="E155" s="38"/>
      <c r="F155" s="195" t="s">
        <v>308</v>
      </c>
      <c r="G155" s="38"/>
      <c r="H155" s="38"/>
      <c r="I155" s="196"/>
      <c r="J155" s="38"/>
      <c r="K155" s="38"/>
      <c r="L155" s="41"/>
      <c r="M155" s="197"/>
      <c r="N155" s="198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223</v>
      </c>
      <c r="AU155" s="19" t="s">
        <v>81</v>
      </c>
    </row>
    <row r="156" spans="1:65" s="2" customFormat="1" ht="19.5">
      <c r="A156" s="36"/>
      <c r="B156" s="37"/>
      <c r="C156" s="38"/>
      <c r="D156" s="199" t="s">
        <v>225</v>
      </c>
      <c r="E156" s="38"/>
      <c r="F156" s="200" t="s">
        <v>309</v>
      </c>
      <c r="G156" s="38"/>
      <c r="H156" s="38"/>
      <c r="I156" s="196"/>
      <c r="J156" s="38"/>
      <c r="K156" s="38"/>
      <c r="L156" s="41"/>
      <c r="M156" s="197"/>
      <c r="N156" s="198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225</v>
      </c>
      <c r="AU156" s="19" t="s">
        <v>81</v>
      </c>
    </row>
    <row r="157" spans="1:65" s="14" customFormat="1" ht="11.25">
      <c r="B157" s="212"/>
      <c r="C157" s="213"/>
      <c r="D157" s="199" t="s">
        <v>227</v>
      </c>
      <c r="E157" s="214" t="s">
        <v>19</v>
      </c>
      <c r="F157" s="215" t="s">
        <v>310</v>
      </c>
      <c r="G157" s="213"/>
      <c r="H157" s="214" t="s">
        <v>19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227</v>
      </c>
      <c r="AU157" s="221" t="s">
        <v>81</v>
      </c>
      <c r="AV157" s="14" t="s">
        <v>79</v>
      </c>
      <c r="AW157" s="14" t="s">
        <v>33</v>
      </c>
      <c r="AX157" s="14" t="s">
        <v>72</v>
      </c>
      <c r="AY157" s="221" t="s">
        <v>216</v>
      </c>
    </row>
    <row r="158" spans="1:65" s="13" customFormat="1" ht="11.25">
      <c r="B158" s="201"/>
      <c r="C158" s="202"/>
      <c r="D158" s="199" t="s">
        <v>227</v>
      </c>
      <c r="E158" s="203" t="s">
        <v>180</v>
      </c>
      <c r="F158" s="204" t="s">
        <v>182</v>
      </c>
      <c r="G158" s="202"/>
      <c r="H158" s="205">
        <v>10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227</v>
      </c>
      <c r="AU158" s="211" t="s">
        <v>81</v>
      </c>
      <c r="AV158" s="13" t="s">
        <v>81</v>
      </c>
      <c r="AW158" s="13" t="s">
        <v>33</v>
      </c>
      <c r="AX158" s="13" t="s">
        <v>79</v>
      </c>
      <c r="AY158" s="211" t="s">
        <v>216</v>
      </c>
    </row>
    <row r="159" spans="1:65" s="2" customFormat="1" ht="16.5" customHeight="1">
      <c r="A159" s="36"/>
      <c r="B159" s="37"/>
      <c r="C159" s="233" t="s">
        <v>311</v>
      </c>
      <c r="D159" s="233" t="s">
        <v>312</v>
      </c>
      <c r="E159" s="234" t="s">
        <v>313</v>
      </c>
      <c r="F159" s="235" t="s">
        <v>314</v>
      </c>
      <c r="G159" s="236" t="s">
        <v>293</v>
      </c>
      <c r="H159" s="237">
        <v>18</v>
      </c>
      <c r="I159" s="238"/>
      <c r="J159" s="239">
        <f>ROUND(I159*H159,2)</f>
        <v>0</v>
      </c>
      <c r="K159" s="235" t="s">
        <v>221</v>
      </c>
      <c r="L159" s="240"/>
      <c r="M159" s="241" t="s">
        <v>19</v>
      </c>
      <c r="N159" s="242" t="s">
        <v>43</v>
      </c>
      <c r="O159" s="66"/>
      <c r="P159" s="190">
        <f>O159*H159</f>
        <v>0</v>
      </c>
      <c r="Q159" s="190">
        <v>1</v>
      </c>
      <c r="R159" s="190">
        <f>Q159*H159</f>
        <v>18</v>
      </c>
      <c r="S159" s="190">
        <v>0</v>
      </c>
      <c r="T159" s="19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2" t="s">
        <v>257</v>
      </c>
      <c r="AT159" s="192" t="s">
        <v>312</v>
      </c>
      <c r="AU159" s="192" t="s">
        <v>81</v>
      </c>
      <c r="AY159" s="19" t="s">
        <v>216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79</v>
      </c>
      <c r="BK159" s="193">
        <f>ROUND(I159*H159,2)</f>
        <v>0</v>
      </c>
      <c r="BL159" s="19" t="s">
        <v>156</v>
      </c>
      <c r="BM159" s="192" t="s">
        <v>315</v>
      </c>
    </row>
    <row r="160" spans="1:65" s="2" customFormat="1" ht="19.5">
      <c r="A160" s="36"/>
      <c r="B160" s="37"/>
      <c r="C160" s="38"/>
      <c r="D160" s="199" t="s">
        <v>225</v>
      </c>
      <c r="E160" s="38"/>
      <c r="F160" s="200" t="s">
        <v>316</v>
      </c>
      <c r="G160" s="38"/>
      <c r="H160" s="38"/>
      <c r="I160" s="196"/>
      <c r="J160" s="38"/>
      <c r="K160" s="38"/>
      <c r="L160" s="41"/>
      <c r="M160" s="197"/>
      <c r="N160" s="198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225</v>
      </c>
      <c r="AU160" s="19" t="s">
        <v>81</v>
      </c>
    </row>
    <row r="161" spans="1:65" s="13" customFormat="1" ht="11.25">
      <c r="B161" s="201"/>
      <c r="C161" s="202"/>
      <c r="D161" s="199" t="s">
        <v>227</v>
      </c>
      <c r="E161" s="203" t="s">
        <v>19</v>
      </c>
      <c r="F161" s="204" t="s">
        <v>180</v>
      </c>
      <c r="G161" s="202"/>
      <c r="H161" s="205">
        <v>10</v>
      </c>
      <c r="I161" s="206"/>
      <c r="J161" s="202"/>
      <c r="K161" s="202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227</v>
      </c>
      <c r="AU161" s="211" t="s">
        <v>81</v>
      </c>
      <c r="AV161" s="13" t="s">
        <v>81</v>
      </c>
      <c r="AW161" s="13" t="s">
        <v>33</v>
      </c>
      <c r="AX161" s="13" t="s">
        <v>79</v>
      </c>
      <c r="AY161" s="211" t="s">
        <v>216</v>
      </c>
    </row>
    <row r="162" spans="1:65" s="13" customFormat="1" ht="11.25">
      <c r="B162" s="201"/>
      <c r="C162" s="202"/>
      <c r="D162" s="199" t="s">
        <v>227</v>
      </c>
      <c r="E162" s="202"/>
      <c r="F162" s="204" t="s">
        <v>317</v>
      </c>
      <c r="G162" s="202"/>
      <c r="H162" s="205">
        <v>18</v>
      </c>
      <c r="I162" s="206"/>
      <c r="J162" s="202"/>
      <c r="K162" s="202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227</v>
      </c>
      <c r="AU162" s="211" t="s">
        <v>81</v>
      </c>
      <c r="AV162" s="13" t="s">
        <v>81</v>
      </c>
      <c r="AW162" s="13" t="s">
        <v>4</v>
      </c>
      <c r="AX162" s="13" t="s">
        <v>79</v>
      </c>
      <c r="AY162" s="211" t="s">
        <v>216</v>
      </c>
    </row>
    <row r="163" spans="1:65" s="2" customFormat="1" ht="37.9" customHeight="1">
      <c r="A163" s="36"/>
      <c r="B163" s="37"/>
      <c r="C163" s="181" t="s">
        <v>318</v>
      </c>
      <c r="D163" s="181" t="s">
        <v>218</v>
      </c>
      <c r="E163" s="182" t="s">
        <v>646</v>
      </c>
      <c r="F163" s="183" t="s">
        <v>647</v>
      </c>
      <c r="G163" s="184" t="s">
        <v>160</v>
      </c>
      <c r="H163" s="185">
        <v>0.6</v>
      </c>
      <c r="I163" s="186"/>
      <c r="J163" s="187">
        <f>ROUND(I163*H163,2)</f>
        <v>0</v>
      </c>
      <c r="K163" s="183" t="s">
        <v>221</v>
      </c>
      <c r="L163" s="41"/>
      <c r="M163" s="188" t="s">
        <v>19</v>
      </c>
      <c r="N163" s="189" t="s">
        <v>43</v>
      </c>
      <c r="O163" s="66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2" t="s">
        <v>156</v>
      </c>
      <c r="AT163" s="192" t="s">
        <v>218</v>
      </c>
      <c r="AU163" s="192" t="s">
        <v>81</v>
      </c>
      <c r="AY163" s="19" t="s">
        <v>216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79</v>
      </c>
      <c r="BK163" s="193">
        <f>ROUND(I163*H163,2)</f>
        <v>0</v>
      </c>
      <c r="BL163" s="19" t="s">
        <v>156</v>
      </c>
      <c r="BM163" s="192" t="s">
        <v>648</v>
      </c>
    </row>
    <row r="164" spans="1:65" s="2" customFormat="1" ht="11.25">
      <c r="A164" s="36"/>
      <c r="B164" s="37"/>
      <c r="C164" s="38"/>
      <c r="D164" s="194" t="s">
        <v>223</v>
      </c>
      <c r="E164" s="38"/>
      <c r="F164" s="195" t="s">
        <v>649</v>
      </c>
      <c r="G164" s="38"/>
      <c r="H164" s="38"/>
      <c r="I164" s="196"/>
      <c r="J164" s="38"/>
      <c r="K164" s="38"/>
      <c r="L164" s="41"/>
      <c r="M164" s="197"/>
      <c r="N164" s="198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223</v>
      </c>
      <c r="AU164" s="19" t="s">
        <v>81</v>
      </c>
    </row>
    <row r="165" spans="1:65" s="13" customFormat="1" ht="11.25">
      <c r="B165" s="201"/>
      <c r="C165" s="202"/>
      <c r="D165" s="199" t="s">
        <v>227</v>
      </c>
      <c r="E165" s="203" t="s">
        <v>597</v>
      </c>
      <c r="F165" s="204" t="s">
        <v>650</v>
      </c>
      <c r="G165" s="202"/>
      <c r="H165" s="205">
        <v>0.6</v>
      </c>
      <c r="I165" s="206"/>
      <c r="J165" s="202"/>
      <c r="K165" s="202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227</v>
      </c>
      <c r="AU165" s="211" t="s">
        <v>81</v>
      </c>
      <c r="AV165" s="13" t="s">
        <v>81</v>
      </c>
      <c r="AW165" s="13" t="s">
        <v>33</v>
      </c>
      <c r="AX165" s="13" t="s">
        <v>79</v>
      </c>
      <c r="AY165" s="211" t="s">
        <v>216</v>
      </c>
    </row>
    <row r="166" spans="1:65" s="2" customFormat="1" ht="16.5" customHeight="1">
      <c r="A166" s="36"/>
      <c r="B166" s="37"/>
      <c r="C166" s="233" t="s">
        <v>323</v>
      </c>
      <c r="D166" s="233" t="s">
        <v>312</v>
      </c>
      <c r="E166" s="234" t="s">
        <v>313</v>
      </c>
      <c r="F166" s="235" t="s">
        <v>314</v>
      </c>
      <c r="G166" s="236" t="s">
        <v>293</v>
      </c>
      <c r="H166" s="237">
        <v>1.08</v>
      </c>
      <c r="I166" s="238"/>
      <c r="J166" s="239">
        <f>ROUND(I166*H166,2)</f>
        <v>0</v>
      </c>
      <c r="K166" s="235" t="s">
        <v>221</v>
      </c>
      <c r="L166" s="240"/>
      <c r="M166" s="241" t="s">
        <v>19</v>
      </c>
      <c r="N166" s="242" t="s">
        <v>43</v>
      </c>
      <c r="O166" s="66"/>
      <c r="P166" s="190">
        <f>O166*H166</f>
        <v>0</v>
      </c>
      <c r="Q166" s="190">
        <v>1</v>
      </c>
      <c r="R166" s="190">
        <f>Q166*H166</f>
        <v>1.08</v>
      </c>
      <c r="S166" s="190">
        <v>0</v>
      </c>
      <c r="T166" s="19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2" t="s">
        <v>257</v>
      </c>
      <c r="AT166" s="192" t="s">
        <v>312</v>
      </c>
      <c r="AU166" s="192" t="s">
        <v>81</v>
      </c>
      <c r="AY166" s="19" t="s">
        <v>216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9" t="s">
        <v>79</v>
      </c>
      <c r="BK166" s="193">
        <f>ROUND(I166*H166,2)</f>
        <v>0</v>
      </c>
      <c r="BL166" s="19" t="s">
        <v>156</v>
      </c>
      <c r="BM166" s="192" t="s">
        <v>651</v>
      </c>
    </row>
    <row r="167" spans="1:65" s="2" customFormat="1" ht="19.5">
      <c r="A167" s="36"/>
      <c r="B167" s="37"/>
      <c r="C167" s="38"/>
      <c r="D167" s="199" t="s">
        <v>225</v>
      </c>
      <c r="E167" s="38"/>
      <c r="F167" s="200" t="s">
        <v>316</v>
      </c>
      <c r="G167" s="38"/>
      <c r="H167" s="38"/>
      <c r="I167" s="196"/>
      <c r="J167" s="38"/>
      <c r="K167" s="38"/>
      <c r="L167" s="41"/>
      <c r="M167" s="197"/>
      <c r="N167" s="198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225</v>
      </c>
      <c r="AU167" s="19" t="s">
        <v>81</v>
      </c>
    </row>
    <row r="168" spans="1:65" s="13" customFormat="1" ht="11.25">
      <c r="B168" s="201"/>
      <c r="C168" s="202"/>
      <c r="D168" s="199" t="s">
        <v>227</v>
      </c>
      <c r="E168" s="203" t="s">
        <v>19</v>
      </c>
      <c r="F168" s="204" t="s">
        <v>597</v>
      </c>
      <c r="G168" s="202"/>
      <c r="H168" s="205">
        <v>0.6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227</v>
      </c>
      <c r="AU168" s="211" t="s">
        <v>81</v>
      </c>
      <c r="AV168" s="13" t="s">
        <v>81</v>
      </c>
      <c r="AW168" s="13" t="s">
        <v>33</v>
      </c>
      <c r="AX168" s="13" t="s">
        <v>79</v>
      </c>
      <c r="AY168" s="211" t="s">
        <v>216</v>
      </c>
    </row>
    <row r="169" spans="1:65" s="13" customFormat="1" ht="11.25">
      <c r="B169" s="201"/>
      <c r="C169" s="202"/>
      <c r="D169" s="199" t="s">
        <v>227</v>
      </c>
      <c r="E169" s="202"/>
      <c r="F169" s="204" t="s">
        <v>652</v>
      </c>
      <c r="G169" s="202"/>
      <c r="H169" s="205">
        <v>1.08</v>
      </c>
      <c r="I169" s="206"/>
      <c r="J169" s="202"/>
      <c r="K169" s="202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227</v>
      </c>
      <c r="AU169" s="211" t="s">
        <v>81</v>
      </c>
      <c r="AV169" s="13" t="s">
        <v>81</v>
      </c>
      <c r="AW169" s="13" t="s">
        <v>4</v>
      </c>
      <c r="AX169" s="13" t="s">
        <v>79</v>
      </c>
      <c r="AY169" s="211" t="s">
        <v>216</v>
      </c>
    </row>
    <row r="170" spans="1:65" s="2" customFormat="1" ht="21.75" customHeight="1">
      <c r="A170" s="36"/>
      <c r="B170" s="37"/>
      <c r="C170" s="181" t="s">
        <v>152</v>
      </c>
      <c r="D170" s="181" t="s">
        <v>218</v>
      </c>
      <c r="E170" s="182" t="s">
        <v>345</v>
      </c>
      <c r="F170" s="183" t="s">
        <v>346</v>
      </c>
      <c r="G170" s="184" t="s">
        <v>139</v>
      </c>
      <c r="H170" s="185">
        <v>113</v>
      </c>
      <c r="I170" s="186"/>
      <c r="J170" s="187">
        <f>ROUND(I170*H170,2)</f>
        <v>0</v>
      </c>
      <c r="K170" s="183" t="s">
        <v>221</v>
      </c>
      <c r="L170" s="41"/>
      <c r="M170" s="188" t="s">
        <v>19</v>
      </c>
      <c r="N170" s="189" t="s">
        <v>43</v>
      </c>
      <c r="O170" s="66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2" t="s">
        <v>156</v>
      </c>
      <c r="AT170" s="192" t="s">
        <v>218</v>
      </c>
      <c r="AU170" s="192" t="s">
        <v>81</v>
      </c>
      <c r="AY170" s="19" t="s">
        <v>216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9" t="s">
        <v>79</v>
      </c>
      <c r="BK170" s="193">
        <f>ROUND(I170*H170,2)</f>
        <v>0</v>
      </c>
      <c r="BL170" s="19" t="s">
        <v>156</v>
      </c>
      <c r="BM170" s="192" t="s">
        <v>347</v>
      </c>
    </row>
    <row r="171" spans="1:65" s="2" customFormat="1" ht="11.25">
      <c r="A171" s="36"/>
      <c r="B171" s="37"/>
      <c r="C171" s="38"/>
      <c r="D171" s="194" t="s">
        <v>223</v>
      </c>
      <c r="E171" s="38"/>
      <c r="F171" s="195" t="s">
        <v>348</v>
      </c>
      <c r="G171" s="38"/>
      <c r="H171" s="38"/>
      <c r="I171" s="196"/>
      <c r="J171" s="38"/>
      <c r="K171" s="38"/>
      <c r="L171" s="41"/>
      <c r="M171" s="197"/>
      <c r="N171" s="198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223</v>
      </c>
      <c r="AU171" s="19" t="s">
        <v>81</v>
      </c>
    </row>
    <row r="172" spans="1:65" s="13" customFormat="1" ht="11.25">
      <c r="B172" s="201"/>
      <c r="C172" s="202"/>
      <c r="D172" s="199" t="s">
        <v>227</v>
      </c>
      <c r="E172" s="203" t="s">
        <v>19</v>
      </c>
      <c r="F172" s="204" t="s">
        <v>653</v>
      </c>
      <c r="G172" s="202"/>
      <c r="H172" s="205">
        <v>113</v>
      </c>
      <c r="I172" s="206"/>
      <c r="J172" s="202"/>
      <c r="K172" s="202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227</v>
      </c>
      <c r="AU172" s="211" t="s">
        <v>81</v>
      </c>
      <c r="AV172" s="13" t="s">
        <v>81</v>
      </c>
      <c r="AW172" s="13" t="s">
        <v>33</v>
      </c>
      <c r="AX172" s="13" t="s">
        <v>79</v>
      </c>
      <c r="AY172" s="211" t="s">
        <v>216</v>
      </c>
    </row>
    <row r="173" spans="1:65" s="12" customFormat="1" ht="22.9" customHeight="1">
      <c r="B173" s="165"/>
      <c r="C173" s="166"/>
      <c r="D173" s="167" t="s">
        <v>71</v>
      </c>
      <c r="E173" s="179" t="s">
        <v>81</v>
      </c>
      <c r="F173" s="179" t="s">
        <v>654</v>
      </c>
      <c r="G173" s="166"/>
      <c r="H173" s="166"/>
      <c r="I173" s="169"/>
      <c r="J173" s="180">
        <f>BK173</f>
        <v>0</v>
      </c>
      <c r="K173" s="166"/>
      <c r="L173" s="171"/>
      <c r="M173" s="172"/>
      <c r="N173" s="173"/>
      <c r="O173" s="173"/>
      <c r="P173" s="174">
        <f>SUM(P174:P181)</f>
        <v>0</v>
      </c>
      <c r="Q173" s="173"/>
      <c r="R173" s="174">
        <f>SUM(R174:R181)</f>
        <v>30.604393159999997</v>
      </c>
      <c r="S173" s="173"/>
      <c r="T173" s="175">
        <f>SUM(T174:T181)</f>
        <v>0</v>
      </c>
      <c r="AR173" s="176" t="s">
        <v>79</v>
      </c>
      <c r="AT173" s="177" t="s">
        <v>71</v>
      </c>
      <c r="AU173" s="177" t="s">
        <v>79</v>
      </c>
      <c r="AY173" s="176" t="s">
        <v>216</v>
      </c>
      <c r="BK173" s="178">
        <f>SUM(BK174:BK181)</f>
        <v>0</v>
      </c>
    </row>
    <row r="174" spans="1:65" s="2" customFormat="1" ht="37.9" customHeight="1">
      <c r="A174" s="36"/>
      <c r="B174" s="37"/>
      <c r="C174" s="181" t="s">
        <v>7</v>
      </c>
      <c r="D174" s="181" t="s">
        <v>218</v>
      </c>
      <c r="E174" s="182" t="s">
        <v>655</v>
      </c>
      <c r="F174" s="183" t="s">
        <v>656</v>
      </c>
      <c r="G174" s="184" t="s">
        <v>134</v>
      </c>
      <c r="H174" s="185">
        <v>38</v>
      </c>
      <c r="I174" s="186"/>
      <c r="J174" s="187">
        <f>ROUND(I174*H174,2)</f>
        <v>0</v>
      </c>
      <c r="K174" s="183" t="s">
        <v>221</v>
      </c>
      <c r="L174" s="41"/>
      <c r="M174" s="188" t="s">
        <v>19</v>
      </c>
      <c r="N174" s="189" t="s">
        <v>43</v>
      </c>
      <c r="O174" s="66"/>
      <c r="P174" s="190">
        <f>O174*H174</f>
        <v>0</v>
      </c>
      <c r="Q174" s="190">
        <v>0.28736</v>
      </c>
      <c r="R174" s="190">
        <f>Q174*H174</f>
        <v>10.91968</v>
      </c>
      <c r="S174" s="190">
        <v>0</v>
      </c>
      <c r="T174" s="19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2" t="s">
        <v>156</v>
      </c>
      <c r="AT174" s="192" t="s">
        <v>218</v>
      </c>
      <c r="AU174" s="192" t="s">
        <v>81</v>
      </c>
      <c r="AY174" s="19" t="s">
        <v>216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9" t="s">
        <v>79</v>
      </c>
      <c r="BK174" s="193">
        <f>ROUND(I174*H174,2)</f>
        <v>0</v>
      </c>
      <c r="BL174" s="19" t="s">
        <v>156</v>
      </c>
      <c r="BM174" s="192" t="s">
        <v>657</v>
      </c>
    </row>
    <row r="175" spans="1:65" s="2" customFormat="1" ht="11.25">
      <c r="A175" s="36"/>
      <c r="B175" s="37"/>
      <c r="C175" s="38"/>
      <c r="D175" s="194" t="s">
        <v>223</v>
      </c>
      <c r="E175" s="38"/>
      <c r="F175" s="195" t="s">
        <v>658</v>
      </c>
      <c r="G175" s="38"/>
      <c r="H175" s="38"/>
      <c r="I175" s="196"/>
      <c r="J175" s="38"/>
      <c r="K175" s="38"/>
      <c r="L175" s="41"/>
      <c r="M175" s="197"/>
      <c r="N175" s="198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223</v>
      </c>
      <c r="AU175" s="19" t="s">
        <v>81</v>
      </c>
    </row>
    <row r="176" spans="1:65" s="13" customFormat="1" ht="11.25">
      <c r="B176" s="201"/>
      <c r="C176" s="202"/>
      <c r="D176" s="199" t="s">
        <v>227</v>
      </c>
      <c r="E176" s="203" t="s">
        <v>19</v>
      </c>
      <c r="F176" s="204" t="s">
        <v>659</v>
      </c>
      <c r="G176" s="202"/>
      <c r="H176" s="205">
        <v>38</v>
      </c>
      <c r="I176" s="206"/>
      <c r="J176" s="202"/>
      <c r="K176" s="202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227</v>
      </c>
      <c r="AU176" s="211" t="s">
        <v>81</v>
      </c>
      <c r="AV176" s="13" t="s">
        <v>81</v>
      </c>
      <c r="AW176" s="13" t="s">
        <v>33</v>
      </c>
      <c r="AX176" s="13" t="s">
        <v>79</v>
      </c>
      <c r="AY176" s="211" t="s">
        <v>216</v>
      </c>
    </row>
    <row r="177" spans="1:65" s="2" customFormat="1" ht="16.5" customHeight="1">
      <c r="A177" s="36"/>
      <c r="B177" s="37"/>
      <c r="C177" s="181" t="s">
        <v>339</v>
      </c>
      <c r="D177" s="181" t="s">
        <v>218</v>
      </c>
      <c r="E177" s="182" t="s">
        <v>660</v>
      </c>
      <c r="F177" s="183" t="s">
        <v>661</v>
      </c>
      <c r="G177" s="184" t="s">
        <v>160</v>
      </c>
      <c r="H177" s="185">
        <v>7.8680000000000003</v>
      </c>
      <c r="I177" s="186"/>
      <c r="J177" s="187">
        <f>ROUND(I177*H177,2)</f>
        <v>0</v>
      </c>
      <c r="K177" s="183" t="s">
        <v>221</v>
      </c>
      <c r="L177" s="41"/>
      <c r="M177" s="188" t="s">
        <v>19</v>
      </c>
      <c r="N177" s="189" t="s">
        <v>43</v>
      </c>
      <c r="O177" s="66"/>
      <c r="P177" s="190">
        <f>O177*H177</f>
        <v>0</v>
      </c>
      <c r="Q177" s="190">
        <v>2.5018699999999998</v>
      </c>
      <c r="R177" s="190">
        <f>Q177*H177</f>
        <v>19.684713159999998</v>
      </c>
      <c r="S177" s="190">
        <v>0</v>
      </c>
      <c r="T177" s="19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2" t="s">
        <v>156</v>
      </c>
      <c r="AT177" s="192" t="s">
        <v>218</v>
      </c>
      <c r="AU177" s="192" t="s">
        <v>81</v>
      </c>
      <c r="AY177" s="19" t="s">
        <v>216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79</v>
      </c>
      <c r="BK177" s="193">
        <f>ROUND(I177*H177,2)</f>
        <v>0</v>
      </c>
      <c r="BL177" s="19" t="s">
        <v>156</v>
      </c>
      <c r="BM177" s="192" t="s">
        <v>662</v>
      </c>
    </row>
    <row r="178" spans="1:65" s="2" customFormat="1" ht="11.25">
      <c r="A178" s="36"/>
      <c r="B178" s="37"/>
      <c r="C178" s="38"/>
      <c r="D178" s="194" t="s">
        <v>223</v>
      </c>
      <c r="E178" s="38"/>
      <c r="F178" s="195" t="s">
        <v>663</v>
      </c>
      <c r="G178" s="38"/>
      <c r="H178" s="38"/>
      <c r="I178" s="196"/>
      <c r="J178" s="38"/>
      <c r="K178" s="38"/>
      <c r="L178" s="41"/>
      <c r="M178" s="197"/>
      <c r="N178" s="198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223</v>
      </c>
      <c r="AU178" s="19" t="s">
        <v>81</v>
      </c>
    </row>
    <row r="179" spans="1:65" s="13" customFormat="1" ht="11.25">
      <c r="B179" s="201"/>
      <c r="C179" s="202"/>
      <c r="D179" s="199" t="s">
        <v>227</v>
      </c>
      <c r="E179" s="203" t="s">
        <v>19</v>
      </c>
      <c r="F179" s="204" t="s">
        <v>664</v>
      </c>
      <c r="G179" s="202"/>
      <c r="H179" s="205">
        <v>1.5680000000000001</v>
      </c>
      <c r="I179" s="206"/>
      <c r="J179" s="202"/>
      <c r="K179" s="202"/>
      <c r="L179" s="207"/>
      <c r="M179" s="208"/>
      <c r="N179" s="209"/>
      <c r="O179" s="209"/>
      <c r="P179" s="209"/>
      <c r="Q179" s="209"/>
      <c r="R179" s="209"/>
      <c r="S179" s="209"/>
      <c r="T179" s="210"/>
      <c r="AT179" s="211" t="s">
        <v>227</v>
      </c>
      <c r="AU179" s="211" t="s">
        <v>81</v>
      </c>
      <c r="AV179" s="13" t="s">
        <v>81</v>
      </c>
      <c r="AW179" s="13" t="s">
        <v>33</v>
      </c>
      <c r="AX179" s="13" t="s">
        <v>72</v>
      </c>
      <c r="AY179" s="211" t="s">
        <v>216</v>
      </c>
    </row>
    <row r="180" spans="1:65" s="13" customFormat="1" ht="11.25">
      <c r="B180" s="201"/>
      <c r="C180" s="202"/>
      <c r="D180" s="199" t="s">
        <v>227</v>
      </c>
      <c r="E180" s="203" t="s">
        <v>19</v>
      </c>
      <c r="F180" s="204" t="s">
        <v>665</v>
      </c>
      <c r="G180" s="202"/>
      <c r="H180" s="205">
        <v>6.3</v>
      </c>
      <c r="I180" s="206"/>
      <c r="J180" s="202"/>
      <c r="K180" s="202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227</v>
      </c>
      <c r="AU180" s="211" t="s">
        <v>81</v>
      </c>
      <c r="AV180" s="13" t="s">
        <v>81</v>
      </c>
      <c r="AW180" s="13" t="s">
        <v>33</v>
      </c>
      <c r="AX180" s="13" t="s">
        <v>72</v>
      </c>
      <c r="AY180" s="211" t="s">
        <v>216</v>
      </c>
    </row>
    <row r="181" spans="1:65" s="15" customFormat="1" ht="11.25">
      <c r="B181" s="222"/>
      <c r="C181" s="223"/>
      <c r="D181" s="199" t="s">
        <v>227</v>
      </c>
      <c r="E181" s="224" t="s">
        <v>19</v>
      </c>
      <c r="F181" s="225" t="s">
        <v>289</v>
      </c>
      <c r="G181" s="223"/>
      <c r="H181" s="226">
        <v>7.8680000000000003</v>
      </c>
      <c r="I181" s="227"/>
      <c r="J181" s="223"/>
      <c r="K181" s="223"/>
      <c r="L181" s="228"/>
      <c r="M181" s="229"/>
      <c r="N181" s="230"/>
      <c r="O181" s="230"/>
      <c r="P181" s="230"/>
      <c r="Q181" s="230"/>
      <c r="R181" s="230"/>
      <c r="S181" s="230"/>
      <c r="T181" s="231"/>
      <c r="AT181" s="232" t="s">
        <v>227</v>
      </c>
      <c r="AU181" s="232" t="s">
        <v>81</v>
      </c>
      <c r="AV181" s="15" t="s">
        <v>156</v>
      </c>
      <c r="AW181" s="15" t="s">
        <v>33</v>
      </c>
      <c r="AX181" s="15" t="s">
        <v>79</v>
      </c>
      <c r="AY181" s="232" t="s">
        <v>216</v>
      </c>
    </row>
    <row r="182" spans="1:65" s="12" customFormat="1" ht="22.9" customHeight="1">
      <c r="B182" s="165"/>
      <c r="C182" s="166"/>
      <c r="D182" s="167" t="s">
        <v>71</v>
      </c>
      <c r="E182" s="179" t="s">
        <v>156</v>
      </c>
      <c r="F182" s="179" t="s">
        <v>666</v>
      </c>
      <c r="G182" s="166"/>
      <c r="H182" s="166"/>
      <c r="I182" s="169"/>
      <c r="J182" s="180">
        <f>BK182</f>
        <v>0</v>
      </c>
      <c r="K182" s="166"/>
      <c r="L182" s="171"/>
      <c r="M182" s="172"/>
      <c r="N182" s="173"/>
      <c r="O182" s="173"/>
      <c r="P182" s="174">
        <f>SUM(P183:P185)</f>
        <v>0</v>
      </c>
      <c r="Q182" s="173"/>
      <c r="R182" s="174">
        <f>SUM(R183:R185)</f>
        <v>0</v>
      </c>
      <c r="S182" s="173"/>
      <c r="T182" s="175">
        <f>SUM(T183:T185)</f>
        <v>0</v>
      </c>
      <c r="AR182" s="176" t="s">
        <v>79</v>
      </c>
      <c r="AT182" s="177" t="s">
        <v>71</v>
      </c>
      <c r="AU182" s="177" t="s">
        <v>79</v>
      </c>
      <c r="AY182" s="176" t="s">
        <v>216</v>
      </c>
      <c r="BK182" s="178">
        <f>SUM(BK183:BK185)</f>
        <v>0</v>
      </c>
    </row>
    <row r="183" spans="1:65" s="2" customFormat="1" ht="16.5" customHeight="1">
      <c r="A183" s="36"/>
      <c r="B183" s="37"/>
      <c r="C183" s="181" t="s">
        <v>344</v>
      </c>
      <c r="D183" s="181" t="s">
        <v>218</v>
      </c>
      <c r="E183" s="182" t="s">
        <v>667</v>
      </c>
      <c r="F183" s="183" t="s">
        <v>668</v>
      </c>
      <c r="G183" s="184" t="s">
        <v>160</v>
      </c>
      <c r="H183" s="185">
        <v>0.4</v>
      </c>
      <c r="I183" s="186"/>
      <c r="J183" s="187">
        <f>ROUND(I183*H183,2)</f>
        <v>0</v>
      </c>
      <c r="K183" s="183" t="s">
        <v>221</v>
      </c>
      <c r="L183" s="41"/>
      <c r="M183" s="188" t="s">
        <v>19</v>
      </c>
      <c r="N183" s="189" t="s">
        <v>43</v>
      </c>
      <c r="O183" s="66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2" t="s">
        <v>156</v>
      </c>
      <c r="AT183" s="192" t="s">
        <v>218</v>
      </c>
      <c r="AU183" s="192" t="s">
        <v>81</v>
      </c>
      <c r="AY183" s="19" t="s">
        <v>216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9" t="s">
        <v>79</v>
      </c>
      <c r="BK183" s="193">
        <f>ROUND(I183*H183,2)</f>
        <v>0</v>
      </c>
      <c r="BL183" s="19" t="s">
        <v>156</v>
      </c>
      <c r="BM183" s="192" t="s">
        <v>669</v>
      </c>
    </row>
    <row r="184" spans="1:65" s="2" customFormat="1" ht="11.25">
      <c r="A184" s="36"/>
      <c r="B184" s="37"/>
      <c r="C184" s="38"/>
      <c r="D184" s="194" t="s">
        <v>223</v>
      </c>
      <c r="E184" s="38"/>
      <c r="F184" s="195" t="s">
        <v>670</v>
      </c>
      <c r="G184" s="38"/>
      <c r="H184" s="38"/>
      <c r="I184" s="196"/>
      <c r="J184" s="38"/>
      <c r="K184" s="38"/>
      <c r="L184" s="41"/>
      <c r="M184" s="197"/>
      <c r="N184" s="198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223</v>
      </c>
      <c r="AU184" s="19" t="s">
        <v>81</v>
      </c>
    </row>
    <row r="185" spans="1:65" s="13" customFormat="1" ht="11.25">
      <c r="B185" s="201"/>
      <c r="C185" s="202"/>
      <c r="D185" s="199" t="s">
        <v>227</v>
      </c>
      <c r="E185" s="203" t="s">
        <v>19</v>
      </c>
      <c r="F185" s="204" t="s">
        <v>671</v>
      </c>
      <c r="G185" s="202"/>
      <c r="H185" s="205">
        <v>0.4</v>
      </c>
      <c r="I185" s="206"/>
      <c r="J185" s="202"/>
      <c r="K185" s="202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227</v>
      </c>
      <c r="AU185" s="211" t="s">
        <v>81</v>
      </c>
      <c r="AV185" s="13" t="s">
        <v>81</v>
      </c>
      <c r="AW185" s="13" t="s">
        <v>33</v>
      </c>
      <c r="AX185" s="13" t="s">
        <v>79</v>
      </c>
      <c r="AY185" s="211" t="s">
        <v>216</v>
      </c>
    </row>
    <row r="186" spans="1:65" s="12" customFormat="1" ht="22.9" customHeight="1">
      <c r="B186" s="165"/>
      <c r="C186" s="166"/>
      <c r="D186" s="167" t="s">
        <v>71</v>
      </c>
      <c r="E186" s="179" t="s">
        <v>241</v>
      </c>
      <c r="F186" s="179" t="s">
        <v>349</v>
      </c>
      <c r="G186" s="166"/>
      <c r="H186" s="166"/>
      <c r="I186" s="169"/>
      <c r="J186" s="180">
        <f>BK186</f>
        <v>0</v>
      </c>
      <c r="K186" s="166"/>
      <c r="L186" s="171"/>
      <c r="M186" s="172"/>
      <c r="N186" s="173"/>
      <c r="O186" s="173"/>
      <c r="P186" s="174">
        <f>SUM(P187:P233)</f>
        <v>0</v>
      </c>
      <c r="Q186" s="173"/>
      <c r="R186" s="174">
        <f>SUM(R187:R233)</f>
        <v>31.456039999999998</v>
      </c>
      <c r="S186" s="173"/>
      <c r="T186" s="175">
        <f>SUM(T187:T233)</f>
        <v>0</v>
      </c>
      <c r="AR186" s="176" t="s">
        <v>79</v>
      </c>
      <c r="AT186" s="177" t="s">
        <v>71</v>
      </c>
      <c r="AU186" s="177" t="s">
        <v>79</v>
      </c>
      <c r="AY186" s="176" t="s">
        <v>216</v>
      </c>
      <c r="BK186" s="178">
        <f>SUM(BK187:BK233)</f>
        <v>0</v>
      </c>
    </row>
    <row r="187" spans="1:65" s="2" customFormat="1" ht="21.75" customHeight="1">
      <c r="A187" s="36"/>
      <c r="B187" s="37"/>
      <c r="C187" s="181" t="s">
        <v>350</v>
      </c>
      <c r="D187" s="181" t="s">
        <v>218</v>
      </c>
      <c r="E187" s="182" t="s">
        <v>672</v>
      </c>
      <c r="F187" s="183" t="s">
        <v>673</v>
      </c>
      <c r="G187" s="184" t="s">
        <v>139</v>
      </c>
      <c r="H187" s="185">
        <v>113</v>
      </c>
      <c r="I187" s="186"/>
      <c r="J187" s="187">
        <f>ROUND(I187*H187,2)</f>
        <v>0</v>
      </c>
      <c r="K187" s="183" t="s">
        <v>221</v>
      </c>
      <c r="L187" s="41"/>
      <c r="M187" s="188" t="s">
        <v>19</v>
      </c>
      <c r="N187" s="189" t="s">
        <v>43</v>
      </c>
      <c r="O187" s="66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2" t="s">
        <v>156</v>
      </c>
      <c r="AT187" s="192" t="s">
        <v>218</v>
      </c>
      <c r="AU187" s="192" t="s">
        <v>81</v>
      </c>
      <c r="AY187" s="19" t="s">
        <v>216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9" t="s">
        <v>79</v>
      </c>
      <c r="BK187" s="193">
        <f>ROUND(I187*H187,2)</f>
        <v>0</v>
      </c>
      <c r="BL187" s="19" t="s">
        <v>156</v>
      </c>
      <c r="BM187" s="192" t="s">
        <v>363</v>
      </c>
    </row>
    <row r="188" spans="1:65" s="2" customFormat="1" ht="11.25">
      <c r="A188" s="36"/>
      <c r="B188" s="37"/>
      <c r="C188" s="38"/>
      <c r="D188" s="194" t="s">
        <v>223</v>
      </c>
      <c r="E188" s="38"/>
      <c r="F188" s="195" t="s">
        <v>674</v>
      </c>
      <c r="G188" s="38"/>
      <c r="H188" s="38"/>
      <c r="I188" s="196"/>
      <c r="J188" s="38"/>
      <c r="K188" s="38"/>
      <c r="L188" s="41"/>
      <c r="M188" s="197"/>
      <c r="N188" s="198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223</v>
      </c>
      <c r="AU188" s="19" t="s">
        <v>81</v>
      </c>
    </row>
    <row r="189" spans="1:65" s="13" customFormat="1" ht="11.25">
      <c r="B189" s="201"/>
      <c r="C189" s="202"/>
      <c r="D189" s="199" t="s">
        <v>227</v>
      </c>
      <c r="E189" s="203" t="s">
        <v>19</v>
      </c>
      <c r="F189" s="204" t="s">
        <v>653</v>
      </c>
      <c r="G189" s="202"/>
      <c r="H189" s="205">
        <v>113</v>
      </c>
      <c r="I189" s="206"/>
      <c r="J189" s="202"/>
      <c r="K189" s="202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227</v>
      </c>
      <c r="AU189" s="211" t="s">
        <v>81</v>
      </c>
      <c r="AV189" s="13" t="s">
        <v>81</v>
      </c>
      <c r="AW189" s="13" t="s">
        <v>33</v>
      </c>
      <c r="AX189" s="13" t="s">
        <v>79</v>
      </c>
      <c r="AY189" s="211" t="s">
        <v>216</v>
      </c>
    </row>
    <row r="190" spans="1:65" s="2" customFormat="1" ht="24.2" customHeight="1">
      <c r="A190" s="36"/>
      <c r="B190" s="37"/>
      <c r="C190" s="181" t="s">
        <v>355</v>
      </c>
      <c r="D190" s="181" t="s">
        <v>218</v>
      </c>
      <c r="E190" s="182" t="s">
        <v>372</v>
      </c>
      <c r="F190" s="183" t="s">
        <v>373</v>
      </c>
      <c r="G190" s="184" t="s">
        <v>139</v>
      </c>
      <c r="H190" s="185">
        <v>277.60000000000002</v>
      </c>
      <c r="I190" s="186"/>
      <c r="J190" s="187">
        <f>ROUND(I190*H190,2)</f>
        <v>0</v>
      </c>
      <c r="K190" s="183" t="s">
        <v>221</v>
      </c>
      <c r="L190" s="41"/>
      <c r="M190" s="188" t="s">
        <v>19</v>
      </c>
      <c r="N190" s="189" t="s">
        <v>43</v>
      </c>
      <c r="O190" s="66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2" t="s">
        <v>156</v>
      </c>
      <c r="AT190" s="192" t="s">
        <v>218</v>
      </c>
      <c r="AU190" s="192" t="s">
        <v>81</v>
      </c>
      <c r="AY190" s="19" t="s">
        <v>216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19" t="s">
        <v>79</v>
      </c>
      <c r="BK190" s="193">
        <f>ROUND(I190*H190,2)</f>
        <v>0</v>
      </c>
      <c r="BL190" s="19" t="s">
        <v>156</v>
      </c>
      <c r="BM190" s="192" t="s">
        <v>369</v>
      </c>
    </row>
    <row r="191" spans="1:65" s="2" customFormat="1" ht="11.25">
      <c r="A191" s="36"/>
      <c r="B191" s="37"/>
      <c r="C191" s="38"/>
      <c r="D191" s="194" t="s">
        <v>223</v>
      </c>
      <c r="E191" s="38"/>
      <c r="F191" s="195" t="s">
        <v>375</v>
      </c>
      <c r="G191" s="38"/>
      <c r="H191" s="38"/>
      <c r="I191" s="196"/>
      <c r="J191" s="38"/>
      <c r="K191" s="38"/>
      <c r="L191" s="41"/>
      <c r="M191" s="197"/>
      <c r="N191" s="198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223</v>
      </c>
      <c r="AU191" s="19" t="s">
        <v>81</v>
      </c>
    </row>
    <row r="192" spans="1:65" s="13" customFormat="1" ht="11.25">
      <c r="B192" s="201"/>
      <c r="C192" s="202"/>
      <c r="D192" s="199" t="s">
        <v>227</v>
      </c>
      <c r="E192" s="203" t="s">
        <v>145</v>
      </c>
      <c r="F192" s="204" t="s">
        <v>376</v>
      </c>
      <c r="G192" s="202"/>
      <c r="H192" s="205">
        <v>277.60000000000002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227</v>
      </c>
      <c r="AU192" s="211" t="s">
        <v>81</v>
      </c>
      <c r="AV192" s="13" t="s">
        <v>81</v>
      </c>
      <c r="AW192" s="13" t="s">
        <v>33</v>
      </c>
      <c r="AX192" s="13" t="s">
        <v>79</v>
      </c>
      <c r="AY192" s="211" t="s">
        <v>216</v>
      </c>
    </row>
    <row r="193" spans="1:65" s="2" customFormat="1" ht="24.2" customHeight="1">
      <c r="A193" s="36"/>
      <c r="B193" s="37"/>
      <c r="C193" s="181" t="s">
        <v>360</v>
      </c>
      <c r="D193" s="181" t="s">
        <v>218</v>
      </c>
      <c r="E193" s="182" t="s">
        <v>378</v>
      </c>
      <c r="F193" s="183" t="s">
        <v>379</v>
      </c>
      <c r="G193" s="184" t="s">
        <v>139</v>
      </c>
      <c r="H193" s="185">
        <v>277.60000000000002</v>
      </c>
      <c r="I193" s="186"/>
      <c r="J193" s="187">
        <f>ROUND(I193*H193,2)</f>
        <v>0</v>
      </c>
      <c r="K193" s="183" t="s">
        <v>221</v>
      </c>
      <c r="L193" s="41"/>
      <c r="M193" s="188" t="s">
        <v>19</v>
      </c>
      <c r="N193" s="189" t="s">
        <v>43</v>
      </c>
      <c r="O193" s="66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92" t="s">
        <v>156</v>
      </c>
      <c r="AT193" s="192" t="s">
        <v>218</v>
      </c>
      <c r="AU193" s="192" t="s">
        <v>81</v>
      </c>
      <c r="AY193" s="19" t="s">
        <v>216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9" t="s">
        <v>79</v>
      </c>
      <c r="BK193" s="193">
        <f>ROUND(I193*H193,2)</f>
        <v>0</v>
      </c>
      <c r="BL193" s="19" t="s">
        <v>156</v>
      </c>
      <c r="BM193" s="192" t="s">
        <v>380</v>
      </c>
    </row>
    <row r="194" spans="1:65" s="2" customFormat="1" ht="11.25">
      <c r="A194" s="36"/>
      <c r="B194" s="37"/>
      <c r="C194" s="38"/>
      <c r="D194" s="194" t="s">
        <v>223</v>
      </c>
      <c r="E194" s="38"/>
      <c r="F194" s="195" t="s">
        <v>381</v>
      </c>
      <c r="G194" s="38"/>
      <c r="H194" s="38"/>
      <c r="I194" s="196"/>
      <c r="J194" s="38"/>
      <c r="K194" s="38"/>
      <c r="L194" s="41"/>
      <c r="M194" s="197"/>
      <c r="N194" s="198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223</v>
      </c>
      <c r="AU194" s="19" t="s">
        <v>81</v>
      </c>
    </row>
    <row r="195" spans="1:65" s="13" customFormat="1" ht="11.25">
      <c r="B195" s="201"/>
      <c r="C195" s="202"/>
      <c r="D195" s="199" t="s">
        <v>227</v>
      </c>
      <c r="E195" s="203" t="s">
        <v>19</v>
      </c>
      <c r="F195" s="204" t="s">
        <v>145</v>
      </c>
      <c r="G195" s="202"/>
      <c r="H195" s="205">
        <v>277.60000000000002</v>
      </c>
      <c r="I195" s="206"/>
      <c r="J195" s="202"/>
      <c r="K195" s="202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227</v>
      </c>
      <c r="AU195" s="211" t="s">
        <v>81</v>
      </c>
      <c r="AV195" s="13" t="s">
        <v>81</v>
      </c>
      <c r="AW195" s="13" t="s">
        <v>33</v>
      </c>
      <c r="AX195" s="13" t="s">
        <v>79</v>
      </c>
      <c r="AY195" s="211" t="s">
        <v>216</v>
      </c>
    </row>
    <row r="196" spans="1:65" s="2" customFormat="1" ht="24.2" customHeight="1">
      <c r="A196" s="36"/>
      <c r="B196" s="37"/>
      <c r="C196" s="181" t="s">
        <v>366</v>
      </c>
      <c r="D196" s="181" t="s">
        <v>218</v>
      </c>
      <c r="E196" s="182" t="s">
        <v>675</v>
      </c>
      <c r="F196" s="183" t="s">
        <v>676</v>
      </c>
      <c r="G196" s="184" t="s">
        <v>139</v>
      </c>
      <c r="H196" s="185">
        <v>78</v>
      </c>
      <c r="I196" s="186"/>
      <c r="J196" s="187">
        <f>ROUND(I196*H196,2)</f>
        <v>0</v>
      </c>
      <c r="K196" s="183" t="s">
        <v>221</v>
      </c>
      <c r="L196" s="41"/>
      <c r="M196" s="188" t="s">
        <v>19</v>
      </c>
      <c r="N196" s="189" t="s">
        <v>43</v>
      </c>
      <c r="O196" s="66"/>
      <c r="P196" s="190">
        <f>O196*H196</f>
        <v>0</v>
      </c>
      <c r="Q196" s="190">
        <v>0</v>
      </c>
      <c r="R196" s="190">
        <f>Q196*H196</f>
        <v>0</v>
      </c>
      <c r="S196" s="190">
        <v>0</v>
      </c>
      <c r="T196" s="191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2" t="s">
        <v>156</v>
      </c>
      <c r="AT196" s="192" t="s">
        <v>218</v>
      </c>
      <c r="AU196" s="192" t="s">
        <v>81</v>
      </c>
      <c r="AY196" s="19" t="s">
        <v>216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9" t="s">
        <v>79</v>
      </c>
      <c r="BK196" s="193">
        <f>ROUND(I196*H196,2)</f>
        <v>0</v>
      </c>
      <c r="BL196" s="19" t="s">
        <v>156</v>
      </c>
      <c r="BM196" s="192" t="s">
        <v>677</v>
      </c>
    </row>
    <row r="197" spans="1:65" s="2" customFormat="1" ht="11.25">
      <c r="A197" s="36"/>
      <c r="B197" s="37"/>
      <c r="C197" s="38"/>
      <c r="D197" s="194" t="s">
        <v>223</v>
      </c>
      <c r="E197" s="38"/>
      <c r="F197" s="195" t="s">
        <v>678</v>
      </c>
      <c r="G197" s="38"/>
      <c r="H197" s="38"/>
      <c r="I197" s="196"/>
      <c r="J197" s="38"/>
      <c r="K197" s="38"/>
      <c r="L197" s="41"/>
      <c r="M197" s="197"/>
      <c r="N197" s="198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223</v>
      </c>
      <c r="AU197" s="19" t="s">
        <v>81</v>
      </c>
    </row>
    <row r="198" spans="1:65" s="13" customFormat="1" ht="11.25">
      <c r="B198" s="201"/>
      <c r="C198" s="202"/>
      <c r="D198" s="199" t="s">
        <v>227</v>
      </c>
      <c r="E198" s="203" t="s">
        <v>19</v>
      </c>
      <c r="F198" s="204" t="s">
        <v>585</v>
      </c>
      <c r="G198" s="202"/>
      <c r="H198" s="205">
        <v>78</v>
      </c>
      <c r="I198" s="206"/>
      <c r="J198" s="202"/>
      <c r="K198" s="202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227</v>
      </c>
      <c r="AU198" s="211" t="s">
        <v>81</v>
      </c>
      <c r="AV198" s="13" t="s">
        <v>81</v>
      </c>
      <c r="AW198" s="13" t="s">
        <v>33</v>
      </c>
      <c r="AX198" s="13" t="s">
        <v>79</v>
      </c>
      <c r="AY198" s="211" t="s">
        <v>216</v>
      </c>
    </row>
    <row r="199" spans="1:65" s="2" customFormat="1" ht="16.5" customHeight="1">
      <c r="A199" s="36"/>
      <c r="B199" s="37"/>
      <c r="C199" s="181" t="s">
        <v>371</v>
      </c>
      <c r="D199" s="181" t="s">
        <v>218</v>
      </c>
      <c r="E199" s="182" t="s">
        <v>389</v>
      </c>
      <c r="F199" s="183" t="s">
        <v>390</v>
      </c>
      <c r="G199" s="184" t="s">
        <v>139</v>
      </c>
      <c r="H199" s="185">
        <v>277.60000000000002</v>
      </c>
      <c r="I199" s="186"/>
      <c r="J199" s="187">
        <f>ROUND(I199*H199,2)</f>
        <v>0</v>
      </c>
      <c r="K199" s="183" t="s">
        <v>221</v>
      </c>
      <c r="L199" s="41"/>
      <c r="M199" s="188" t="s">
        <v>19</v>
      </c>
      <c r="N199" s="189" t="s">
        <v>43</v>
      </c>
      <c r="O199" s="66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2" t="s">
        <v>156</v>
      </c>
      <c r="AT199" s="192" t="s">
        <v>218</v>
      </c>
      <c r="AU199" s="192" t="s">
        <v>81</v>
      </c>
      <c r="AY199" s="19" t="s">
        <v>216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9" t="s">
        <v>79</v>
      </c>
      <c r="BK199" s="193">
        <f>ROUND(I199*H199,2)</f>
        <v>0</v>
      </c>
      <c r="BL199" s="19" t="s">
        <v>156</v>
      </c>
      <c r="BM199" s="192" t="s">
        <v>679</v>
      </c>
    </row>
    <row r="200" spans="1:65" s="2" customFormat="1" ht="11.25">
      <c r="A200" s="36"/>
      <c r="B200" s="37"/>
      <c r="C200" s="38"/>
      <c r="D200" s="194" t="s">
        <v>223</v>
      </c>
      <c r="E200" s="38"/>
      <c r="F200" s="195" t="s">
        <v>392</v>
      </c>
      <c r="G200" s="38"/>
      <c r="H200" s="38"/>
      <c r="I200" s="196"/>
      <c r="J200" s="38"/>
      <c r="K200" s="38"/>
      <c r="L200" s="41"/>
      <c r="M200" s="197"/>
      <c r="N200" s="198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223</v>
      </c>
      <c r="AU200" s="19" t="s">
        <v>81</v>
      </c>
    </row>
    <row r="201" spans="1:65" s="13" customFormat="1" ht="11.25">
      <c r="B201" s="201"/>
      <c r="C201" s="202"/>
      <c r="D201" s="199" t="s">
        <v>227</v>
      </c>
      <c r="E201" s="203" t="s">
        <v>19</v>
      </c>
      <c r="F201" s="204" t="s">
        <v>145</v>
      </c>
      <c r="G201" s="202"/>
      <c r="H201" s="205">
        <v>277.60000000000002</v>
      </c>
      <c r="I201" s="206"/>
      <c r="J201" s="202"/>
      <c r="K201" s="202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227</v>
      </c>
      <c r="AU201" s="211" t="s">
        <v>81</v>
      </c>
      <c r="AV201" s="13" t="s">
        <v>81</v>
      </c>
      <c r="AW201" s="13" t="s">
        <v>33</v>
      </c>
      <c r="AX201" s="13" t="s">
        <v>79</v>
      </c>
      <c r="AY201" s="211" t="s">
        <v>216</v>
      </c>
    </row>
    <row r="202" spans="1:65" s="2" customFormat="1" ht="16.5" customHeight="1">
      <c r="A202" s="36"/>
      <c r="B202" s="37"/>
      <c r="C202" s="181" t="s">
        <v>377</v>
      </c>
      <c r="D202" s="181" t="s">
        <v>218</v>
      </c>
      <c r="E202" s="182" t="s">
        <v>394</v>
      </c>
      <c r="F202" s="183" t="s">
        <v>395</v>
      </c>
      <c r="G202" s="184" t="s">
        <v>139</v>
      </c>
      <c r="H202" s="185">
        <v>2776</v>
      </c>
      <c r="I202" s="186"/>
      <c r="J202" s="187">
        <f>ROUND(I202*H202,2)</f>
        <v>0</v>
      </c>
      <c r="K202" s="183" t="s">
        <v>221</v>
      </c>
      <c r="L202" s="41"/>
      <c r="M202" s="188" t="s">
        <v>19</v>
      </c>
      <c r="N202" s="189" t="s">
        <v>43</v>
      </c>
      <c r="O202" s="66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2" t="s">
        <v>156</v>
      </c>
      <c r="AT202" s="192" t="s">
        <v>218</v>
      </c>
      <c r="AU202" s="192" t="s">
        <v>81</v>
      </c>
      <c r="AY202" s="19" t="s">
        <v>216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9" t="s">
        <v>79</v>
      </c>
      <c r="BK202" s="193">
        <f>ROUND(I202*H202,2)</f>
        <v>0</v>
      </c>
      <c r="BL202" s="19" t="s">
        <v>156</v>
      </c>
      <c r="BM202" s="192" t="s">
        <v>396</v>
      </c>
    </row>
    <row r="203" spans="1:65" s="2" customFormat="1" ht="11.25">
      <c r="A203" s="36"/>
      <c r="B203" s="37"/>
      <c r="C203" s="38"/>
      <c r="D203" s="194" t="s">
        <v>223</v>
      </c>
      <c r="E203" s="38"/>
      <c r="F203" s="195" t="s">
        <v>397</v>
      </c>
      <c r="G203" s="38"/>
      <c r="H203" s="38"/>
      <c r="I203" s="196"/>
      <c r="J203" s="38"/>
      <c r="K203" s="38"/>
      <c r="L203" s="41"/>
      <c r="M203" s="197"/>
      <c r="N203" s="198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223</v>
      </c>
      <c r="AU203" s="19" t="s">
        <v>81</v>
      </c>
    </row>
    <row r="204" spans="1:65" s="13" customFormat="1" ht="11.25">
      <c r="B204" s="201"/>
      <c r="C204" s="202"/>
      <c r="D204" s="199" t="s">
        <v>227</v>
      </c>
      <c r="E204" s="203" t="s">
        <v>19</v>
      </c>
      <c r="F204" s="204" t="s">
        <v>142</v>
      </c>
      <c r="G204" s="202"/>
      <c r="H204" s="205">
        <v>2776</v>
      </c>
      <c r="I204" s="206"/>
      <c r="J204" s="202"/>
      <c r="K204" s="202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227</v>
      </c>
      <c r="AU204" s="211" t="s">
        <v>81</v>
      </c>
      <c r="AV204" s="13" t="s">
        <v>81</v>
      </c>
      <c r="AW204" s="13" t="s">
        <v>33</v>
      </c>
      <c r="AX204" s="13" t="s">
        <v>79</v>
      </c>
      <c r="AY204" s="211" t="s">
        <v>216</v>
      </c>
    </row>
    <row r="205" spans="1:65" s="2" customFormat="1" ht="16.5" customHeight="1">
      <c r="A205" s="36"/>
      <c r="B205" s="37"/>
      <c r="C205" s="181" t="s">
        <v>384</v>
      </c>
      <c r="D205" s="181" t="s">
        <v>218</v>
      </c>
      <c r="E205" s="182" t="s">
        <v>399</v>
      </c>
      <c r="F205" s="183" t="s">
        <v>400</v>
      </c>
      <c r="G205" s="184" t="s">
        <v>139</v>
      </c>
      <c r="H205" s="185">
        <v>2776</v>
      </c>
      <c r="I205" s="186"/>
      <c r="J205" s="187">
        <f>ROUND(I205*H205,2)</f>
        <v>0</v>
      </c>
      <c r="K205" s="183" t="s">
        <v>221</v>
      </c>
      <c r="L205" s="41"/>
      <c r="M205" s="188" t="s">
        <v>19</v>
      </c>
      <c r="N205" s="189" t="s">
        <v>43</v>
      </c>
      <c r="O205" s="66"/>
      <c r="P205" s="190">
        <f>O205*H205</f>
        <v>0</v>
      </c>
      <c r="Q205" s="190">
        <v>0</v>
      </c>
      <c r="R205" s="190">
        <f>Q205*H205</f>
        <v>0</v>
      </c>
      <c r="S205" s="190">
        <v>0</v>
      </c>
      <c r="T205" s="191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2" t="s">
        <v>156</v>
      </c>
      <c r="AT205" s="192" t="s">
        <v>218</v>
      </c>
      <c r="AU205" s="192" t="s">
        <v>81</v>
      </c>
      <c r="AY205" s="19" t="s">
        <v>216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19" t="s">
        <v>79</v>
      </c>
      <c r="BK205" s="193">
        <f>ROUND(I205*H205,2)</f>
        <v>0</v>
      </c>
      <c r="BL205" s="19" t="s">
        <v>156</v>
      </c>
      <c r="BM205" s="192" t="s">
        <v>401</v>
      </c>
    </row>
    <row r="206" spans="1:65" s="2" customFormat="1" ht="11.25">
      <c r="A206" s="36"/>
      <c r="B206" s="37"/>
      <c r="C206" s="38"/>
      <c r="D206" s="194" t="s">
        <v>223</v>
      </c>
      <c r="E206" s="38"/>
      <c r="F206" s="195" t="s">
        <v>402</v>
      </c>
      <c r="G206" s="38"/>
      <c r="H206" s="38"/>
      <c r="I206" s="196"/>
      <c r="J206" s="38"/>
      <c r="K206" s="38"/>
      <c r="L206" s="41"/>
      <c r="M206" s="197"/>
      <c r="N206" s="198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223</v>
      </c>
      <c r="AU206" s="19" t="s">
        <v>81</v>
      </c>
    </row>
    <row r="207" spans="1:65" s="13" customFormat="1" ht="11.25">
      <c r="B207" s="201"/>
      <c r="C207" s="202"/>
      <c r="D207" s="199" t="s">
        <v>227</v>
      </c>
      <c r="E207" s="203" t="s">
        <v>19</v>
      </c>
      <c r="F207" s="204" t="s">
        <v>142</v>
      </c>
      <c r="G207" s="202"/>
      <c r="H207" s="205">
        <v>2776</v>
      </c>
      <c r="I207" s="206"/>
      <c r="J207" s="202"/>
      <c r="K207" s="202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227</v>
      </c>
      <c r="AU207" s="211" t="s">
        <v>81</v>
      </c>
      <c r="AV207" s="13" t="s">
        <v>81</v>
      </c>
      <c r="AW207" s="13" t="s">
        <v>33</v>
      </c>
      <c r="AX207" s="13" t="s">
        <v>79</v>
      </c>
      <c r="AY207" s="211" t="s">
        <v>216</v>
      </c>
    </row>
    <row r="208" spans="1:65" s="2" customFormat="1" ht="24.2" customHeight="1">
      <c r="A208" s="36"/>
      <c r="B208" s="37"/>
      <c r="C208" s="181" t="s">
        <v>388</v>
      </c>
      <c r="D208" s="181" t="s">
        <v>218</v>
      </c>
      <c r="E208" s="182" t="s">
        <v>405</v>
      </c>
      <c r="F208" s="183" t="s">
        <v>406</v>
      </c>
      <c r="G208" s="184" t="s">
        <v>139</v>
      </c>
      <c r="H208" s="185">
        <v>2776</v>
      </c>
      <c r="I208" s="186"/>
      <c r="J208" s="187">
        <f>ROUND(I208*H208,2)</f>
        <v>0</v>
      </c>
      <c r="K208" s="183" t="s">
        <v>221</v>
      </c>
      <c r="L208" s="41"/>
      <c r="M208" s="188" t="s">
        <v>19</v>
      </c>
      <c r="N208" s="189" t="s">
        <v>43</v>
      </c>
      <c r="O208" s="66"/>
      <c r="P208" s="190">
        <f>O208*H208</f>
        <v>0</v>
      </c>
      <c r="Q208" s="190">
        <v>0</v>
      </c>
      <c r="R208" s="190">
        <f>Q208*H208</f>
        <v>0</v>
      </c>
      <c r="S208" s="190">
        <v>0</v>
      </c>
      <c r="T208" s="191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2" t="s">
        <v>156</v>
      </c>
      <c r="AT208" s="192" t="s">
        <v>218</v>
      </c>
      <c r="AU208" s="192" t="s">
        <v>81</v>
      </c>
      <c r="AY208" s="19" t="s">
        <v>216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19" t="s">
        <v>79</v>
      </c>
      <c r="BK208" s="193">
        <f>ROUND(I208*H208,2)</f>
        <v>0</v>
      </c>
      <c r="BL208" s="19" t="s">
        <v>156</v>
      </c>
      <c r="BM208" s="192" t="s">
        <v>407</v>
      </c>
    </row>
    <row r="209" spans="1:65" s="2" customFormat="1" ht="11.25">
      <c r="A209" s="36"/>
      <c r="B209" s="37"/>
      <c r="C209" s="38"/>
      <c r="D209" s="194" t="s">
        <v>223</v>
      </c>
      <c r="E209" s="38"/>
      <c r="F209" s="195" t="s">
        <v>408</v>
      </c>
      <c r="G209" s="38"/>
      <c r="H209" s="38"/>
      <c r="I209" s="196"/>
      <c r="J209" s="38"/>
      <c r="K209" s="38"/>
      <c r="L209" s="41"/>
      <c r="M209" s="197"/>
      <c r="N209" s="198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223</v>
      </c>
      <c r="AU209" s="19" t="s">
        <v>81</v>
      </c>
    </row>
    <row r="210" spans="1:65" s="14" customFormat="1" ht="11.25">
      <c r="B210" s="212"/>
      <c r="C210" s="213"/>
      <c r="D210" s="199" t="s">
        <v>227</v>
      </c>
      <c r="E210" s="214" t="s">
        <v>19</v>
      </c>
      <c r="F210" s="215" t="s">
        <v>409</v>
      </c>
      <c r="G210" s="213"/>
      <c r="H210" s="214" t="s">
        <v>19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227</v>
      </c>
      <c r="AU210" s="221" t="s">
        <v>81</v>
      </c>
      <c r="AV210" s="14" t="s">
        <v>79</v>
      </c>
      <c r="AW210" s="14" t="s">
        <v>33</v>
      </c>
      <c r="AX210" s="14" t="s">
        <v>72</v>
      </c>
      <c r="AY210" s="221" t="s">
        <v>216</v>
      </c>
    </row>
    <row r="211" spans="1:65" s="13" customFormat="1" ht="11.25">
      <c r="B211" s="201"/>
      <c r="C211" s="202"/>
      <c r="D211" s="199" t="s">
        <v>227</v>
      </c>
      <c r="E211" s="203" t="s">
        <v>19</v>
      </c>
      <c r="F211" s="204" t="s">
        <v>142</v>
      </c>
      <c r="G211" s="202"/>
      <c r="H211" s="205">
        <v>2776</v>
      </c>
      <c r="I211" s="206"/>
      <c r="J211" s="202"/>
      <c r="K211" s="202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227</v>
      </c>
      <c r="AU211" s="211" t="s">
        <v>81</v>
      </c>
      <c r="AV211" s="13" t="s">
        <v>81</v>
      </c>
      <c r="AW211" s="13" t="s">
        <v>33</v>
      </c>
      <c r="AX211" s="13" t="s">
        <v>79</v>
      </c>
      <c r="AY211" s="211" t="s">
        <v>216</v>
      </c>
    </row>
    <row r="212" spans="1:65" s="2" customFormat="1" ht="24.2" customHeight="1">
      <c r="A212" s="36"/>
      <c r="B212" s="37"/>
      <c r="C212" s="181" t="s">
        <v>393</v>
      </c>
      <c r="D212" s="181" t="s">
        <v>218</v>
      </c>
      <c r="E212" s="182" t="s">
        <v>411</v>
      </c>
      <c r="F212" s="183" t="s">
        <v>412</v>
      </c>
      <c r="G212" s="184" t="s">
        <v>139</v>
      </c>
      <c r="H212" s="185">
        <v>2776</v>
      </c>
      <c r="I212" s="186"/>
      <c r="J212" s="187">
        <f>ROUND(I212*H212,2)</f>
        <v>0</v>
      </c>
      <c r="K212" s="183" t="s">
        <v>221</v>
      </c>
      <c r="L212" s="41"/>
      <c r="M212" s="188" t="s">
        <v>19</v>
      </c>
      <c r="N212" s="189" t="s">
        <v>43</v>
      </c>
      <c r="O212" s="66"/>
      <c r="P212" s="190">
        <f>O212*H212</f>
        <v>0</v>
      </c>
      <c r="Q212" s="190">
        <v>0</v>
      </c>
      <c r="R212" s="190">
        <f>Q212*H212</f>
        <v>0</v>
      </c>
      <c r="S212" s="190">
        <v>0</v>
      </c>
      <c r="T212" s="191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92" t="s">
        <v>156</v>
      </c>
      <c r="AT212" s="192" t="s">
        <v>218</v>
      </c>
      <c r="AU212" s="192" t="s">
        <v>81</v>
      </c>
      <c r="AY212" s="19" t="s">
        <v>216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19" t="s">
        <v>79</v>
      </c>
      <c r="BK212" s="193">
        <f>ROUND(I212*H212,2)</f>
        <v>0</v>
      </c>
      <c r="BL212" s="19" t="s">
        <v>156</v>
      </c>
      <c r="BM212" s="192" t="s">
        <v>413</v>
      </c>
    </row>
    <row r="213" spans="1:65" s="2" customFormat="1" ht="11.25">
      <c r="A213" s="36"/>
      <c r="B213" s="37"/>
      <c r="C213" s="38"/>
      <c r="D213" s="194" t="s">
        <v>223</v>
      </c>
      <c r="E213" s="38"/>
      <c r="F213" s="195" t="s">
        <v>414</v>
      </c>
      <c r="G213" s="38"/>
      <c r="H213" s="38"/>
      <c r="I213" s="196"/>
      <c r="J213" s="38"/>
      <c r="K213" s="38"/>
      <c r="L213" s="41"/>
      <c r="M213" s="197"/>
      <c r="N213" s="198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223</v>
      </c>
      <c r="AU213" s="19" t="s">
        <v>81</v>
      </c>
    </row>
    <row r="214" spans="1:65" s="13" customFormat="1" ht="11.25">
      <c r="B214" s="201"/>
      <c r="C214" s="202"/>
      <c r="D214" s="199" t="s">
        <v>227</v>
      </c>
      <c r="E214" s="203" t="s">
        <v>19</v>
      </c>
      <c r="F214" s="204" t="s">
        <v>142</v>
      </c>
      <c r="G214" s="202"/>
      <c r="H214" s="205">
        <v>2776</v>
      </c>
      <c r="I214" s="206"/>
      <c r="J214" s="202"/>
      <c r="K214" s="202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227</v>
      </c>
      <c r="AU214" s="211" t="s">
        <v>81</v>
      </c>
      <c r="AV214" s="13" t="s">
        <v>81</v>
      </c>
      <c r="AW214" s="13" t="s">
        <v>33</v>
      </c>
      <c r="AX214" s="13" t="s">
        <v>79</v>
      </c>
      <c r="AY214" s="211" t="s">
        <v>216</v>
      </c>
    </row>
    <row r="215" spans="1:65" s="2" customFormat="1" ht="37.9" customHeight="1">
      <c r="A215" s="36"/>
      <c r="B215" s="37"/>
      <c r="C215" s="181" t="s">
        <v>398</v>
      </c>
      <c r="D215" s="181" t="s">
        <v>218</v>
      </c>
      <c r="E215" s="182" t="s">
        <v>416</v>
      </c>
      <c r="F215" s="183" t="s">
        <v>417</v>
      </c>
      <c r="G215" s="184" t="s">
        <v>139</v>
      </c>
      <c r="H215" s="185">
        <v>35</v>
      </c>
      <c r="I215" s="186"/>
      <c r="J215" s="187">
        <f>ROUND(I215*H215,2)</f>
        <v>0</v>
      </c>
      <c r="K215" s="183" t="s">
        <v>221</v>
      </c>
      <c r="L215" s="41"/>
      <c r="M215" s="188" t="s">
        <v>19</v>
      </c>
      <c r="N215" s="189" t="s">
        <v>43</v>
      </c>
      <c r="O215" s="66"/>
      <c r="P215" s="190">
        <f>O215*H215</f>
        <v>0</v>
      </c>
      <c r="Q215" s="190">
        <v>8.9219999999999994E-2</v>
      </c>
      <c r="R215" s="190">
        <f>Q215*H215</f>
        <v>3.1226999999999996</v>
      </c>
      <c r="S215" s="190">
        <v>0</v>
      </c>
      <c r="T215" s="191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92" t="s">
        <v>156</v>
      </c>
      <c r="AT215" s="192" t="s">
        <v>218</v>
      </c>
      <c r="AU215" s="192" t="s">
        <v>81</v>
      </c>
      <c r="AY215" s="19" t="s">
        <v>216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19" t="s">
        <v>79</v>
      </c>
      <c r="BK215" s="193">
        <f>ROUND(I215*H215,2)</f>
        <v>0</v>
      </c>
      <c r="BL215" s="19" t="s">
        <v>156</v>
      </c>
      <c r="BM215" s="192" t="s">
        <v>418</v>
      </c>
    </row>
    <row r="216" spans="1:65" s="2" customFormat="1" ht="11.25">
      <c r="A216" s="36"/>
      <c r="B216" s="37"/>
      <c r="C216" s="38"/>
      <c r="D216" s="194" t="s">
        <v>223</v>
      </c>
      <c r="E216" s="38"/>
      <c r="F216" s="195" t="s">
        <v>419</v>
      </c>
      <c r="G216" s="38"/>
      <c r="H216" s="38"/>
      <c r="I216" s="196"/>
      <c r="J216" s="38"/>
      <c r="K216" s="38"/>
      <c r="L216" s="41"/>
      <c r="M216" s="197"/>
      <c r="N216" s="198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223</v>
      </c>
      <c r="AU216" s="19" t="s">
        <v>81</v>
      </c>
    </row>
    <row r="217" spans="1:65" s="2" customFormat="1" ht="29.25">
      <c r="A217" s="36"/>
      <c r="B217" s="37"/>
      <c r="C217" s="38"/>
      <c r="D217" s="199" t="s">
        <v>225</v>
      </c>
      <c r="E217" s="38"/>
      <c r="F217" s="200" t="s">
        <v>420</v>
      </c>
      <c r="G217" s="38"/>
      <c r="H217" s="38"/>
      <c r="I217" s="196"/>
      <c r="J217" s="38"/>
      <c r="K217" s="38"/>
      <c r="L217" s="41"/>
      <c r="M217" s="197"/>
      <c r="N217" s="198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225</v>
      </c>
      <c r="AU217" s="19" t="s">
        <v>81</v>
      </c>
    </row>
    <row r="218" spans="1:65" s="13" customFormat="1" ht="11.25">
      <c r="B218" s="201"/>
      <c r="C218" s="202"/>
      <c r="D218" s="199" t="s">
        <v>227</v>
      </c>
      <c r="E218" s="203" t="s">
        <v>19</v>
      </c>
      <c r="F218" s="204" t="s">
        <v>610</v>
      </c>
      <c r="G218" s="202"/>
      <c r="H218" s="205">
        <v>35</v>
      </c>
      <c r="I218" s="206"/>
      <c r="J218" s="202"/>
      <c r="K218" s="202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227</v>
      </c>
      <c r="AU218" s="211" t="s">
        <v>81</v>
      </c>
      <c r="AV218" s="13" t="s">
        <v>81</v>
      </c>
      <c r="AW218" s="13" t="s">
        <v>33</v>
      </c>
      <c r="AX218" s="13" t="s">
        <v>79</v>
      </c>
      <c r="AY218" s="211" t="s">
        <v>216</v>
      </c>
    </row>
    <row r="219" spans="1:65" s="2" customFormat="1" ht="16.5" customHeight="1">
      <c r="A219" s="36"/>
      <c r="B219" s="37"/>
      <c r="C219" s="233" t="s">
        <v>404</v>
      </c>
      <c r="D219" s="233" t="s">
        <v>312</v>
      </c>
      <c r="E219" s="234" t="s">
        <v>680</v>
      </c>
      <c r="F219" s="235" t="s">
        <v>681</v>
      </c>
      <c r="G219" s="236" t="s">
        <v>139</v>
      </c>
      <c r="H219" s="237">
        <v>1</v>
      </c>
      <c r="I219" s="238"/>
      <c r="J219" s="239">
        <f>ROUND(I219*H219,2)</f>
        <v>0</v>
      </c>
      <c r="K219" s="235" t="s">
        <v>221</v>
      </c>
      <c r="L219" s="240"/>
      <c r="M219" s="241" t="s">
        <v>19</v>
      </c>
      <c r="N219" s="242" t="s">
        <v>43</v>
      </c>
      <c r="O219" s="66"/>
      <c r="P219" s="190">
        <f>O219*H219</f>
        <v>0</v>
      </c>
      <c r="Q219" s="190">
        <v>0.13100000000000001</v>
      </c>
      <c r="R219" s="190">
        <f>Q219*H219</f>
        <v>0.13100000000000001</v>
      </c>
      <c r="S219" s="190">
        <v>0</v>
      </c>
      <c r="T219" s="191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2" t="s">
        <v>257</v>
      </c>
      <c r="AT219" s="192" t="s">
        <v>312</v>
      </c>
      <c r="AU219" s="192" t="s">
        <v>81</v>
      </c>
      <c r="AY219" s="19" t="s">
        <v>216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19" t="s">
        <v>79</v>
      </c>
      <c r="BK219" s="193">
        <f>ROUND(I219*H219,2)</f>
        <v>0</v>
      </c>
      <c r="BL219" s="19" t="s">
        <v>156</v>
      </c>
      <c r="BM219" s="192" t="s">
        <v>682</v>
      </c>
    </row>
    <row r="220" spans="1:65" s="13" customFormat="1" ht="11.25">
      <c r="B220" s="201"/>
      <c r="C220" s="202"/>
      <c r="D220" s="199" t="s">
        <v>227</v>
      </c>
      <c r="E220" s="203" t="s">
        <v>19</v>
      </c>
      <c r="F220" s="204" t="s">
        <v>583</v>
      </c>
      <c r="G220" s="202"/>
      <c r="H220" s="205">
        <v>1</v>
      </c>
      <c r="I220" s="206"/>
      <c r="J220" s="202"/>
      <c r="K220" s="202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227</v>
      </c>
      <c r="AU220" s="211" t="s">
        <v>81</v>
      </c>
      <c r="AV220" s="13" t="s">
        <v>81</v>
      </c>
      <c r="AW220" s="13" t="s">
        <v>33</v>
      </c>
      <c r="AX220" s="13" t="s">
        <v>79</v>
      </c>
      <c r="AY220" s="211" t="s">
        <v>216</v>
      </c>
    </row>
    <row r="221" spans="1:65" s="2" customFormat="1" ht="16.5" customHeight="1">
      <c r="A221" s="36"/>
      <c r="B221" s="37"/>
      <c r="C221" s="233" t="s">
        <v>410</v>
      </c>
      <c r="D221" s="233" t="s">
        <v>312</v>
      </c>
      <c r="E221" s="234" t="s">
        <v>683</v>
      </c>
      <c r="F221" s="235" t="s">
        <v>684</v>
      </c>
      <c r="G221" s="236" t="s">
        <v>139</v>
      </c>
      <c r="H221" s="237">
        <v>12</v>
      </c>
      <c r="I221" s="238"/>
      <c r="J221" s="239">
        <f>ROUND(I221*H221,2)</f>
        <v>0</v>
      </c>
      <c r="K221" s="235" t="s">
        <v>221</v>
      </c>
      <c r="L221" s="240"/>
      <c r="M221" s="241" t="s">
        <v>19</v>
      </c>
      <c r="N221" s="242" t="s">
        <v>43</v>
      </c>
      <c r="O221" s="66"/>
      <c r="P221" s="190">
        <f>O221*H221</f>
        <v>0</v>
      </c>
      <c r="Q221" s="190">
        <v>0.13200000000000001</v>
      </c>
      <c r="R221" s="190">
        <f>Q221*H221</f>
        <v>1.5840000000000001</v>
      </c>
      <c r="S221" s="190">
        <v>0</v>
      </c>
      <c r="T221" s="191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92" t="s">
        <v>257</v>
      </c>
      <c r="AT221" s="192" t="s">
        <v>312</v>
      </c>
      <c r="AU221" s="192" t="s">
        <v>81</v>
      </c>
      <c r="AY221" s="19" t="s">
        <v>216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19" t="s">
        <v>79</v>
      </c>
      <c r="BK221" s="193">
        <f>ROUND(I221*H221,2)</f>
        <v>0</v>
      </c>
      <c r="BL221" s="19" t="s">
        <v>156</v>
      </c>
      <c r="BM221" s="192" t="s">
        <v>685</v>
      </c>
    </row>
    <row r="222" spans="1:65" s="13" customFormat="1" ht="11.25">
      <c r="B222" s="201"/>
      <c r="C222" s="202"/>
      <c r="D222" s="199" t="s">
        <v>227</v>
      </c>
      <c r="E222" s="203" t="s">
        <v>19</v>
      </c>
      <c r="F222" s="204" t="s">
        <v>581</v>
      </c>
      <c r="G222" s="202"/>
      <c r="H222" s="205">
        <v>12</v>
      </c>
      <c r="I222" s="206"/>
      <c r="J222" s="202"/>
      <c r="K222" s="202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227</v>
      </c>
      <c r="AU222" s="211" t="s">
        <v>81</v>
      </c>
      <c r="AV222" s="13" t="s">
        <v>81</v>
      </c>
      <c r="AW222" s="13" t="s">
        <v>33</v>
      </c>
      <c r="AX222" s="13" t="s">
        <v>79</v>
      </c>
      <c r="AY222" s="211" t="s">
        <v>216</v>
      </c>
    </row>
    <row r="223" spans="1:65" s="2" customFormat="1" ht="16.5" customHeight="1">
      <c r="A223" s="36"/>
      <c r="B223" s="37"/>
      <c r="C223" s="233" t="s">
        <v>415</v>
      </c>
      <c r="D223" s="233" t="s">
        <v>312</v>
      </c>
      <c r="E223" s="234" t="s">
        <v>422</v>
      </c>
      <c r="F223" s="235" t="s">
        <v>423</v>
      </c>
      <c r="G223" s="236" t="s">
        <v>139</v>
      </c>
      <c r="H223" s="237">
        <v>22</v>
      </c>
      <c r="I223" s="238"/>
      <c r="J223" s="239">
        <f>ROUND(I223*H223,2)</f>
        <v>0</v>
      </c>
      <c r="K223" s="235" t="s">
        <v>221</v>
      </c>
      <c r="L223" s="240"/>
      <c r="M223" s="241" t="s">
        <v>19</v>
      </c>
      <c r="N223" s="242" t="s">
        <v>43</v>
      </c>
      <c r="O223" s="66"/>
      <c r="P223" s="190">
        <f>O223*H223</f>
        <v>0</v>
      </c>
      <c r="Q223" s="190">
        <v>0.13200000000000001</v>
      </c>
      <c r="R223" s="190">
        <f>Q223*H223</f>
        <v>2.9039999999999999</v>
      </c>
      <c r="S223" s="190">
        <v>0</v>
      </c>
      <c r="T223" s="191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92" t="s">
        <v>257</v>
      </c>
      <c r="AT223" s="192" t="s">
        <v>312</v>
      </c>
      <c r="AU223" s="192" t="s">
        <v>81</v>
      </c>
      <c r="AY223" s="19" t="s">
        <v>216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19" t="s">
        <v>79</v>
      </c>
      <c r="BK223" s="193">
        <f>ROUND(I223*H223,2)</f>
        <v>0</v>
      </c>
      <c r="BL223" s="19" t="s">
        <v>156</v>
      </c>
      <c r="BM223" s="192" t="s">
        <v>424</v>
      </c>
    </row>
    <row r="224" spans="1:65" s="13" customFormat="1" ht="11.25">
      <c r="B224" s="201"/>
      <c r="C224" s="202"/>
      <c r="D224" s="199" t="s">
        <v>227</v>
      </c>
      <c r="E224" s="203" t="s">
        <v>19</v>
      </c>
      <c r="F224" s="204" t="s">
        <v>148</v>
      </c>
      <c r="G224" s="202"/>
      <c r="H224" s="205">
        <v>22</v>
      </c>
      <c r="I224" s="206"/>
      <c r="J224" s="202"/>
      <c r="K224" s="202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227</v>
      </c>
      <c r="AU224" s="211" t="s">
        <v>81</v>
      </c>
      <c r="AV224" s="13" t="s">
        <v>81</v>
      </c>
      <c r="AW224" s="13" t="s">
        <v>33</v>
      </c>
      <c r="AX224" s="13" t="s">
        <v>79</v>
      </c>
      <c r="AY224" s="211" t="s">
        <v>216</v>
      </c>
    </row>
    <row r="225" spans="1:65" s="2" customFormat="1" ht="37.9" customHeight="1">
      <c r="A225" s="36"/>
      <c r="B225" s="37"/>
      <c r="C225" s="181" t="s">
        <v>421</v>
      </c>
      <c r="D225" s="181" t="s">
        <v>218</v>
      </c>
      <c r="E225" s="182" t="s">
        <v>686</v>
      </c>
      <c r="F225" s="183" t="s">
        <v>687</v>
      </c>
      <c r="G225" s="184" t="s">
        <v>139</v>
      </c>
      <c r="H225" s="185">
        <v>13</v>
      </c>
      <c r="I225" s="186"/>
      <c r="J225" s="187">
        <f>ROUND(I225*H225,2)</f>
        <v>0</v>
      </c>
      <c r="K225" s="183" t="s">
        <v>221</v>
      </c>
      <c r="L225" s="41"/>
      <c r="M225" s="188" t="s">
        <v>19</v>
      </c>
      <c r="N225" s="189" t="s">
        <v>43</v>
      </c>
      <c r="O225" s="66"/>
      <c r="P225" s="190">
        <f>O225*H225</f>
        <v>0</v>
      </c>
      <c r="Q225" s="190">
        <v>0</v>
      </c>
      <c r="R225" s="190">
        <f>Q225*H225</f>
        <v>0</v>
      </c>
      <c r="S225" s="190">
        <v>0</v>
      </c>
      <c r="T225" s="191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2" t="s">
        <v>156</v>
      </c>
      <c r="AT225" s="192" t="s">
        <v>218</v>
      </c>
      <c r="AU225" s="192" t="s">
        <v>81</v>
      </c>
      <c r="AY225" s="19" t="s">
        <v>216</v>
      </c>
      <c r="BE225" s="193">
        <f>IF(N225="základní",J225,0)</f>
        <v>0</v>
      </c>
      <c r="BF225" s="193">
        <f>IF(N225="snížená",J225,0)</f>
        <v>0</v>
      </c>
      <c r="BG225" s="193">
        <f>IF(N225="zákl. přenesená",J225,0)</f>
        <v>0</v>
      </c>
      <c r="BH225" s="193">
        <f>IF(N225="sníž. přenesená",J225,0)</f>
        <v>0</v>
      </c>
      <c r="BI225" s="193">
        <f>IF(N225="nulová",J225,0)</f>
        <v>0</v>
      </c>
      <c r="BJ225" s="19" t="s">
        <v>79</v>
      </c>
      <c r="BK225" s="193">
        <f>ROUND(I225*H225,2)</f>
        <v>0</v>
      </c>
      <c r="BL225" s="19" t="s">
        <v>156</v>
      </c>
      <c r="BM225" s="192" t="s">
        <v>688</v>
      </c>
    </row>
    <row r="226" spans="1:65" s="2" customFormat="1" ht="11.25">
      <c r="A226" s="36"/>
      <c r="B226" s="37"/>
      <c r="C226" s="38"/>
      <c r="D226" s="194" t="s">
        <v>223</v>
      </c>
      <c r="E226" s="38"/>
      <c r="F226" s="195" t="s">
        <v>689</v>
      </c>
      <c r="G226" s="38"/>
      <c r="H226" s="38"/>
      <c r="I226" s="196"/>
      <c r="J226" s="38"/>
      <c r="K226" s="38"/>
      <c r="L226" s="41"/>
      <c r="M226" s="197"/>
      <c r="N226" s="198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223</v>
      </c>
      <c r="AU226" s="19" t="s">
        <v>81</v>
      </c>
    </row>
    <row r="227" spans="1:65" s="13" customFormat="1" ht="11.25">
      <c r="B227" s="201"/>
      <c r="C227" s="202"/>
      <c r="D227" s="199" t="s">
        <v>227</v>
      </c>
      <c r="E227" s="203" t="s">
        <v>19</v>
      </c>
      <c r="F227" s="204" t="s">
        <v>690</v>
      </c>
      <c r="G227" s="202"/>
      <c r="H227" s="205">
        <v>13</v>
      </c>
      <c r="I227" s="206"/>
      <c r="J227" s="202"/>
      <c r="K227" s="202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227</v>
      </c>
      <c r="AU227" s="211" t="s">
        <v>81</v>
      </c>
      <c r="AV227" s="13" t="s">
        <v>81</v>
      </c>
      <c r="AW227" s="13" t="s">
        <v>33</v>
      </c>
      <c r="AX227" s="13" t="s">
        <v>79</v>
      </c>
      <c r="AY227" s="211" t="s">
        <v>216</v>
      </c>
    </row>
    <row r="228" spans="1:65" s="2" customFormat="1" ht="37.9" customHeight="1">
      <c r="A228" s="36"/>
      <c r="B228" s="37"/>
      <c r="C228" s="181" t="s">
        <v>426</v>
      </c>
      <c r="D228" s="181" t="s">
        <v>218</v>
      </c>
      <c r="E228" s="182" t="s">
        <v>691</v>
      </c>
      <c r="F228" s="183" t="s">
        <v>692</v>
      </c>
      <c r="G228" s="184" t="s">
        <v>139</v>
      </c>
      <c r="H228" s="185">
        <v>78</v>
      </c>
      <c r="I228" s="186"/>
      <c r="J228" s="187">
        <f>ROUND(I228*H228,2)</f>
        <v>0</v>
      </c>
      <c r="K228" s="183" t="s">
        <v>221</v>
      </c>
      <c r="L228" s="41"/>
      <c r="M228" s="188" t="s">
        <v>19</v>
      </c>
      <c r="N228" s="189" t="s">
        <v>43</v>
      </c>
      <c r="O228" s="66"/>
      <c r="P228" s="190">
        <f>O228*H228</f>
        <v>0</v>
      </c>
      <c r="Q228" s="190">
        <v>0.11303000000000001</v>
      </c>
      <c r="R228" s="190">
        <f>Q228*H228</f>
        <v>8.8163400000000003</v>
      </c>
      <c r="S228" s="190">
        <v>0</v>
      </c>
      <c r="T228" s="191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92" t="s">
        <v>156</v>
      </c>
      <c r="AT228" s="192" t="s">
        <v>218</v>
      </c>
      <c r="AU228" s="192" t="s">
        <v>81</v>
      </c>
      <c r="AY228" s="19" t="s">
        <v>216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19" t="s">
        <v>79</v>
      </c>
      <c r="BK228" s="193">
        <f>ROUND(I228*H228,2)</f>
        <v>0</v>
      </c>
      <c r="BL228" s="19" t="s">
        <v>156</v>
      </c>
      <c r="BM228" s="192" t="s">
        <v>693</v>
      </c>
    </row>
    <row r="229" spans="1:65" s="2" customFormat="1" ht="11.25">
      <c r="A229" s="36"/>
      <c r="B229" s="37"/>
      <c r="C229" s="38"/>
      <c r="D229" s="194" t="s">
        <v>223</v>
      </c>
      <c r="E229" s="38"/>
      <c r="F229" s="195" t="s">
        <v>694</v>
      </c>
      <c r="G229" s="38"/>
      <c r="H229" s="38"/>
      <c r="I229" s="196"/>
      <c r="J229" s="38"/>
      <c r="K229" s="38"/>
      <c r="L229" s="41"/>
      <c r="M229" s="197"/>
      <c r="N229" s="198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223</v>
      </c>
      <c r="AU229" s="19" t="s">
        <v>81</v>
      </c>
    </row>
    <row r="230" spans="1:65" s="13" customFormat="1" ht="11.25">
      <c r="B230" s="201"/>
      <c r="C230" s="202"/>
      <c r="D230" s="199" t="s">
        <v>227</v>
      </c>
      <c r="E230" s="203" t="s">
        <v>19</v>
      </c>
      <c r="F230" s="204" t="s">
        <v>585</v>
      </c>
      <c r="G230" s="202"/>
      <c r="H230" s="205">
        <v>78</v>
      </c>
      <c r="I230" s="206"/>
      <c r="J230" s="202"/>
      <c r="K230" s="202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227</v>
      </c>
      <c r="AU230" s="211" t="s">
        <v>81</v>
      </c>
      <c r="AV230" s="13" t="s">
        <v>81</v>
      </c>
      <c r="AW230" s="13" t="s">
        <v>33</v>
      </c>
      <c r="AX230" s="13" t="s">
        <v>79</v>
      </c>
      <c r="AY230" s="211" t="s">
        <v>216</v>
      </c>
    </row>
    <row r="231" spans="1:65" s="2" customFormat="1" ht="16.5" customHeight="1">
      <c r="A231" s="36"/>
      <c r="B231" s="37"/>
      <c r="C231" s="233" t="s">
        <v>431</v>
      </c>
      <c r="D231" s="233" t="s">
        <v>312</v>
      </c>
      <c r="E231" s="234" t="s">
        <v>695</v>
      </c>
      <c r="F231" s="235" t="s">
        <v>696</v>
      </c>
      <c r="G231" s="236" t="s">
        <v>139</v>
      </c>
      <c r="H231" s="237">
        <v>78</v>
      </c>
      <c r="I231" s="238"/>
      <c r="J231" s="239">
        <f>ROUND(I231*H231,2)</f>
        <v>0</v>
      </c>
      <c r="K231" s="235" t="s">
        <v>697</v>
      </c>
      <c r="L231" s="240"/>
      <c r="M231" s="241" t="s">
        <v>19</v>
      </c>
      <c r="N231" s="242" t="s">
        <v>43</v>
      </c>
      <c r="O231" s="66"/>
      <c r="P231" s="190">
        <f>O231*H231</f>
        <v>0</v>
      </c>
      <c r="Q231" s="190">
        <v>0.191</v>
      </c>
      <c r="R231" s="190">
        <f>Q231*H231</f>
        <v>14.898</v>
      </c>
      <c r="S231" s="190">
        <v>0</v>
      </c>
      <c r="T231" s="191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2" t="s">
        <v>257</v>
      </c>
      <c r="AT231" s="192" t="s">
        <v>312</v>
      </c>
      <c r="AU231" s="192" t="s">
        <v>81</v>
      </c>
      <c r="AY231" s="19" t="s">
        <v>216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19" t="s">
        <v>79</v>
      </c>
      <c r="BK231" s="193">
        <f>ROUND(I231*H231,2)</f>
        <v>0</v>
      </c>
      <c r="BL231" s="19" t="s">
        <v>156</v>
      </c>
      <c r="BM231" s="192" t="s">
        <v>698</v>
      </c>
    </row>
    <row r="232" spans="1:65" s="2" customFormat="1" ht="19.5">
      <c r="A232" s="36"/>
      <c r="B232" s="37"/>
      <c r="C232" s="38"/>
      <c r="D232" s="199" t="s">
        <v>225</v>
      </c>
      <c r="E232" s="38"/>
      <c r="F232" s="200" t="s">
        <v>699</v>
      </c>
      <c r="G232" s="38"/>
      <c r="H232" s="38"/>
      <c r="I232" s="196"/>
      <c r="J232" s="38"/>
      <c r="K232" s="38"/>
      <c r="L232" s="41"/>
      <c r="M232" s="197"/>
      <c r="N232" s="198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225</v>
      </c>
      <c r="AU232" s="19" t="s">
        <v>81</v>
      </c>
    </row>
    <row r="233" spans="1:65" s="13" customFormat="1" ht="11.25">
      <c r="B233" s="201"/>
      <c r="C233" s="202"/>
      <c r="D233" s="199" t="s">
        <v>227</v>
      </c>
      <c r="E233" s="203" t="s">
        <v>19</v>
      </c>
      <c r="F233" s="204" t="s">
        <v>585</v>
      </c>
      <c r="G233" s="202"/>
      <c r="H233" s="205">
        <v>78</v>
      </c>
      <c r="I233" s="206"/>
      <c r="J233" s="202"/>
      <c r="K233" s="202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227</v>
      </c>
      <c r="AU233" s="211" t="s">
        <v>81</v>
      </c>
      <c r="AV233" s="13" t="s">
        <v>81</v>
      </c>
      <c r="AW233" s="13" t="s">
        <v>33</v>
      </c>
      <c r="AX233" s="13" t="s">
        <v>79</v>
      </c>
      <c r="AY233" s="211" t="s">
        <v>216</v>
      </c>
    </row>
    <row r="234" spans="1:65" s="12" customFormat="1" ht="22.9" customHeight="1">
      <c r="B234" s="165"/>
      <c r="C234" s="166"/>
      <c r="D234" s="167" t="s">
        <v>71</v>
      </c>
      <c r="E234" s="179" t="s">
        <v>257</v>
      </c>
      <c r="F234" s="179" t="s">
        <v>425</v>
      </c>
      <c r="G234" s="166"/>
      <c r="H234" s="166"/>
      <c r="I234" s="169"/>
      <c r="J234" s="180">
        <f>BK234</f>
        <v>0</v>
      </c>
      <c r="K234" s="166"/>
      <c r="L234" s="171"/>
      <c r="M234" s="172"/>
      <c r="N234" s="173"/>
      <c r="O234" s="173"/>
      <c r="P234" s="174">
        <f>SUM(P235:P271)</f>
        <v>0</v>
      </c>
      <c r="Q234" s="173"/>
      <c r="R234" s="174">
        <f>SUM(R235:R271)</f>
        <v>10.337739999999998</v>
      </c>
      <c r="S234" s="173"/>
      <c r="T234" s="175">
        <f>SUM(T235:T271)</f>
        <v>5.34</v>
      </c>
      <c r="AR234" s="176" t="s">
        <v>79</v>
      </c>
      <c r="AT234" s="177" t="s">
        <v>71</v>
      </c>
      <c r="AU234" s="177" t="s">
        <v>79</v>
      </c>
      <c r="AY234" s="176" t="s">
        <v>216</v>
      </c>
      <c r="BK234" s="178">
        <f>SUM(BK235:BK271)</f>
        <v>0</v>
      </c>
    </row>
    <row r="235" spans="1:65" s="2" customFormat="1" ht="16.5" customHeight="1">
      <c r="A235" s="36"/>
      <c r="B235" s="37"/>
      <c r="C235" s="181" t="s">
        <v>435</v>
      </c>
      <c r="D235" s="181" t="s">
        <v>218</v>
      </c>
      <c r="E235" s="182" t="s">
        <v>700</v>
      </c>
      <c r="F235" s="183" t="s">
        <v>701</v>
      </c>
      <c r="G235" s="184" t="s">
        <v>134</v>
      </c>
      <c r="H235" s="185">
        <v>4</v>
      </c>
      <c r="I235" s="186"/>
      <c r="J235" s="187">
        <f>ROUND(I235*H235,2)</f>
        <v>0</v>
      </c>
      <c r="K235" s="183" t="s">
        <v>221</v>
      </c>
      <c r="L235" s="41"/>
      <c r="M235" s="188" t="s">
        <v>19</v>
      </c>
      <c r="N235" s="189" t="s">
        <v>43</v>
      </c>
      <c r="O235" s="66"/>
      <c r="P235" s="190">
        <f>O235*H235</f>
        <v>0</v>
      </c>
      <c r="Q235" s="190">
        <v>1.0000000000000001E-5</v>
      </c>
      <c r="R235" s="190">
        <f>Q235*H235</f>
        <v>4.0000000000000003E-5</v>
      </c>
      <c r="S235" s="190">
        <v>0</v>
      </c>
      <c r="T235" s="19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2" t="s">
        <v>156</v>
      </c>
      <c r="AT235" s="192" t="s">
        <v>218</v>
      </c>
      <c r="AU235" s="192" t="s">
        <v>81</v>
      </c>
      <c r="AY235" s="19" t="s">
        <v>216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19" t="s">
        <v>79</v>
      </c>
      <c r="BK235" s="193">
        <f>ROUND(I235*H235,2)</f>
        <v>0</v>
      </c>
      <c r="BL235" s="19" t="s">
        <v>156</v>
      </c>
      <c r="BM235" s="192" t="s">
        <v>702</v>
      </c>
    </row>
    <row r="236" spans="1:65" s="2" customFormat="1" ht="11.25">
      <c r="A236" s="36"/>
      <c r="B236" s="37"/>
      <c r="C236" s="38"/>
      <c r="D236" s="194" t="s">
        <v>223</v>
      </c>
      <c r="E236" s="38"/>
      <c r="F236" s="195" t="s">
        <v>703</v>
      </c>
      <c r="G236" s="38"/>
      <c r="H236" s="38"/>
      <c r="I236" s="196"/>
      <c r="J236" s="38"/>
      <c r="K236" s="38"/>
      <c r="L236" s="41"/>
      <c r="M236" s="197"/>
      <c r="N236" s="198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223</v>
      </c>
      <c r="AU236" s="19" t="s">
        <v>81</v>
      </c>
    </row>
    <row r="237" spans="1:65" s="13" customFormat="1" ht="11.25">
      <c r="B237" s="201"/>
      <c r="C237" s="202"/>
      <c r="D237" s="199" t="s">
        <v>227</v>
      </c>
      <c r="E237" s="203" t="s">
        <v>19</v>
      </c>
      <c r="F237" s="204" t="s">
        <v>575</v>
      </c>
      <c r="G237" s="202"/>
      <c r="H237" s="205">
        <v>4</v>
      </c>
      <c r="I237" s="206"/>
      <c r="J237" s="202"/>
      <c r="K237" s="202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227</v>
      </c>
      <c r="AU237" s="211" t="s">
        <v>81</v>
      </c>
      <c r="AV237" s="13" t="s">
        <v>81</v>
      </c>
      <c r="AW237" s="13" t="s">
        <v>33</v>
      </c>
      <c r="AX237" s="13" t="s">
        <v>79</v>
      </c>
      <c r="AY237" s="211" t="s">
        <v>216</v>
      </c>
    </row>
    <row r="238" spans="1:65" s="2" customFormat="1" ht="16.5" customHeight="1">
      <c r="A238" s="36"/>
      <c r="B238" s="37"/>
      <c r="C238" s="233" t="s">
        <v>704</v>
      </c>
      <c r="D238" s="233" t="s">
        <v>312</v>
      </c>
      <c r="E238" s="234" t="s">
        <v>705</v>
      </c>
      <c r="F238" s="235" t="s">
        <v>706</v>
      </c>
      <c r="G238" s="236" t="s">
        <v>134</v>
      </c>
      <c r="H238" s="237">
        <v>4</v>
      </c>
      <c r="I238" s="238"/>
      <c r="J238" s="239">
        <f>ROUND(I238*H238,2)</f>
        <v>0</v>
      </c>
      <c r="K238" s="235" t="s">
        <v>221</v>
      </c>
      <c r="L238" s="240"/>
      <c r="M238" s="241" t="s">
        <v>19</v>
      </c>
      <c r="N238" s="242" t="s">
        <v>43</v>
      </c>
      <c r="O238" s="66"/>
      <c r="P238" s="190">
        <f>O238*H238</f>
        <v>0</v>
      </c>
      <c r="Q238" s="190">
        <v>2.8999999999999998E-3</v>
      </c>
      <c r="R238" s="190">
        <f>Q238*H238</f>
        <v>1.1599999999999999E-2</v>
      </c>
      <c r="S238" s="190">
        <v>0</v>
      </c>
      <c r="T238" s="19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92" t="s">
        <v>257</v>
      </c>
      <c r="AT238" s="192" t="s">
        <v>312</v>
      </c>
      <c r="AU238" s="192" t="s">
        <v>81</v>
      </c>
      <c r="AY238" s="19" t="s">
        <v>216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19" t="s">
        <v>79</v>
      </c>
      <c r="BK238" s="193">
        <f>ROUND(I238*H238,2)</f>
        <v>0</v>
      </c>
      <c r="BL238" s="19" t="s">
        <v>156</v>
      </c>
      <c r="BM238" s="192" t="s">
        <v>707</v>
      </c>
    </row>
    <row r="239" spans="1:65" s="13" customFormat="1" ht="11.25">
      <c r="B239" s="201"/>
      <c r="C239" s="202"/>
      <c r="D239" s="199" t="s">
        <v>227</v>
      </c>
      <c r="E239" s="203" t="s">
        <v>19</v>
      </c>
      <c r="F239" s="204" t="s">
        <v>575</v>
      </c>
      <c r="G239" s="202"/>
      <c r="H239" s="205">
        <v>4</v>
      </c>
      <c r="I239" s="206"/>
      <c r="J239" s="202"/>
      <c r="K239" s="202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227</v>
      </c>
      <c r="AU239" s="211" t="s">
        <v>81</v>
      </c>
      <c r="AV239" s="13" t="s">
        <v>81</v>
      </c>
      <c r="AW239" s="13" t="s">
        <v>33</v>
      </c>
      <c r="AX239" s="13" t="s">
        <v>79</v>
      </c>
      <c r="AY239" s="211" t="s">
        <v>216</v>
      </c>
    </row>
    <row r="240" spans="1:65" s="2" customFormat="1" ht="16.5" customHeight="1">
      <c r="A240" s="36"/>
      <c r="B240" s="37"/>
      <c r="C240" s="181" t="s">
        <v>440</v>
      </c>
      <c r="D240" s="181" t="s">
        <v>218</v>
      </c>
      <c r="E240" s="182" t="s">
        <v>708</v>
      </c>
      <c r="F240" s="183" t="s">
        <v>709</v>
      </c>
      <c r="G240" s="184" t="s">
        <v>176</v>
      </c>
      <c r="H240" s="185">
        <v>2</v>
      </c>
      <c r="I240" s="186"/>
      <c r="J240" s="187">
        <f>ROUND(I240*H240,2)</f>
        <v>0</v>
      </c>
      <c r="K240" s="183" t="s">
        <v>221</v>
      </c>
      <c r="L240" s="41"/>
      <c r="M240" s="188" t="s">
        <v>19</v>
      </c>
      <c r="N240" s="189" t="s">
        <v>43</v>
      </c>
      <c r="O240" s="66"/>
      <c r="P240" s="190">
        <f>O240*H240</f>
        <v>0</v>
      </c>
      <c r="Q240" s="190">
        <v>0.12526000000000001</v>
      </c>
      <c r="R240" s="190">
        <f>Q240*H240</f>
        <v>0.25052000000000002</v>
      </c>
      <c r="S240" s="190">
        <v>0</v>
      </c>
      <c r="T240" s="191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92" t="s">
        <v>156</v>
      </c>
      <c r="AT240" s="192" t="s">
        <v>218</v>
      </c>
      <c r="AU240" s="192" t="s">
        <v>81</v>
      </c>
      <c r="AY240" s="19" t="s">
        <v>216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19" t="s">
        <v>79</v>
      </c>
      <c r="BK240" s="193">
        <f>ROUND(I240*H240,2)</f>
        <v>0</v>
      </c>
      <c r="BL240" s="19" t="s">
        <v>156</v>
      </c>
      <c r="BM240" s="192" t="s">
        <v>710</v>
      </c>
    </row>
    <row r="241" spans="1:65" s="2" customFormat="1" ht="11.25">
      <c r="A241" s="36"/>
      <c r="B241" s="37"/>
      <c r="C241" s="38"/>
      <c r="D241" s="194" t="s">
        <v>223</v>
      </c>
      <c r="E241" s="38"/>
      <c r="F241" s="195" t="s">
        <v>711</v>
      </c>
      <c r="G241" s="38"/>
      <c r="H241" s="38"/>
      <c r="I241" s="196"/>
      <c r="J241" s="38"/>
      <c r="K241" s="38"/>
      <c r="L241" s="41"/>
      <c r="M241" s="197"/>
      <c r="N241" s="198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223</v>
      </c>
      <c r="AU241" s="19" t="s">
        <v>81</v>
      </c>
    </row>
    <row r="242" spans="1:65" s="13" customFormat="1" ht="11.25">
      <c r="B242" s="201"/>
      <c r="C242" s="202"/>
      <c r="D242" s="199" t="s">
        <v>227</v>
      </c>
      <c r="E242" s="203" t="s">
        <v>19</v>
      </c>
      <c r="F242" s="204" t="s">
        <v>177</v>
      </c>
      <c r="G242" s="202"/>
      <c r="H242" s="205">
        <v>2</v>
      </c>
      <c r="I242" s="206"/>
      <c r="J242" s="202"/>
      <c r="K242" s="202"/>
      <c r="L242" s="207"/>
      <c r="M242" s="208"/>
      <c r="N242" s="209"/>
      <c r="O242" s="209"/>
      <c r="P242" s="209"/>
      <c r="Q242" s="209"/>
      <c r="R242" s="209"/>
      <c r="S242" s="209"/>
      <c r="T242" s="210"/>
      <c r="AT242" s="211" t="s">
        <v>227</v>
      </c>
      <c r="AU242" s="211" t="s">
        <v>81</v>
      </c>
      <c r="AV242" s="13" t="s">
        <v>81</v>
      </c>
      <c r="AW242" s="13" t="s">
        <v>33</v>
      </c>
      <c r="AX242" s="13" t="s">
        <v>79</v>
      </c>
      <c r="AY242" s="211" t="s">
        <v>216</v>
      </c>
    </row>
    <row r="243" spans="1:65" s="2" customFormat="1" ht="16.5" customHeight="1">
      <c r="A243" s="36"/>
      <c r="B243" s="37"/>
      <c r="C243" s="233" t="s">
        <v>712</v>
      </c>
      <c r="D243" s="233" t="s">
        <v>312</v>
      </c>
      <c r="E243" s="234" t="s">
        <v>713</v>
      </c>
      <c r="F243" s="235" t="s">
        <v>714</v>
      </c>
      <c r="G243" s="236" t="s">
        <v>176</v>
      </c>
      <c r="H243" s="237">
        <v>2</v>
      </c>
      <c r="I243" s="238"/>
      <c r="J243" s="239">
        <f>ROUND(I243*H243,2)</f>
        <v>0</v>
      </c>
      <c r="K243" s="235" t="s">
        <v>221</v>
      </c>
      <c r="L243" s="240"/>
      <c r="M243" s="241" t="s">
        <v>19</v>
      </c>
      <c r="N243" s="242" t="s">
        <v>43</v>
      </c>
      <c r="O243" s="66"/>
      <c r="P243" s="190">
        <f>O243*H243</f>
        <v>0</v>
      </c>
      <c r="Q243" s="190">
        <v>0.13500000000000001</v>
      </c>
      <c r="R243" s="190">
        <f>Q243*H243</f>
        <v>0.27</v>
      </c>
      <c r="S243" s="190">
        <v>0</v>
      </c>
      <c r="T243" s="19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92" t="s">
        <v>257</v>
      </c>
      <c r="AT243" s="192" t="s">
        <v>312</v>
      </c>
      <c r="AU243" s="192" t="s">
        <v>81</v>
      </c>
      <c r="AY243" s="19" t="s">
        <v>216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19" t="s">
        <v>79</v>
      </c>
      <c r="BK243" s="193">
        <f>ROUND(I243*H243,2)</f>
        <v>0</v>
      </c>
      <c r="BL243" s="19" t="s">
        <v>156</v>
      </c>
      <c r="BM243" s="192" t="s">
        <v>715</v>
      </c>
    </row>
    <row r="244" spans="1:65" s="13" customFormat="1" ht="11.25">
      <c r="B244" s="201"/>
      <c r="C244" s="202"/>
      <c r="D244" s="199" t="s">
        <v>227</v>
      </c>
      <c r="E244" s="203" t="s">
        <v>19</v>
      </c>
      <c r="F244" s="204" t="s">
        <v>177</v>
      </c>
      <c r="G244" s="202"/>
      <c r="H244" s="205">
        <v>2</v>
      </c>
      <c r="I244" s="206"/>
      <c r="J244" s="202"/>
      <c r="K244" s="202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227</v>
      </c>
      <c r="AU244" s="211" t="s">
        <v>81</v>
      </c>
      <c r="AV244" s="13" t="s">
        <v>81</v>
      </c>
      <c r="AW244" s="13" t="s">
        <v>33</v>
      </c>
      <c r="AX244" s="13" t="s">
        <v>79</v>
      </c>
      <c r="AY244" s="211" t="s">
        <v>216</v>
      </c>
    </row>
    <row r="245" spans="1:65" s="2" customFormat="1" ht="16.5" customHeight="1">
      <c r="A245" s="36"/>
      <c r="B245" s="37"/>
      <c r="C245" s="181" t="s">
        <v>716</v>
      </c>
      <c r="D245" s="181" t="s">
        <v>218</v>
      </c>
      <c r="E245" s="182" t="s">
        <v>717</v>
      </c>
      <c r="F245" s="183" t="s">
        <v>718</v>
      </c>
      <c r="G245" s="184" t="s">
        <v>176</v>
      </c>
      <c r="H245" s="185">
        <v>2</v>
      </c>
      <c r="I245" s="186"/>
      <c r="J245" s="187">
        <f>ROUND(I245*H245,2)</f>
        <v>0</v>
      </c>
      <c r="K245" s="183" t="s">
        <v>221</v>
      </c>
      <c r="L245" s="41"/>
      <c r="M245" s="188" t="s">
        <v>19</v>
      </c>
      <c r="N245" s="189" t="s">
        <v>43</v>
      </c>
      <c r="O245" s="66"/>
      <c r="P245" s="190">
        <f>O245*H245</f>
        <v>0</v>
      </c>
      <c r="Q245" s="190">
        <v>3.0759999999999999E-2</v>
      </c>
      <c r="R245" s="190">
        <f>Q245*H245</f>
        <v>6.1519999999999998E-2</v>
      </c>
      <c r="S245" s="190">
        <v>0</v>
      </c>
      <c r="T245" s="191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2" t="s">
        <v>156</v>
      </c>
      <c r="AT245" s="192" t="s">
        <v>218</v>
      </c>
      <c r="AU245" s="192" t="s">
        <v>81</v>
      </c>
      <c r="AY245" s="19" t="s">
        <v>216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19" t="s">
        <v>79</v>
      </c>
      <c r="BK245" s="193">
        <f>ROUND(I245*H245,2)</f>
        <v>0</v>
      </c>
      <c r="BL245" s="19" t="s">
        <v>156</v>
      </c>
      <c r="BM245" s="192" t="s">
        <v>719</v>
      </c>
    </row>
    <row r="246" spans="1:65" s="2" customFormat="1" ht="11.25">
      <c r="A246" s="36"/>
      <c r="B246" s="37"/>
      <c r="C246" s="38"/>
      <c r="D246" s="194" t="s">
        <v>223</v>
      </c>
      <c r="E246" s="38"/>
      <c r="F246" s="195" t="s">
        <v>720</v>
      </c>
      <c r="G246" s="38"/>
      <c r="H246" s="38"/>
      <c r="I246" s="196"/>
      <c r="J246" s="38"/>
      <c r="K246" s="38"/>
      <c r="L246" s="41"/>
      <c r="M246" s="197"/>
      <c r="N246" s="198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223</v>
      </c>
      <c r="AU246" s="19" t="s">
        <v>81</v>
      </c>
    </row>
    <row r="247" spans="1:65" s="13" customFormat="1" ht="11.25">
      <c r="B247" s="201"/>
      <c r="C247" s="202"/>
      <c r="D247" s="199" t="s">
        <v>227</v>
      </c>
      <c r="E247" s="203" t="s">
        <v>19</v>
      </c>
      <c r="F247" s="204" t="s">
        <v>177</v>
      </c>
      <c r="G247" s="202"/>
      <c r="H247" s="205">
        <v>2</v>
      </c>
      <c r="I247" s="206"/>
      <c r="J247" s="202"/>
      <c r="K247" s="202"/>
      <c r="L247" s="207"/>
      <c r="M247" s="208"/>
      <c r="N247" s="209"/>
      <c r="O247" s="209"/>
      <c r="P247" s="209"/>
      <c r="Q247" s="209"/>
      <c r="R247" s="209"/>
      <c r="S247" s="209"/>
      <c r="T247" s="210"/>
      <c r="AT247" s="211" t="s">
        <v>227</v>
      </c>
      <c r="AU247" s="211" t="s">
        <v>81</v>
      </c>
      <c r="AV247" s="13" t="s">
        <v>81</v>
      </c>
      <c r="AW247" s="13" t="s">
        <v>33</v>
      </c>
      <c r="AX247" s="13" t="s">
        <v>79</v>
      </c>
      <c r="AY247" s="211" t="s">
        <v>216</v>
      </c>
    </row>
    <row r="248" spans="1:65" s="2" customFormat="1" ht="16.5" customHeight="1">
      <c r="A248" s="36"/>
      <c r="B248" s="37"/>
      <c r="C248" s="233" t="s">
        <v>721</v>
      </c>
      <c r="D248" s="233" t="s">
        <v>312</v>
      </c>
      <c r="E248" s="234" t="s">
        <v>722</v>
      </c>
      <c r="F248" s="235" t="s">
        <v>723</v>
      </c>
      <c r="G248" s="236" t="s">
        <v>176</v>
      </c>
      <c r="H248" s="237">
        <v>2</v>
      </c>
      <c r="I248" s="238"/>
      <c r="J248" s="239">
        <f>ROUND(I248*H248,2)</f>
        <v>0</v>
      </c>
      <c r="K248" s="235" t="s">
        <v>221</v>
      </c>
      <c r="L248" s="240"/>
      <c r="M248" s="241" t="s">
        <v>19</v>
      </c>
      <c r="N248" s="242" t="s">
        <v>43</v>
      </c>
      <c r="O248" s="66"/>
      <c r="P248" s="190">
        <f>O248*H248</f>
        <v>0</v>
      </c>
      <c r="Q248" s="190">
        <v>7.5999999999999998E-2</v>
      </c>
      <c r="R248" s="190">
        <f>Q248*H248</f>
        <v>0.152</v>
      </c>
      <c r="S248" s="190">
        <v>0</v>
      </c>
      <c r="T248" s="19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2" t="s">
        <v>257</v>
      </c>
      <c r="AT248" s="192" t="s">
        <v>312</v>
      </c>
      <c r="AU248" s="192" t="s">
        <v>81</v>
      </c>
      <c r="AY248" s="19" t="s">
        <v>216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19" t="s">
        <v>79</v>
      </c>
      <c r="BK248" s="193">
        <f>ROUND(I248*H248,2)</f>
        <v>0</v>
      </c>
      <c r="BL248" s="19" t="s">
        <v>156</v>
      </c>
      <c r="BM248" s="192" t="s">
        <v>724</v>
      </c>
    </row>
    <row r="249" spans="1:65" s="13" customFormat="1" ht="11.25">
      <c r="B249" s="201"/>
      <c r="C249" s="202"/>
      <c r="D249" s="199" t="s">
        <v>227</v>
      </c>
      <c r="E249" s="203" t="s">
        <v>19</v>
      </c>
      <c r="F249" s="204" t="s">
        <v>177</v>
      </c>
      <c r="G249" s="202"/>
      <c r="H249" s="205">
        <v>2</v>
      </c>
      <c r="I249" s="206"/>
      <c r="J249" s="202"/>
      <c r="K249" s="202"/>
      <c r="L249" s="207"/>
      <c r="M249" s="208"/>
      <c r="N249" s="209"/>
      <c r="O249" s="209"/>
      <c r="P249" s="209"/>
      <c r="Q249" s="209"/>
      <c r="R249" s="209"/>
      <c r="S249" s="209"/>
      <c r="T249" s="210"/>
      <c r="AT249" s="211" t="s">
        <v>227</v>
      </c>
      <c r="AU249" s="211" t="s">
        <v>81</v>
      </c>
      <c r="AV249" s="13" t="s">
        <v>81</v>
      </c>
      <c r="AW249" s="13" t="s">
        <v>33</v>
      </c>
      <c r="AX249" s="13" t="s">
        <v>79</v>
      </c>
      <c r="AY249" s="211" t="s">
        <v>216</v>
      </c>
    </row>
    <row r="250" spans="1:65" s="2" customFormat="1" ht="16.5" customHeight="1">
      <c r="A250" s="36"/>
      <c r="B250" s="37"/>
      <c r="C250" s="181" t="s">
        <v>725</v>
      </c>
      <c r="D250" s="181" t="s">
        <v>218</v>
      </c>
      <c r="E250" s="182" t="s">
        <v>726</v>
      </c>
      <c r="F250" s="183" t="s">
        <v>727</v>
      </c>
      <c r="G250" s="184" t="s">
        <v>176</v>
      </c>
      <c r="H250" s="185">
        <v>2</v>
      </c>
      <c r="I250" s="186"/>
      <c r="J250" s="187">
        <f>ROUND(I250*H250,2)</f>
        <v>0</v>
      </c>
      <c r="K250" s="183" t="s">
        <v>221</v>
      </c>
      <c r="L250" s="41"/>
      <c r="M250" s="188" t="s">
        <v>19</v>
      </c>
      <c r="N250" s="189" t="s">
        <v>43</v>
      </c>
      <c r="O250" s="66"/>
      <c r="P250" s="190">
        <f>O250*H250</f>
        <v>0</v>
      </c>
      <c r="Q250" s="190">
        <v>3.0759999999999999E-2</v>
      </c>
      <c r="R250" s="190">
        <f>Q250*H250</f>
        <v>6.1519999999999998E-2</v>
      </c>
      <c r="S250" s="190">
        <v>0</v>
      </c>
      <c r="T250" s="19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2" t="s">
        <v>156</v>
      </c>
      <c r="AT250" s="192" t="s">
        <v>218</v>
      </c>
      <c r="AU250" s="192" t="s">
        <v>81</v>
      </c>
      <c r="AY250" s="19" t="s">
        <v>216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19" t="s">
        <v>79</v>
      </c>
      <c r="BK250" s="193">
        <f>ROUND(I250*H250,2)</f>
        <v>0</v>
      </c>
      <c r="BL250" s="19" t="s">
        <v>156</v>
      </c>
      <c r="BM250" s="192" t="s">
        <v>728</v>
      </c>
    </row>
    <row r="251" spans="1:65" s="2" customFormat="1" ht="11.25">
      <c r="A251" s="36"/>
      <c r="B251" s="37"/>
      <c r="C251" s="38"/>
      <c r="D251" s="194" t="s">
        <v>223</v>
      </c>
      <c r="E251" s="38"/>
      <c r="F251" s="195" t="s">
        <v>729</v>
      </c>
      <c r="G251" s="38"/>
      <c r="H251" s="38"/>
      <c r="I251" s="196"/>
      <c r="J251" s="38"/>
      <c r="K251" s="38"/>
      <c r="L251" s="41"/>
      <c r="M251" s="197"/>
      <c r="N251" s="198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223</v>
      </c>
      <c r="AU251" s="19" t="s">
        <v>81</v>
      </c>
    </row>
    <row r="252" spans="1:65" s="13" customFormat="1" ht="11.25">
      <c r="B252" s="201"/>
      <c r="C252" s="202"/>
      <c r="D252" s="199" t="s">
        <v>227</v>
      </c>
      <c r="E252" s="203" t="s">
        <v>19</v>
      </c>
      <c r="F252" s="204" t="s">
        <v>177</v>
      </c>
      <c r="G252" s="202"/>
      <c r="H252" s="205">
        <v>2</v>
      </c>
      <c r="I252" s="206"/>
      <c r="J252" s="202"/>
      <c r="K252" s="202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227</v>
      </c>
      <c r="AU252" s="211" t="s">
        <v>81</v>
      </c>
      <c r="AV252" s="13" t="s">
        <v>81</v>
      </c>
      <c r="AW252" s="13" t="s">
        <v>33</v>
      </c>
      <c r="AX252" s="13" t="s">
        <v>79</v>
      </c>
      <c r="AY252" s="211" t="s">
        <v>216</v>
      </c>
    </row>
    <row r="253" spans="1:65" s="2" customFormat="1" ht="16.5" customHeight="1">
      <c r="A253" s="36"/>
      <c r="B253" s="37"/>
      <c r="C253" s="233" t="s">
        <v>730</v>
      </c>
      <c r="D253" s="233" t="s">
        <v>312</v>
      </c>
      <c r="E253" s="234" t="s">
        <v>731</v>
      </c>
      <c r="F253" s="235" t="s">
        <v>732</v>
      </c>
      <c r="G253" s="236" t="s">
        <v>176</v>
      </c>
      <c r="H253" s="237">
        <v>2</v>
      </c>
      <c r="I253" s="238"/>
      <c r="J253" s="239">
        <f>ROUND(I253*H253,2)</f>
        <v>0</v>
      </c>
      <c r="K253" s="235" t="s">
        <v>221</v>
      </c>
      <c r="L253" s="240"/>
      <c r="M253" s="241" t="s">
        <v>19</v>
      </c>
      <c r="N253" s="242" t="s">
        <v>43</v>
      </c>
      <c r="O253" s="66"/>
      <c r="P253" s="190">
        <f>O253*H253</f>
        <v>0</v>
      </c>
      <c r="Q253" s="190">
        <v>0.155</v>
      </c>
      <c r="R253" s="190">
        <f>Q253*H253</f>
        <v>0.31</v>
      </c>
      <c r="S253" s="190">
        <v>0</v>
      </c>
      <c r="T253" s="19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92" t="s">
        <v>257</v>
      </c>
      <c r="AT253" s="192" t="s">
        <v>312</v>
      </c>
      <c r="AU253" s="192" t="s">
        <v>81</v>
      </c>
      <c r="AY253" s="19" t="s">
        <v>216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19" t="s">
        <v>79</v>
      </c>
      <c r="BK253" s="193">
        <f>ROUND(I253*H253,2)</f>
        <v>0</v>
      </c>
      <c r="BL253" s="19" t="s">
        <v>156</v>
      </c>
      <c r="BM253" s="192" t="s">
        <v>733</v>
      </c>
    </row>
    <row r="254" spans="1:65" s="13" customFormat="1" ht="11.25">
      <c r="B254" s="201"/>
      <c r="C254" s="202"/>
      <c r="D254" s="199" t="s">
        <v>227</v>
      </c>
      <c r="E254" s="203" t="s">
        <v>19</v>
      </c>
      <c r="F254" s="204" t="s">
        <v>177</v>
      </c>
      <c r="G254" s="202"/>
      <c r="H254" s="205">
        <v>2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227</v>
      </c>
      <c r="AU254" s="211" t="s">
        <v>81</v>
      </c>
      <c r="AV254" s="13" t="s">
        <v>81</v>
      </c>
      <c r="AW254" s="13" t="s">
        <v>33</v>
      </c>
      <c r="AX254" s="13" t="s">
        <v>79</v>
      </c>
      <c r="AY254" s="211" t="s">
        <v>216</v>
      </c>
    </row>
    <row r="255" spans="1:65" s="2" customFormat="1" ht="16.5" customHeight="1">
      <c r="A255" s="36"/>
      <c r="B255" s="37"/>
      <c r="C255" s="181" t="s">
        <v>734</v>
      </c>
      <c r="D255" s="181" t="s">
        <v>218</v>
      </c>
      <c r="E255" s="182" t="s">
        <v>735</v>
      </c>
      <c r="F255" s="183" t="s">
        <v>736</v>
      </c>
      <c r="G255" s="184" t="s">
        <v>176</v>
      </c>
      <c r="H255" s="185">
        <v>2</v>
      </c>
      <c r="I255" s="186"/>
      <c r="J255" s="187">
        <f>ROUND(I255*H255,2)</f>
        <v>0</v>
      </c>
      <c r="K255" s="183" t="s">
        <v>221</v>
      </c>
      <c r="L255" s="41"/>
      <c r="M255" s="188" t="s">
        <v>19</v>
      </c>
      <c r="N255" s="189" t="s">
        <v>43</v>
      </c>
      <c r="O255" s="66"/>
      <c r="P255" s="190">
        <f>O255*H255</f>
        <v>0</v>
      </c>
      <c r="Q255" s="190">
        <v>0.21734000000000001</v>
      </c>
      <c r="R255" s="190">
        <f>Q255*H255</f>
        <v>0.43468000000000001</v>
      </c>
      <c r="S255" s="190">
        <v>0</v>
      </c>
      <c r="T255" s="19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2" t="s">
        <v>156</v>
      </c>
      <c r="AT255" s="192" t="s">
        <v>218</v>
      </c>
      <c r="AU255" s="192" t="s">
        <v>81</v>
      </c>
      <c r="AY255" s="19" t="s">
        <v>216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19" t="s">
        <v>79</v>
      </c>
      <c r="BK255" s="193">
        <f>ROUND(I255*H255,2)</f>
        <v>0</v>
      </c>
      <c r="BL255" s="19" t="s">
        <v>156</v>
      </c>
      <c r="BM255" s="192" t="s">
        <v>737</v>
      </c>
    </row>
    <row r="256" spans="1:65" s="2" customFormat="1" ht="11.25">
      <c r="A256" s="36"/>
      <c r="B256" s="37"/>
      <c r="C256" s="38"/>
      <c r="D256" s="194" t="s">
        <v>223</v>
      </c>
      <c r="E256" s="38"/>
      <c r="F256" s="195" t="s">
        <v>738</v>
      </c>
      <c r="G256" s="38"/>
      <c r="H256" s="38"/>
      <c r="I256" s="196"/>
      <c r="J256" s="38"/>
      <c r="K256" s="38"/>
      <c r="L256" s="41"/>
      <c r="M256" s="197"/>
      <c r="N256" s="198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223</v>
      </c>
      <c r="AU256" s="19" t="s">
        <v>81</v>
      </c>
    </row>
    <row r="257" spans="1:65" s="13" customFormat="1" ht="11.25">
      <c r="B257" s="201"/>
      <c r="C257" s="202"/>
      <c r="D257" s="199" t="s">
        <v>227</v>
      </c>
      <c r="E257" s="203" t="s">
        <v>19</v>
      </c>
      <c r="F257" s="204" t="s">
        <v>177</v>
      </c>
      <c r="G257" s="202"/>
      <c r="H257" s="205">
        <v>2</v>
      </c>
      <c r="I257" s="206"/>
      <c r="J257" s="202"/>
      <c r="K257" s="202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227</v>
      </c>
      <c r="AU257" s="211" t="s">
        <v>81</v>
      </c>
      <c r="AV257" s="13" t="s">
        <v>81</v>
      </c>
      <c r="AW257" s="13" t="s">
        <v>33</v>
      </c>
      <c r="AX257" s="13" t="s">
        <v>79</v>
      </c>
      <c r="AY257" s="211" t="s">
        <v>216</v>
      </c>
    </row>
    <row r="258" spans="1:65" s="2" customFormat="1" ht="16.5" customHeight="1">
      <c r="A258" s="36"/>
      <c r="B258" s="37"/>
      <c r="C258" s="233" t="s">
        <v>739</v>
      </c>
      <c r="D258" s="233" t="s">
        <v>312</v>
      </c>
      <c r="E258" s="234" t="s">
        <v>740</v>
      </c>
      <c r="F258" s="235" t="s">
        <v>741</v>
      </c>
      <c r="G258" s="236" t="s">
        <v>176</v>
      </c>
      <c r="H258" s="237">
        <v>2</v>
      </c>
      <c r="I258" s="238"/>
      <c r="J258" s="239">
        <f>ROUND(I258*H258,2)</f>
        <v>0</v>
      </c>
      <c r="K258" s="235" t="s">
        <v>221</v>
      </c>
      <c r="L258" s="240"/>
      <c r="M258" s="241" t="s">
        <v>19</v>
      </c>
      <c r="N258" s="242" t="s">
        <v>43</v>
      </c>
      <c r="O258" s="66"/>
      <c r="P258" s="190">
        <f>O258*H258</f>
        <v>0</v>
      </c>
      <c r="Q258" s="190">
        <v>5.0599999999999999E-2</v>
      </c>
      <c r="R258" s="190">
        <f>Q258*H258</f>
        <v>0.1012</v>
      </c>
      <c r="S258" s="190">
        <v>0</v>
      </c>
      <c r="T258" s="19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2" t="s">
        <v>257</v>
      </c>
      <c r="AT258" s="192" t="s">
        <v>312</v>
      </c>
      <c r="AU258" s="192" t="s">
        <v>81</v>
      </c>
      <c r="AY258" s="19" t="s">
        <v>216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19" t="s">
        <v>79</v>
      </c>
      <c r="BK258" s="193">
        <f>ROUND(I258*H258,2)</f>
        <v>0</v>
      </c>
      <c r="BL258" s="19" t="s">
        <v>156</v>
      </c>
      <c r="BM258" s="192" t="s">
        <v>742</v>
      </c>
    </row>
    <row r="259" spans="1:65" s="13" customFormat="1" ht="11.25">
      <c r="B259" s="201"/>
      <c r="C259" s="202"/>
      <c r="D259" s="199" t="s">
        <v>227</v>
      </c>
      <c r="E259" s="203" t="s">
        <v>19</v>
      </c>
      <c r="F259" s="204" t="s">
        <v>177</v>
      </c>
      <c r="G259" s="202"/>
      <c r="H259" s="205">
        <v>2</v>
      </c>
      <c r="I259" s="206"/>
      <c r="J259" s="202"/>
      <c r="K259" s="202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227</v>
      </c>
      <c r="AU259" s="211" t="s">
        <v>81</v>
      </c>
      <c r="AV259" s="13" t="s">
        <v>81</v>
      </c>
      <c r="AW259" s="13" t="s">
        <v>33</v>
      </c>
      <c r="AX259" s="13" t="s">
        <v>79</v>
      </c>
      <c r="AY259" s="211" t="s">
        <v>216</v>
      </c>
    </row>
    <row r="260" spans="1:65" s="2" customFormat="1" ht="16.5" customHeight="1">
      <c r="A260" s="36"/>
      <c r="B260" s="37"/>
      <c r="C260" s="233" t="s">
        <v>743</v>
      </c>
      <c r="D260" s="233" t="s">
        <v>312</v>
      </c>
      <c r="E260" s="234" t="s">
        <v>744</v>
      </c>
      <c r="F260" s="235" t="s">
        <v>745</v>
      </c>
      <c r="G260" s="236" t="s">
        <v>176</v>
      </c>
      <c r="H260" s="237">
        <v>2</v>
      </c>
      <c r="I260" s="238"/>
      <c r="J260" s="239">
        <f>ROUND(I260*H260,2)</f>
        <v>0</v>
      </c>
      <c r="K260" s="235" t="s">
        <v>221</v>
      </c>
      <c r="L260" s="240"/>
      <c r="M260" s="241" t="s">
        <v>19</v>
      </c>
      <c r="N260" s="242" t="s">
        <v>43</v>
      </c>
      <c r="O260" s="66"/>
      <c r="P260" s="190">
        <f>O260*H260</f>
        <v>0</v>
      </c>
      <c r="Q260" s="190">
        <v>6.0000000000000001E-3</v>
      </c>
      <c r="R260" s="190">
        <f>Q260*H260</f>
        <v>1.2E-2</v>
      </c>
      <c r="S260" s="190">
        <v>0</v>
      </c>
      <c r="T260" s="19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2" t="s">
        <v>257</v>
      </c>
      <c r="AT260" s="192" t="s">
        <v>312</v>
      </c>
      <c r="AU260" s="192" t="s">
        <v>81</v>
      </c>
      <c r="AY260" s="19" t="s">
        <v>216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19" t="s">
        <v>79</v>
      </c>
      <c r="BK260" s="193">
        <f>ROUND(I260*H260,2)</f>
        <v>0</v>
      </c>
      <c r="BL260" s="19" t="s">
        <v>156</v>
      </c>
      <c r="BM260" s="192" t="s">
        <v>746</v>
      </c>
    </row>
    <row r="261" spans="1:65" s="13" customFormat="1" ht="11.25">
      <c r="B261" s="201"/>
      <c r="C261" s="202"/>
      <c r="D261" s="199" t="s">
        <v>227</v>
      </c>
      <c r="E261" s="203" t="s">
        <v>19</v>
      </c>
      <c r="F261" s="204" t="s">
        <v>177</v>
      </c>
      <c r="G261" s="202"/>
      <c r="H261" s="205">
        <v>2</v>
      </c>
      <c r="I261" s="206"/>
      <c r="J261" s="202"/>
      <c r="K261" s="202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227</v>
      </c>
      <c r="AU261" s="211" t="s">
        <v>81</v>
      </c>
      <c r="AV261" s="13" t="s">
        <v>81</v>
      </c>
      <c r="AW261" s="13" t="s">
        <v>33</v>
      </c>
      <c r="AX261" s="13" t="s">
        <v>79</v>
      </c>
      <c r="AY261" s="211" t="s">
        <v>216</v>
      </c>
    </row>
    <row r="262" spans="1:65" s="2" customFormat="1" ht="21.75" customHeight="1">
      <c r="A262" s="36"/>
      <c r="B262" s="37"/>
      <c r="C262" s="181" t="s">
        <v>476</v>
      </c>
      <c r="D262" s="181" t="s">
        <v>218</v>
      </c>
      <c r="E262" s="182" t="s">
        <v>427</v>
      </c>
      <c r="F262" s="183" t="s">
        <v>428</v>
      </c>
      <c r="G262" s="184" t="s">
        <v>176</v>
      </c>
      <c r="H262" s="185">
        <v>4</v>
      </c>
      <c r="I262" s="186"/>
      <c r="J262" s="187">
        <f>ROUND(I262*H262,2)</f>
        <v>0</v>
      </c>
      <c r="K262" s="183" t="s">
        <v>221</v>
      </c>
      <c r="L262" s="41"/>
      <c r="M262" s="188" t="s">
        <v>19</v>
      </c>
      <c r="N262" s="189" t="s">
        <v>43</v>
      </c>
      <c r="O262" s="66"/>
      <c r="P262" s="190">
        <f>O262*H262</f>
        <v>0</v>
      </c>
      <c r="Q262" s="190">
        <v>0.65847999999999995</v>
      </c>
      <c r="R262" s="190">
        <f>Q262*H262</f>
        <v>2.6339199999999998</v>
      </c>
      <c r="S262" s="190">
        <v>0.66</v>
      </c>
      <c r="T262" s="191">
        <f>S262*H262</f>
        <v>2.64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2" t="s">
        <v>156</v>
      </c>
      <c r="AT262" s="192" t="s">
        <v>218</v>
      </c>
      <c r="AU262" s="192" t="s">
        <v>81</v>
      </c>
      <c r="AY262" s="19" t="s">
        <v>216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19" t="s">
        <v>79</v>
      </c>
      <c r="BK262" s="193">
        <f>ROUND(I262*H262,2)</f>
        <v>0</v>
      </c>
      <c r="BL262" s="19" t="s">
        <v>156</v>
      </c>
      <c r="BM262" s="192" t="s">
        <v>747</v>
      </c>
    </row>
    <row r="263" spans="1:65" s="2" customFormat="1" ht="11.25">
      <c r="A263" s="36"/>
      <c r="B263" s="37"/>
      <c r="C263" s="38"/>
      <c r="D263" s="194" t="s">
        <v>223</v>
      </c>
      <c r="E263" s="38"/>
      <c r="F263" s="195" t="s">
        <v>430</v>
      </c>
      <c r="G263" s="38"/>
      <c r="H263" s="38"/>
      <c r="I263" s="196"/>
      <c r="J263" s="38"/>
      <c r="K263" s="38"/>
      <c r="L263" s="41"/>
      <c r="M263" s="197"/>
      <c r="N263" s="198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223</v>
      </c>
      <c r="AU263" s="19" t="s">
        <v>81</v>
      </c>
    </row>
    <row r="264" spans="1:65" s="13" customFormat="1" ht="11.25">
      <c r="B264" s="201"/>
      <c r="C264" s="202"/>
      <c r="D264" s="199" t="s">
        <v>227</v>
      </c>
      <c r="E264" s="203" t="s">
        <v>19</v>
      </c>
      <c r="F264" s="204" t="s">
        <v>174</v>
      </c>
      <c r="G264" s="202"/>
      <c r="H264" s="205">
        <v>4</v>
      </c>
      <c r="I264" s="206"/>
      <c r="J264" s="202"/>
      <c r="K264" s="202"/>
      <c r="L264" s="207"/>
      <c r="M264" s="208"/>
      <c r="N264" s="209"/>
      <c r="O264" s="209"/>
      <c r="P264" s="209"/>
      <c r="Q264" s="209"/>
      <c r="R264" s="209"/>
      <c r="S264" s="209"/>
      <c r="T264" s="210"/>
      <c r="AT264" s="211" t="s">
        <v>227</v>
      </c>
      <c r="AU264" s="211" t="s">
        <v>81</v>
      </c>
      <c r="AV264" s="13" t="s">
        <v>81</v>
      </c>
      <c r="AW264" s="13" t="s">
        <v>33</v>
      </c>
      <c r="AX264" s="13" t="s">
        <v>79</v>
      </c>
      <c r="AY264" s="211" t="s">
        <v>216</v>
      </c>
    </row>
    <row r="265" spans="1:65" s="2" customFormat="1" ht="16.5" customHeight="1">
      <c r="A265" s="36"/>
      <c r="B265" s="37"/>
      <c r="C265" s="233" t="s">
        <v>481</v>
      </c>
      <c r="D265" s="233" t="s">
        <v>312</v>
      </c>
      <c r="E265" s="234" t="s">
        <v>432</v>
      </c>
      <c r="F265" s="235" t="s">
        <v>433</v>
      </c>
      <c r="G265" s="236" t="s">
        <v>176</v>
      </c>
      <c r="H265" s="237">
        <v>4</v>
      </c>
      <c r="I265" s="238"/>
      <c r="J265" s="239">
        <f>ROUND(I265*H265,2)</f>
        <v>0</v>
      </c>
      <c r="K265" s="235" t="s">
        <v>221</v>
      </c>
      <c r="L265" s="240"/>
      <c r="M265" s="241" t="s">
        <v>19</v>
      </c>
      <c r="N265" s="242" t="s">
        <v>43</v>
      </c>
      <c r="O265" s="66"/>
      <c r="P265" s="190">
        <f>O265*H265</f>
        <v>0</v>
      </c>
      <c r="Q265" s="190">
        <v>0.19600000000000001</v>
      </c>
      <c r="R265" s="190">
        <f>Q265*H265</f>
        <v>0.78400000000000003</v>
      </c>
      <c r="S265" s="190">
        <v>0</v>
      </c>
      <c r="T265" s="191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92" t="s">
        <v>257</v>
      </c>
      <c r="AT265" s="192" t="s">
        <v>312</v>
      </c>
      <c r="AU265" s="192" t="s">
        <v>81</v>
      </c>
      <c r="AY265" s="19" t="s">
        <v>216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19" t="s">
        <v>79</v>
      </c>
      <c r="BK265" s="193">
        <f>ROUND(I265*H265,2)</f>
        <v>0</v>
      </c>
      <c r="BL265" s="19" t="s">
        <v>156</v>
      </c>
      <c r="BM265" s="192" t="s">
        <v>748</v>
      </c>
    </row>
    <row r="266" spans="1:65" s="13" customFormat="1" ht="11.25">
      <c r="B266" s="201"/>
      <c r="C266" s="202"/>
      <c r="D266" s="199" t="s">
        <v>227</v>
      </c>
      <c r="E266" s="203" t="s">
        <v>19</v>
      </c>
      <c r="F266" s="204" t="s">
        <v>174</v>
      </c>
      <c r="G266" s="202"/>
      <c r="H266" s="205">
        <v>4</v>
      </c>
      <c r="I266" s="206"/>
      <c r="J266" s="202"/>
      <c r="K266" s="202"/>
      <c r="L266" s="207"/>
      <c r="M266" s="208"/>
      <c r="N266" s="209"/>
      <c r="O266" s="209"/>
      <c r="P266" s="209"/>
      <c r="Q266" s="209"/>
      <c r="R266" s="209"/>
      <c r="S266" s="209"/>
      <c r="T266" s="210"/>
      <c r="AT266" s="211" t="s">
        <v>227</v>
      </c>
      <c r="AU266" s="211" t="s">
        <v>81</v>
      </c>
      <c r="AV266" s="13" t="s">
        <v>81</v>
      </c>
      <c r="AW266" s="13" t="s">
        <v>33</v>
      </c>
      <c r="AX266" s="13" t="s">
        <v>79</v>
      </c>
      <c r="AY266" s="211" t="s">
        <v>216</v>
      </c>
    </row>
    <row r="267" spans="1:65" s="2" customFormat="1" ht="16.5" customHeight="1">
      <c r="A267" s="36"/>
      <c r="B267" s="37"/>
      <c r="C267" s="181" t="s">
        <v>488</v>
      </c>
      <c r="D267" s="181" t="s">
        <v>218</v>
      </c>
      <c r="E267" s="182" t="s">
        <v>436</v>
      </c>
      <c r="F267" s="183" t="s">
        <v>437</v>
      </c>
      <c r="G267" s="184" t="s">
        <v>176</v>
      </c>
      <c r="H267" s="185">
        <v>9</v>
      </c>
      <c r="I267" s="186"/>
      <c r="J267" s="187">
        <f>ROUND(I267*H267,2)</f>
        <v>0</v>
      </c>
      <c r="K267" s="183" t="s">
        <v>221</v>
      </c>
      <c r="L267" s="41"/>
      <c r="M267" s="188" t="s">
        <v>19</v>
      </c>
      <c r="N267" s="189" t="s">
        <v>43</v>
      </c>
      <c r="O267" s="66"/>
      <c r="P267" s="190">
        <f>O267*H267</f>
        <v>0</v>
      </c>
      <c r="Q267" s="190">
        <v>0.53325999999999996</v>
      </c>
      <c r="R267" s="190">
        <f>Q267*H267</f>
        <v>4.7993399999999999</v>
      </c>
      <c r="S267" s="190">
        <v>0.3</v>
      </c>
      <c r="T267" s="191">
        <f>S267*H267</f>
        <v>2.6999999999999997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92" t="s">
        <v>156</v>
      </c>
      <c r="AT267" s="192" t="s">
        <v>218</v>
      </c>
      <c r="AU267" s="192" t="s">
        <v>81</v>
      </c>
      <c r="AY267" s="19" t="s">
        <v>216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19" t="s">
        <v>79</v>
      </c>
      <c r="BK267" s="193">
        <f>ROUND(I267*H267,2)</f>
        <v>0</v>
      </c>
      <c r="BL267" s="19" t="s">
        <v>156</v>
      </c>
      <c r="BM267" s="192" t="s">
        <v>749</v>
      </c>
    </row>
    <row r="268" spans="1:65" s="2" customFormat="1" ht="11.25">
      <c r="A268" s="36"/>
      <c r="B268" s="37"/>
      <c r="C268" s="38"/>
      <c r="D268" s="194" t="s">
        <v>223</v>
      </c>
      <c r="E268" s="38"/>
      <c r="F268" s="195" t="s">
        <v>439</v>
      </c>
      <c r="G268" s="38"/>
      <c r="H268" s="38"/>
      <c r="I268" s="196"/>
      <c r="J268" s="38"/>
      <c r="K268" s="38"/>
      <c r="L268" s="41"/>
      <c r="M268" s="197"/>
      <c r="N268" s="198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223</v>
      </c>
      <c r="AU268" s="19" t="s">
        <v>81</v>
      </c>
    </row>
    <row r="269" spans="1:65" s="13" customFormat="1" ht="11.25">
      <c r="B269" s="201"/>
      <c r="C269" s="202"/>
      <c r="D269" s="199" t="s">
        <v>227</v>
      </c>
      <c r="E269" s="203" t="s">
        <v>19</v>
      </c>
      <c r="F269" s="204" t="s">
        <v>605</v>
      </c>
      <c r="G269" s="202"/>
      <c r="H269" s="205">
        <v>9</v>
      </c>
      <c r="I269" s="206"/>
      <c r="J269" s="202"/>
      <c r="K269" s="202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227</v>
      </c>
      <c r="AU269" s="211" t="s">
        <v>81</v>
      </c>
      <c r="AV269" s="13" t="s">
        <v>81</v>
      </c>
      <c r="AW269" s="13" t="s">
        <v>33</v>
      </c>
      <c r="AX269" s="13" t="s">
        <v>79</v>
      </c>
      <c r="AY269" s="211" t="s">
        <v>216</v>
      </c>
    </row>
    <row r="270" spans="1:65" s="2" customFormat="1" ht="16.5" customHeight="1">
      <c r="A270" s="36"/>
      <c r="B270" s="37"/>
      <c r="C270" s="233" t="s">
        <v>750</v>
      </c>
      <c r="D270" s="233" t="s">
        <v>312</v>
      </c>
      <c r="E270" s="234" t="s">
        <v>740</v>
      </c>
      <c r="F270" s="235" t="s">
        <v>741</v>
      </c>
      <c r="G270" s="236" t="s">
        <v>176</v>
      </c>
      <c r="H270" s="237">
        <v>9</v>
      </c>
      <c r="I270" s="238"/>
      <c r="J270" s="239">
        <f>ROUND(I270*H270,2)</f>
        <v>0</v>
      </c>
      <c r="K270" s="235" t="s">
        <v>221</v>
      </c>
      <c r="L270" s="240"/>
      <c r="M270" s="241" t="s">
        <v>19</v>
      </c>
      <c r="N270" s="242" t="s">
        <v>43</v>
      </c>
      <c r="O270" s="66"/>
      <c r="P270" s="190">
        <f>O270*H270</f>
        <v>0</v>
      </c>
      <c r="Q270" s="190">
        <v>5.0599999999999999E-2</v>
      </c>
      <c r="R270" s="190">
        <f>Q270*H270</f>
        <v>0.45539999999999997</v>
      </c>
      <c r="S270" s="190">
        <v>0</v>
      </c>
      <c r="T270" s="191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92" t="s">
        <v>257</v>
      </c>
      <c r="AT270" s="192" t="s">
        <v>312</v>
      </c>
      <c r="AU270" s="192" t="s">
        <v>81</v>
      </c>
      <c r="AY270" s="19" t="s">
        <v>216</v>
      </c>
      <c r="BE270" s="193">
        <f>IF(N270="základní",J270,0)</f>
        <v>0</v>
      </c>
      <c r="BF270" s="193">
        <f>IF(N270="snížená",J270,0)</f>
        <v>0</v>
      </c>
      <c r="BG270" s="193">
        <f>IF(N270="zákl. přenesená",J270,0)</f>
        <v>0</v>
      </c>
      <c r="BH270" s="193">
        <f>IF(N270="sníž. přenesená",J270,0)</f>
        <v>0</v>
      </c>
      <c r="BI270" s="193">
        <f>IF(N270="nulová",J270,0)</f>
        <v>0</v>
      </c>
      <c r="BJ270" s="19" t="s">
        <v>79</v>
      </c>
      <c r="BK270" s="193">
        <f>ROUND(I270*H270,2)</f>
        <v>0</v>
      </c>
      <c r="BL270" s="19" t="s">
        <v>156</v>
      </c>
      <c r="BM270" s="192" t="s">
        <v>751</v>
      </c>
    </row>
    <row r="271" spans="1:65" s="13" customFormat="1" ht="11.25">
      <c r="B271" s="201"/>
      <c r="C271" s="202"/>
      <c r="D271" s="199" t="s">
        <v>227</v>
      </c>
      <c r="E271" s="203" t="s">
        <v>19</v>
      </c>
      <c r="F271" s="204" t="s">
        <v>605</v>
      </c>
      <c r="G271" s="202"/>
      <c r="H271" s="205">
        <v>9</v>
      </c>
      <c r="I271" s="206"/>
      <c r="J271" s="202"/>
      <c r="K271" s="202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227</v>
      </c>
      <c r="AU271" s="211" t="s">
        <v>81</v>
      </c>
      <c r="AV271" s="13" t="s">
        <v>81</v>
      </c>
      <c r="AW271" s="13" t="s">
        <v>33</v>
      </c>
      <c r="AX271" s="13" t="s">
        <v>79</v>
      </c>
      <c r="AY271" s="211" t="s">
        <v>216</v>
      </c>
    </row>
    <row r="272" spans="1:65" s="12" customFormat="1" ht="22.9" customHeight="1">
      <c r="B272" s="165"/>
      <c r="C272" s="166"/>
      <c r="D272" s="167" t="s">
        <v>71</v>
      </c>
      <c r="E272" s="179" t="s">
        <v>265</v>
      </c>
      <c r="F272" s="179" t="s">
        <v>444</v>
      </c>
      <c r="G272" s="166"/>
      <c r="H272" s="166"/>
      <c r="I272" s="169"/>
      <c r="J272" s="180">
        <f>BK272</f>
        <v>0</v>
      </c>
      <c r="K272" s="166"/>
      <c r="L272" s="171"/>
      <c r="M272" s="172"/>
      <c r="N272" s="173"/>
      <c r="O272" s="173"/>
      <c r="P272" s="174">
        <f>SUM(P273:P309)</f>
        <v>0</v>
      </c>
      <c r="Q272" s="173"/>
      <c r="R272" s="174">
        <f>SUM(R273:R309)</f>
        <v>29.946565699999997</v>
      </c>
      <c r="S272" s="173"/>
      <c r="T272" s="175">
        <f>SUM(T273:T309)</f>
        <v>55.52</v>
      </c>
      <c r="AR272" s="176" t="s">
        <v>79</v>
      </c>
      <c r="AT272" s="177" t="s">
        <v>71</v>
      </c>
      <c r="AU272" s="177" t="s">
        <v>79</v>
      </c>
      <c r="AY272" s="176" t="s">
        <v>216</v>
      </c>
      <c r="BK272" s="178">
        <f>SUM(BK273:BK309)</f>
        <v>0</v>
      </c>
    </row>
    <row r="273" spans="1:65" s="2" customFormat="1" ht="24.2" customHeight="1">
      <c r="A273" s="36"/>
      <c r="B273" s="37"/>
      <c r="C273" s="181" t="s">
        <v>500</v>
      </c>
      <c r="D273" s="181" t="s">
        <v>218</v>
      </c>
      <c r="E273" s="182" t="s">
        <v>446</v>
      </c>
      <c r="F273" s="183" t="s">
        <v>447</v>
      </c>
      <c r="G273" s="184" t="s">
        <v>134</v>
      </c>
      <c r="H273" s="185">
        <v>9</v>
      </c>
      <c r="I273" s="186"/>
      <c r="J273" s="187">
        <f>ROUND(I273*H273,2)</f>
        <v>0</v>
      </c>
      <c r="K273" s="183" t="s">
        <v>221</v>
      </c>
      <c r="L273" s="41"/>
      <c r="M273" s="188" t="s">
        <v>19</v>
      </c>
      <c r="N273" s="189" t="s">
        <v>43</v>
      </c>
      <c r="O273" s="66"/>
      <c r="P273" s="190">
        <f>O273*H273</f>
        <v>0</v>
      </c>
      <c r="Q273" s="190">
        <v>0.16850000000000001</v>
      </c>
      <c r="R273" s="190">
        <f>Q273*H273</f>
        <v>1.5165000000000002</v>
      </c>
      <c r="S273" s="190">
        <v>0</v>
      </c>
      <c r="T273" s="191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2" t="s">
        <v>156</v>
      </c>
      <c r="AT273" s="192" t="s">
        <v>218</v>
      </c>
      <c r="AU273" s="192" t="s">
        <v>81</v>
      </c>
      <c r="AY273" s="19" t="s">
        <v>216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19" t="s">
        <v>79</v>
      </c>
      <c r="BK273" s="193">
        <f>ROUND(I273*H273,2)</f>
        <v>0</v>
      </c>
      <c r="BL273" s="19" t="s">
        <v>156</v>
      </c>
      <c r="BM273" s="192" t="s">
        <v>448</v>
      </c>
    </row>
    <row r="274" spans="1:65" s="2" customFormat="1" ht="11.25">
      <c r="A274" s="36"/>
      <c r="B274" s="37"/>
      <c r="C274" s="38"/>
      <c r="D274" s="194" t="s">
        <v>223</v>
      </c>
      <c r="E274" s="38"/>
      <c r="F274" s="195" t="s">
        <v>449</v>
      </c>
      <c r="G274" s="38"/>
      <c r="H274" s="38"/>
      <c r="I274" s="196"/>
      <c r="J274" s="38"/>
      <c r="K274" s="38"/>
      <c r="L274" s="41"/>
      <c r="M274" s="197"/>
      <c r="N274" s="198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223</v>
      </c>
      <c r="AU274" s="19" t="s">
        <v>81</v>
      </c>
    </row>
    <row r="275" spans="1:65" s="13" customFormat="1" ht="11.25">
      <c r="B275" s="201"/>
      <c r="C275" s="202"/>
      <c r="D275" s="199" t="s">
        <v>227</v>
      </c>
      <c r="E275" s="203" t="s">
        <v>19</v>
      </c>
      <c r="F275" s="204" t="s">
        <v>154</v>
      </c>
      <c r="G275" s="202"/>
      <c r="H275" s="205">
        <v>9</v>
      </c>
      <c r="I275" s="206"/>
      <c r="J275" s="202"/>
      <c r="K275" s="202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227</v>
      </c>
      <c r="AU275" s="211" t="s">
        <v>81</v>
      </c>
      <c r="AV275" s="13" t="s">
        <v>81</v>
      </c>
      <c r="AW275" s="13" t="s">
        <v>33</v>
      </c>
      <c r="AX275" s="13" t="s">
        <v>79</v>
      </c>
      <c r="AY275" s="211" t="s">
        <v>216</v>
      </c>
    </row>
    <row r="276" spans="1:65" s="2" customFormat="1" ht="16.5" customHeight="1">
      <c r="A276" s="36"/>
      <c r="B276" s="37"/>
      <c r="C276" s="233" t="s">
        <v>505</v>
      </c>
      <c r="D276" s="233" t="s">
        <v>312</v>
      </c>
      <c r="E276" s="234" t="s">
        <v>451</v>
      </c>
      <c r="F276" s="235" t="s">
        <v>452</v>
      </c>
      <c r="G276" s="236" t="s">
        <v>134</v>
      </c>
      <c r="H276" s="237">
        <v>9</v>
      </c>
      <c r="I276" s="238"/>
      <c r="J276" s="239">
        <f>ROUND(I276*H276,2)</f>
        <v>0</v>
      </c>
      <c r="K276" s="235" t="s">
        <v>221</v>
      </c>
      <c r="L276" s="240"/>
      <c r="M276" s="241" t="s">
        <v>19</v>
      </c>
      <c r="N276" s="242" t="s">
        <v>43</v>
      </c>
      <c r="O276" s="66"/>
      <c r="P276" s="190">
        <f>O276*H276</f>
        <v>0</v>
      </c>
      <c r="Q276" s="190">
        <v>0.08</v>
      </c>
      <c r="R276" s="190">
        <f>Q276*H276</f>
        <v>0.72</v>
      </c>
      <c r="S276" s="190">
        <v>0</v>
      </c>
      <c r="T276" s="191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92" t="s">
        <v>257</v>
      </c>
      <c r="AT276" s="192" t="s">
        <v>312</v>
      </c>
      <c r="AU276" s="192" t="s">
        <v>81</v>
      </c>
      <c r="AY276" s="19" t="s">
        <v>216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19" t="s">
        <v>79</v>
      </c>
      <c r="BK276" s="193">
        <f>ROUND(I276*H276,2)</f>
        <v>0</v>
      </c>
      <c r="BL276" s="19" t="s">
        <v>156</v>
      </c>
      <c r="BM276" s="192" t="s">
        <v>453</v>
      </c>
    </row>
    <row r="277" spans="1:65" s="13" customFormat="1" ht="11.25">
      <c r="B277" s="201"/>
      <c r="C277" s="202"/>
      <c r="D277" s="199" t="s">
        <v>227</v>
      </c>
      <c r="E277" s="203" t="s">
        <v>19</v>
      </c>
      <c r="F277" s="204" t="s">
        <v>154</v>
      </c>
      <c r="G277" s="202"/>
      <c r="H277" s="205">
        <v>9</v>
      </c>
      <c r="I277" s="206"/>
      <c r="J277" s="202"/>
      <c r="K277" s="202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227</v>
      </c>
      <c r="AU277" s="211" t="s">
        <v>81</v>
      </c>
      <c r="AV277" s="13" t="s">
        <v>81</v>
      </c>
      <c r="AW277" s="13" t="s">
        <v>33</v>
      </c>
      <c r="AX277" s="13" t="s">
        <v>79</v>
      </c>
      <c r="AY277" s="211" t="s">
        <v>216</v>
      </c>
    </row>
    <row r="278" spans="1:65" s="2" customFormat="1" ht="24.2" customHeight="1">
      <c r="A278" s="36"/>
      <c r="B278" s="37"/>
      <c r="C278" s="181" t="s">
        <v>510</v>
      </c>
      <c r="D278" s="181" t="s">
        <v>218</v>
      </c>
      <c r="E278" s="182" t="s">
        <v>752</v>
      </c>
      <c r="F278" s="183" t="s">
        <v>753</v>
      </c>
      <c r="G278" s="184" t="s">
        <v>134</v>
      </c>
      <c r="H278" s="185">
        <v>36</v>
      </c>
      <c r="I278" s="186"/>
      <c r="J278" s="187">
        <f>ROUND(I278*H278,2)</f>
        <v>0</v>
      </c>
      <c r="K278" s="183" t="s">
        <v>221</v>
      </c>
      <c r="L278" s="41"/>
      <c r="M278" s="188" t="s">
        <v>19</v>
      </c>
      <c r="N278" s="189" t="s">
        <v>43</v>
      </c>
      <c r="O278" s="66"/>
      <c r="P278" s="190">
        <f>O278*H278</f>
        <v>0</v>
      </c>
      <c r="Q278" s="190">
        <v>0.14041999999999999</v>
      </c>
      <c r="R278" s="190">
        <f>Q278*H278</f>
        <v>5.0551199999999996</v>
      </c>
      <c r="S278" s="190">
        <v>0</v>
      </c>
      <c r="T278" s="191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92" t="s">
        <v>156</v>
      </c>
      <c r="AT278" s="192" t="s">
        <v>218</v>
      </c>
      <c r="AU278" s="192" t="s">
        <v>81</v>
      </c>
      <c r="AY278" s="19" t="s">
        <v>216</v>
      </c>
      <c r="BE278" s="193">
        <f>IF(N278="základní",J278,0)</f>
        <v>0</v>
      </c>
      <c r="BF278" s="193">
        <f>IF(N278="snížená",J278,0)</f>
        <v>0</v>
      </c>
      <c r="BG278" s="193">
        <f>IF(N278="zákl. přenesená",J278,0)</f>
        <v>0</v>
      </c>
      <c r="BH278" s="193">
        <f>IF(N278="sníž. přenesená",J278,0)</f>
        <v>0</v>
      </c>
      <c r="BI278" s="193">
        <f>IF(N278="nulová",J278,0)</f>
        <v>0</v>
      </c>
      <c r="BJ278" s="19" t="s">
        <v>79</v>
      </c>
      <c r="BK278" s="193">
        <f>ROUND(I278*H278,2)</f>
        <v>0</v>
      </c>
      <c r="BL278" s="19" t="s">
        <v>156</v>
      </c>
      <c r="BM278" s="192" t="s">
        <v>754</v>
      </c>
    </row>
    <row r="279" spans="1:65" s="2" customFormat="1" ht="11.25">
      <c r="A279" s="36"/>
      <c r="B279" s="37"/>
      <c r="C279" s="38"/>
      <c r="D279" s="194" t="s">
        <v>223</v>
      </c>
      <c r="E279" s="38"/>
      <c r="F279" s="195" t="s">
        <v>755</v>
      </c>
      <c r="G279" s="38"/>
      <c r="H279" s="38"/>
      <c r="I279" s="196"/>
      <c r="J279" s="38"/>
      <c r="K279" s="38"/>
      <c r="L279" s="41"/>
      <c r="M279" s="197"/>
      <c r="N279" s="198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223</v>
      </c>
      <c r="AU279" s="19" t="s">
        <v>81</v>
      </c>
    </row>
    <row r="280" spans="1:65" s="13" customFormat="1" ht="11.25">
      <c r="B280" s="201"/>
      <c r="C280" s="202"/>
      <c r="D280" s="199" t="s">
        <v>227</v>
      </c>
      <c r="E280" s="203" t="s">
        <v>19</v>
      </c>
      <c r="F280" s="204" t="s">
        <v>595</v>
      </c>
      <c r="G280" s="202"/>
      <c r="H280" s="205">
        <v>36</v>
      </c>
      <c r="I280" s="206"/>
      <c r="J280" s="202"/>
      <c r="K280" s="202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227</v>
      </c>
      <c r="AU280" s="211" t="s">
        <v>81</v>
      </c>
      <c r="AV280" s="13" t="s">
        <v>81</v>
      </c>
      <c r="AW280" s="13" t="s">
        <v>33</v>
      </c>
      <c r="AX280" s="13" t="s">
        <v>79</v>
      </c>
      <c r="AY280" s="211" t="s">
        <v>216</v>
      </c>
    </row>
    <row r="281" spans="1:65" s="2" customFormat="1" ht="16.5" customHeight="1">
      <c r="A281" s="36"/>
      <c r="B281" s="37"/>
      <c r="C281" s="233" t="s">
        <v>515</v>
      </c>
      <c r="D281" s="233" t="s">
        <v>312</v>
      </c>
      <c r="E281" s="234" t="s">
        <v>756</v>
      </c>
      <c r="F281" s="235" t="s">
        <v>757</v>
      </c>
      <c r="G281" s="236" t="s">
        <v>134</v>
      </c>
      <c r="H281" s="237">
        <v>36</v>
      </c>
      <c r="I281" s="238"/>
      <c r="J281" s="239">
        <f>ROUND(I281*H281,2)</f>
        <v>0</v>
      </c>
      <c r="K281" s="235" t="s">
        <v>221</v>
      </c>
      <c r="L281" s="240"/>
      <c r="M281" s="241" t="s">
        <v>19</v>
      </c>
      <c r="N281" s="242" t="s">
        <v>43</v>
      </c>
      <c r="O281" s="66"/>
      <c r="P281" s="190">
        <f>O281*H281</f>
        <v>0</v>
      </c>
      <c r="Q281" s="190">
        <v>4.5999999999999999E-2</v>
      </c>
      <c r="R281" s="190">
        <f>Q281*H281</f>
        <v>1.6559999999999999</v>
      </c>
      <c r="S281" s="190">
        <v>0</v>
      </c>
      <c r="T281" s="19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92" t="s">
        <v>257</v>
      </c>
      <c r="AT281" s="192" t="s">
        <v>312</v>
      </c>
      <c r="AU281" s="192" t="s">
        <v>81</v>
      </c>
      <c r="AY281" s="19" t="s">
        <v>216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19" t="s">
        <v>79</v>
      </c>
      <c r="BK281" s="193">
        <f>ROUND(I281*H281,2)</f>
        <v>0</v>
      </c>
      <c r="BL281" s="19" t="s">
        <v>156</v>
      </c>
      <c r="BM281" s="192" t="s">
        <v>758</v>
      </c>
    </row>
    <row r="282" spans="1:65" s="13" customFormat="1" ht="11.25">
      <c r="B282" s="201"/>
      <c r="C282" s="202"/>
      <c r="D282" s="199" t="s">
        <v>227</v>
      </c>
      <c r="E282" s="203" t="s">
        <v>19</v>
      </c>
      <c r="F282" s="204" t="s">
        <v>595</v>
      </c>
      <c r="G282" s="202"/>
      <c r="H282" s="205">
        <v>36</v>
      </c>
      <c r="I282" s="206"/>
      <c r="J282" s="202"/>
      <c r="K282" s="202"/>
      <c r="L282" s="207"/>
      <c r="M282" s="208"/>
      <c r="N282" s="209"/>
      <c r="O282" s="209"/>
      <c r="P282" s="209"/>
      <c r="Q282" s="209"/>
      <c r="R282" s="209"/>
      <c r="S282" s="209"/>
      <c r="T282" s="210"/>
      <c r="AT282" s="211" t="s">
        <v>227</v>
      </c>
      <c r="AU282" s="211" t="s">
        <v>81</v>
      </c>
      <c r="AV282" s="13" t="s">
        <v>81</v>
      </c>
      <c r="AW282" s="13" t="s">
        <v>33</v>
      </c>
      <c r="AX282" s="13" t="s">
        <v>79</v>
      </c>
      <c r="AY282" s="211" t="s">
        <v>216</v>
      </c>
    </row>
    <row r="283" spans="1:65" s="2" customFormat="1" ht="24.2" customHeight="1">
      <c r="A283" s="36"/>
      <c r="B283" s="37"/>
      <c r="C283" s="181" t="s">
        <v>520</v>
      </c>
      <c r="D283" s="181" t="s">
        <v>218</v>
      </c>
      <c r="E283" s="182" t="s">
        <v>759</v>
      </c>
      <c r="F283" s="183" t="s">
        <v>760</v>
      </c>
      <c r="G283" s="184" t="s">
        <v>134</v>
      </c>
      <c r="H283" s="185">
        <v>34</v>
      </c>
      <c r="I283" s="186"/>
      <c r="J283" s="187">
        <f>ROUND(I283*H283,2)</f>
        <v>0</v>
      </c>
      <c r="K283" s="183" t="s">
        <v>221</v>
      </c>
      <c r="L283" s="41"/>
      <c r="M283" s="188" t="s">
        <v>19</v>
      </c>
      <c r="N283" s="189" t="s">
        <v>43</v>
      </c>
      <c r="O283" s="66"/>
      <c r="P283" s="190">
        <f>O283*H283</f>
        <v>0</v>
      </c>
      <c r="Q283" s="190">
        <v>0.34612999999999999</v>
      </c>
      <c r="R283" s="190">
        <f>Q283*H283</f>
        <v>11.768419999999999</v>
      </c>
      <c r="S283" s="190">
        <v>0</v>
      </c>
      <c r="T283" s="191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92" t="s">
        <v>156</v>
      </c>
      <c r="AT283" s="192" t="s">
        <v>218</v>
      </c>
      <c r="AU283" s="192" t="s">
        <v>81</v>
      </c>
      <c r="AY283" s="19" t="s">
        <v>216</v>
      </c>
      <c r="BE283" s="193">
        <f>IF(N283="základní",J283,0)</f>
        <v>0</v>
      </c>
      <c r="BF283" s="193">
        <f>IF(N283="snížená",J283,0)</f>
        <v>0</v>
      </c>
      <c r="BG283" s="193">
        <f>IF(N283="zákl. přenesená",J283,0)</f>
        <v>0</v>
      </c>
      <c r="BH283" s="193">
        <f>IF(N283="sníž. přenesená",J283,0)</f>
        <v>0</v>
      </c>
      <c r="BI283" s="193">
        <f>IF(N283="nulová",J283,0)</f>
        <v>0</v>
      </c>
      <c r="BJ283" s="19" t="s">
        <v>79</v>
      </c>
      <c r="BK283" s="193">
        <f>ROUND(I283*H283,2)</f>
        <v>0</v>
      </c>
      <c r="BL283" s="19" t="s">
        <v>156</v>
      </c>
      <c r="BM283" s="192" t="s">
        <v>761</v>
      </c>
    </row>
    <row r="284" spans="1:65" s="2" customFormat="1" ht="11.25">
      <c r="A284" s="36"/>
      <c r="B284" s="37"/>
      <c r="C284" s="38"/>
      <c r="D284" s="194" t="s">
        <v>223</v>
      </c>
      <c r="E284" s="38"/>
      <c r="F284" s="195" t="s">
        <v>762</v>
      </c>
      <c r="G284" s="38"/>
      <c r="H284" s="38"/>
      <c r="I284" s="196"/>
      <c r="J284" s="38"/>
      <c r="K284" s="38"/>
      <c r="L284" s="41"/>
      <c r="M284" s="197"/>
      <c r="N284" s="198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223</v>
      </c>
      <c r="AU284" s="19" t="s">
        <v>81</v>
      </c>
    </row>
    <row r="285" spans="1:65" s="13" customFormat="1" ht="11.25">
      <c r="B285" s="201"/>
      <c r="C285" s="202"/>
      <c r="D285" s="199" t="s">
        <v>227</v>
      </c>
      <c r="E285" s="203" t="s">
        <v>19</v>
      </c>
      <c r="F285" s="204" t="s">
        <v>763</v>
      </c>
      <c r="G285" s="202"/>
      <c r="H285" s="205">
        <v>34</v>
      </c>
      <c r="I285" s="206"/>
      <c r="J285" s="202"/>
      <c r="K285" s="202"/>
      <c r="L285" s="207"/>
      <c r="M285" s="208"/>
      <c r="N285" s="209"/>
      <c r="O285" s="209"/>
      <c r="P285" s="209"/>
      <c r="Q285" s="209"/>
      <c r="R285" s="209"/>
      <c r="S285" s="209"/>
      <c r="T285" s="210"/>
      <c r="AT285" s="211" t="s">
        <v>227</v>
      </c>
      <c r="AU285" s="211" t="s">
        <v>81</v>
      </c>
      <c r="AV285" s="13" t="s">
        <v>81</v>
      </c>
      <c r="AW285" s="13" t="s">
        <v>33</v>
      </c>
      <c r="AX285" s="13" t="s">
        <v>79</v>
      </c>
      <c r="AY285" s="211" t="s">
        <v>216</v>
      </c>
    </row>
    <row r="286" spans="1:65" s="2" customFormat="1" ht="16.5" customHeight="1">
      <c r="A286" s="36"/>
      <c r="B286" s="37"/>
      <c r="C286" s="233" t="s">
        <v>524</v>
      </c>
      <c r="D286" s="233" t="s">
        <v>312</v>
      </c>
      <c r="E286" s="234" t="s">
        <v>764</v>
      </c>
      <c r="F286" s="235" t="s">
        <v>765</v>
      </c>
      <c r="G286" s="236" t="s">
        <v>134</v>
      </c>
      <c r="H286" s="237">
        <v>2</v>
      </c>
      <c r="I286" s="238"/>
      <c r="J286" s="239">
        <f>ROUND(I286*H286,2)</f>
        <v>0</v>
      </c>
      <c r="K286" s="235" t="s">
        <v>221</v>
      </c>
      <c r="L286" s="240"/>
      <c r="M286" s="241" t="s">
        <v>19</v>
      </c>
      <c r="N286" s="242" t="s">
        <v>43</v>
      </c>
      <c r="O286" s="66"/>
      <c r="P286" s="190">
        <f>O286*H286</f>
        <v>0</v>
      </c>
      <c r="Q286" s="190">
        <v>0.24399999999999999</v>
      </c>
      <c r="R286" s="190">
        <f>Q286*H286</f>
        <v>0.48799999999999999</v>
      </c>
      <c r="S286" s="190">
        <v>0</v>
      </c>
      <c r="T286" s="191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92" t="s">
        <v>257</v>
      </c>
      <c r="AT286" s="192" t="s">
        <v>312</v>
      </c>
      <c r="AU286" s="192" t="s">
        <v>81</v>
      </c>
      <c r="AY286" s="19" t="s">
        <v>216</v>
      </c>
      <c r="BE286" s="193">
        <f>IF(N286="základní",J286,0)</f>
        <v>0</v>
      </c>
      <c r="BF286" s="193">
        <f>IF(N286="snížená",J286,0)</f>
        <v>0</v>
      </c>
      <c r="BG286" s="193">
        <f>IF(N286="zákl. přenesená",J286,0)</f>
        <v>0</v>
      </c>
      <c r="BH286" s="193">
        <f>IF(N286="sníž. přenesená",J286,0)</f>
        <v>0</v>
      </c>
      <c r="BI286" s="193">
        <f>IF(N286="nulová",J286,0)</f>
        <v>0</v>
      </c>
      <c r="BJ286" s="19" t="s">
        <v>79</v>
      </c>
      <c r="BK286" s="193">
        <f>ROUND(I286*H286,2)</f>
        <v>0</v>
      </c>
      <c r="BL286" s="19" t="s">
        <v>156</v>
      </c>
      <c r="BM286" s="192" t="s">
        <v>766</v>
      </c>
    </row>
    <row r="287" spans="1:65" s="13" customFormat="1" ht="11.25">
      <c r="B287" s="201"/>
      <c r="C287" s="202"/>
      <c r="D287" s="199" t="s">
        <v>227</v>
      </c>
      <c r="E287" s="203" t="s">
        <v>19</v>
      </c>
      <c r="F287" s="204" t="s">
        <v>588</v>
      </c>
      <c r="G287" s="202"/>
      <c r="H287" s="205">
        <v>2</v>
      </c>
      <c r="I287" s="206"/>
      <c r="J287" s="202"/>
      <c r="K287" s="202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227</v>
      </c>
      <c r="AU287" s="211" t="s">
        <v>81</v>
      </c>
      <c r="AV287" s="13" t="s">
        <v>81</v>
      </c>
      <c r="AW287" s="13" t="s">
        <v>33</v>
      </c>
      <c r="AX287" s="13" t="s">
        <v>79</v>
      </c>
      <c r="AY287" s="211" t="s">
        <v>216</v>
      </c>
    </row>
    <row r="288" spans="1:65" s="2" customFormat="1" ht="16.5" customHeight="1">
      <c r="A288" s="36"/>
      <c r="B288" s="37"/>
      <c r="C288" s="233" t="s">
        <v>532</v>
      </c>
      <c r="D288" s="233" t="s">
        <v>312</v>
      </c>
      <c r="E288" s="234" t="s">
        <v>767</v>
      </c>
      <c r="F288" s="235" t="s">
        <v>768</v>
      </c>
      <c r="G288" s="236" t="s">
        <v>134</v>
      </c>
      <c r="H288" s="237">
        <v>2</v>
      </c>
      <c r="I288" s="238"/>
      <c r="J288" s="239">
        <f>ROUND(I288*H288,2)</f>
        <v>0</v>
      </c>
      <c r="K288" s="235" t="s">
        <v>221</v>
      </c>
      <c r="L288" s="240"/>
      <c r="M288" s="241" t="s">
        <v>19</v>
      </c>
      <c r="N288" s="242" t="s">
        <v>43</v>
      </c>
      <c r="O288" s="66"/>
      <c r="P288" s="190">
        <f>O288*H288</f>
        <v>0</v>
      </c>
      <c r="Q288" s="190">
        <v>0.16400000000000001</v>
      </c>
      <c r="R288" s="190">
        <f>Q288*H288</f>
        <v>0.32800000000000001</v>
      </c>
      <c r="S288" s="190">
        <v>0</v>
      </c>
      <c r="T288" s="191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92" t="s">
        <v>257</v>
      </c>
      <c r="AT288" s="192" t="s">
        <v>312</v>
      </c>
      <c r="AU288" s="192" t="s">
        <v>81</v>
      </c>
      <c r="AY288" s="19" t="s">
        <v>216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19" t="s">
        <v>79</v>
      </c>
      <c r="BK288" s="193">
        <f>ROUND(I288*H288,2)</f>
        <v>0</v>
      </c>
      <c r="BL288" s="19" t="s">
        <v>156</v>
      </c>
      <c r="BM288" s="192" t="s">
        <v>769</v>
      </c>
    </row>
    <row r="289" spans="1:65" s="13" customFormat="1" ht="11.25">
      <c r="B289" s="201"/>
      <c r="C289" s="202"/>
      <c r="D289" s="199" t="s">
        <v>227</v>
      </c>
      <c r="E289" s="203" t="s">
        <v>19</v>
      </c>
      <c r="F289" s="204" t="s">
        <v>591</v>
      </c>
      <c r="G289" s="202"/>
      <c r="H289" s="205">
        <v>2</v>
      </c>
      <c r="I289" s="206"/>
      <c r="J289" s="202"/>
      <c r="K289" s="202"/>
      <c r="L289" s="207"/>
      <c r="M289" s="208"/>
      <c r="N289" s="209"/>
      <c r="O289" s="209"/>
      <c r="P289" s="209"/>
      <c r="Q289" s="209"/>
      <c r="R289" s="209"/>
      <c r="S289" s="209"/>
      <c r="T289" s="210"/>
      <c r="AT289" s="211" t="s">
        <v>227</v>
      </c>
      <c r="AU289" s="211" t="s">
        <v>81</v>
      </c>
      <c r="AV289" s="13" t="s">
        <v>81</v>
      </c>
      <c r="AW289" s="13" t="s">
        <v>33</v>
      </c>
      <c r="AX289" s="13" t="s">
        <v>79</v>
      </c>
      <c r="AY289" s="211" t="s">
        <v>216</v>
      </c>
    </row>
    <row r="290" spans="1:65" s="2" customFormat="1" ht="16.5" customHeight="1">
      <c r="A290" s="36"/>
      <c r="B290" s="37"/>
      <c r="C290" s="233" t="s">
        <v>540</v>
      </c>
      <c r="D290" s="233" t="s">
        <v>312</v>
      </c>
      <c r="E290" s="234" t="s">
        <v>770</v>
      </c>
      <c r="F290" s="235" t="s">
        <v>771</v>
      </c>
      <c r="G290" s="236" t="s">
        <v>134</v>
      </c>
      <c r="H290" s="237">
        <v>30</v>
      </c>
      <c r="I290" s="238"/>
      <c r="J290" s="239">
        <f>ROUND(I290*H290,2)</f>
        <v>0</v>
      </c>
      <c r="K290" s="235" t="s">
        <v>221</v>
      </c>
      <c r="L290" s="240"/>
      <c r="M290" s="241" t="s">
        <v>19</v>
      </c>
      <c r="N290" s="242" t="s">
        <v>43</v>
      </c>
      <c r="O290" s="66"/>
      <c r="P290" s="190">
        <f>O290*H290</f>
        <v>0</v>
      </c>
      <c r="Q290" s="190">
        <v>0.248</v>
      </c>
      <c r="R290" s="190">
        <f>Q290*H290</f>
        <v>7.4399999999999995</v>
      </c>
      <c r="S290" s="190">
        <v>0</v>
      </c>
      <c r="T290" s="191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92" t="s">
        <v>257</v>
      </c>
      <c r="AT290" s="192" t="s">
        <v>312</v>
      </c>
      <c r="AU290" s="192" t="s">
        <v>81</v>
      </c>
      <c r="AY290" s="19" t="s">
        <v>216</v>
      </c>
      <c r="BE290" s="193">
        <f>IF(N290="základní",J290,0)</f>
        <v>0</v>
      </c>
      <c r="BF290" s="193">
        <f>IF(N290="snížená",J290,0)</f>
        <v>0</v>
      </c>
      <c r="BG290" s="193">
        <f>IF(N290="zákl. přenesená",J290,0)</f>
        <v>0</v>
      </c>
      <c r="BH290" s="193">
        <f>IF(N290="sníž. přenesená",J290,0)</f>
        <v>0</v>
      </c>
      <c r="BI290" s="193">
        <f>IF(N290="nulová",J290,0)</f>
        <v>0</v>
      </c>
      <c r="BJ290" s="19" t="s">
        <v>79</v>
      </c>
      <c r="BK290" s="193">
        <f>ROUND(I290*H290,2)</f>
        <v>0</v>
      </c>
      <c r="BL290" s="19" t="s">
        <v>156</v>
      </c>
      <c r="BM290" s="192" t="s">
        <v>772</v>
      </c>
    </row>
    <row r="291" spans="1:65" s="13" customFormat="1" ht="11.25">
      <c r="B291" s="201"/>
      <c r="C291" s="202"/>
      <c r="D291" s="199" t="s">
        <v>227</v>
      </c>
      <c r="E291" s="203" t="s">
        <v>19</v>
      </c>
      <c r="F291" s="204" t="s">
        <v>593</v>
      </c>
      <c r="G291" s="202"/>
      <c r="H291" s="205">
        <v>30</v>
      </c>
      <c r="I291" s="206"/>
      <c r="J291" s="202"/>
      <c r="K291" s="202"/>
      <c r="L291" s="207"/>
      <c r="M291" s="208"/>
      <c r="N291" s="209"/>
      <c r="O291" s="209"/>
      <c r="P291" s="209"/>
      <c r="Q291" s="209"/>
      <c r="R291" s="209"/>
      <c r="S291" s="209"/>
      <c r="T291" s="210"/>
      <c r="AT291" s="211" t="s">
        <v>227</v>
      </c>
      <c r="AU291" s="211" t="s">
        <v>81</v>
      </c>
      <c r="AV291" s="13" t="s">
        <v>81</v>
      </c>
      <c r="AW291" s="13" t="s">
        <v>33</v>
      </c>
      <c r="AX291" s="13" t="s">
        <v>79</v>
      </c>
      <c r="AY291" s="211" t="s">
        <v>216</v>
      </c>
    </row>
    <row r="292" spans="1:65" s="2" customFormat="1" ht="16.5" customHeight="1">
      <c r="A292" s="36"/>
      <c r="B292" s="37"/>
      <c r="C292" s="181" t="s">
        <v>135</v>
      </c>
      <c r="D292" s="181" t="s">
        <v>218</v>
      </c>
      <c r="E292" s="182" t="s">
        <v>455</v>
      </c>
      <c r="F292" s="183" t="s">
        <v>456</v>
      </c>
      <c r="G292" s="184" t="s">
        <v>160</v>
      </c>
      <c r="H292" s="185">
        <v>0.40500000000000003</v>
      </c>
      <c r="I292" s="186"/>
      <c r="J292" s="187">
        <f>ROUND(I292*H292,2)</f>
        <v>0</v>
      </c>
      <c r="K292" s="183" t="s">
        <v>221</v>
      </c>
      <c r="L292" s="41"/>
      <c r="M292" s="188" t="s">
        <v>19</v>
      </c>
      <c r="N292" s="189" t="s">
        <v>43</v>
      </c>
      <c r="O292" s="66"/>
      <c r="P292" s="190">
        <f>O292*H292</f>
        <v>0</v>
      </c>
      <c r="Q292" s="190">
        <v>2.2563399999999998</v>
      </c>
      <c r="R292" s="190">
        <f>Q292*H292</f>
        <v>0.91381769999999996</v>
      </c>
      <c r="S292" s="190">
        <v>0</v>
      </c>
      <c r="T292" s="191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92" t="s">
        <v>156</v>
      </c>
      <c r="AT292" s="192" t="s">
        <v>218</v>
      </c>
      <c r="AU292" s="192" t="s">
        <v>81</v>
      </c>
      <c r="AY292" s="19" t="s">
        <v>216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19" t="s">
        <v>79</v>
      </c>
      <c r="BK292" s="193">
        <f>ROUND(I292*H292,2)</f>
        <v>0</v>
      </c>
      <c r="BL292" s="19" t="s">
        <v>156</v>
      </c>
      <c r="BM292" s="192" t="s">
        <v>457</v>
      </c>
    </row>
    <row r="293" spans="1:65" s="2" customFormat="1" ht="11.25">
      <c r="A293" s="36"/>
      <c r="B293" s="37"/>
      <c r="C293" s="38"/>
      <c r="D293" s="194" t="s">
        <v>223</v>
      </c>
      <c r="E293" s="38"/>
      <c r="F293" s="195" t="s">
        <v>458</v>
      </c>
      <c r="G293" s="38"/>
      <c r="H293" s="38"/>
      <c r="I293" s="196"/>
      <c r="J293" s="38"/>
      <c r="K293" s="38"/>
      <c r="L293" s="41"/>
      <c r="M293" s="197"/>
      <c r="N293" s="198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223</v>
      </c>
      <c r="AU293" s="19" t="s">
        <v>81</v>
      </c>
    </row>
    <row r="294" spans="1:65" s="13" customFormat="1" ht="11.25">
      <c r="B294" s="201"/>
      <c r="C294" s="202"/>
      <c r="D294" s="199" t="s">
        <v>227</v>
      </c>
      <c r="E294" s="203" t="s">
        <v>19</v>
      </c>
      <c r="F294" s="204" t="s">
        <v>773</v>
      </c>
      <c r="G294" s="202"/>
      <c r="H294" s="205">
        <v>0.40500000000000003</v>
      </c>
      <c r="I294" s="206"/>
      <c r="J294" s="202"/>
      <c r="K294" s="202"/>
      <c r="L294" s="207"/>
      <c r="M294" s="208"/>
      <c r="N294" s="209"/>
      <c r="O294" s="209"/>
      <c r="P294" s="209"/>
      <c r="Q294" s="209"/>
      <c r="R294" s="209"/>
      <c r="S294" s="209"/>
      <c r="T294" s="210"/>
      <c r="AT294" s="211" t="s">
        <v>227</v>
      </c>
      <c r="AU294" s="211" t="s">
        <v>81</v>
      </c>
      <c r="AV294" s="13" t="s">
        <v>81</v>
      </c>
      <c r="AW294" s="13" t="s">
        <v>33</v>
      </c>
      <c r="AX294" s="13" t="s">
        <v>79</v>
      </c>
      <c r="AY294" s="211" t="s">
        <v>216</v>
      </c>
    </row>
    <row r="295" spans="1:65" s="2" customFormat="1" ht="16.5" customHeight="1">
      <c r="A295" s="36"/>
      <c r="B295" s="37"/>
      <c r="C295" s="181" t="s">
        <v>550</v>
      </c>
      <c r="D295" s="181" t="s">
        <v>218</v>
      </c>
      <c r="E295" s="182" t="s">
        <v>774</v>
      </c>
      <c r="F295" s="183" t="s">
        <v>775</v>
      </c>
      <c r="G295" s="184" t="s">
        <v>139</v>
      </c>
      <c r="H295" s="185">
        <v>22.8</v>
      </c>
      <c r="I295" s="186"/>
      <c r="J295" s="187">
        <f>ROUND(I295*H295,2)</f>
        <v>0</v>
      </c>
      <c r="K295" s="183" t="s">
        <v>221</v>
      </c>
      <c r="L295" s="41"/>
      <c r="M295" s="188" t="s">
        <v>19</v>
      </c>
      <c r="N295" s="189" t="s">
        <v>43</v>
      </c>
      <c r="O295" s="66"/>
      <c r="P295" s="190">
        <f>O295*H295</f>
        <v>0</v>
      </c>
      <c r="Q295" s="190">
        <v>3.6000000000000002E-4</v>
      </c>
      <c r="R295" s="190">
        <f>Q295*H295</f>
        <v>8.208E-3</v>
      </c>
      <c r="S295" s="190">
        <v>0</v>
      </c>
      <c r="T295" s="191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92" t="s">
        <v>156</v>
      </c>
      <c r="AT295" s="192" t="s">
        <v>218</v>
      </c>
      <c r="AU295" s="192" t="s">
        <v>81</v>
      </c>
      <c r="AY295" s="19" t="s">
        <v>216</v>
      </c>
      <c r="BE295" s="193">
        <f>IF(N295="základní",J295,0)</f>
        <v>0</v>
      </c>
      <c r="BF295" s="193">
        <f>IF(N295="snížená",J295,0)</f>
        <v>0</v>
      </c>
      <c r="BG295" s="193">
        <f>IF(N295="zákl. přenesená",J295,0)</f>
        <v>0</v>
      </c>
      <c r="BH295" s="193">
        <f>IF(N295="sníž. přenesená",J295,0)</f>
        <v>0</v>
      </c>
      <c r="BI295" s="193">
        <f>IF(N295="nulová",J295,0)</f>
        <v>0</v>
      </c>
      <c r="BJ295" s="19" t="s">
        <v>79</v>
      </c>
      <c r="BK295" s="193">
        <f>ROUND(I295*H295,2)</f>
        <v>0</v>
      </c>
      <c r="BL295" s="19" t="s">
        <v>156</v>
      </c>
      <c r="BM295" s="192" t="s">
        <v>776</v>
      </c>
    </row>
    <row r="296" spans="1:65" s="2" customFormat="1" ht="11.25">
      <c r="A296" s="36"/>
      <c r="B296" s="37"/>
      <c r="C296" s="38"/>
      <c r="D296" s="194" t="s">
        <v>223</v>
      </c>
      <c r="E296" s="38"/>
      <c r="F296" s="195" t="s">
        <v>777</v>
      </c>
      <c r="G296" s="38"/>
      <c r="H296" s="38"/>
      <c r="I296" s="196"/>
      <c r="J296" s="38"/>
      <c r="K296" s="38"/>
      <c r="L296" s="41"/>
      <c r="M296" s="197"/>
      <c r="N296" s="198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223</v>
      </c>
      <c r="AU296" s="19" t="s">
        <v>81</v>
      </c>
    </row>
    <row r="297" spans="1:65" s="13" customFormat="1" ht="11.25">
      <c r="B297" s="201"/>
      <c r="C297" s="202"/>
      <c r="D297" s="199" t="s">
        <v>227</v>
      </c>
      <c r="E297" s="203" t="s">
        <v>19</v>
      </c>
      <c r="F297" s="204" t="s">
        <v>778</v>
      </c>
      <c r="G297" s="202"/>
      <c r="H297" s="205">
        <v>19</v>
      </c>
      <c r="I297" s="206"/>
      <c r="J297" s="202"/>
      <c r="K297" s="202"/>
      <c r="L297" s="207"/>
      <c r="M297" s="208"/>
      <c r="N297" s="209"/>
      <c r="O297" s="209"/>
      <c r="P297" s="209"/>
      <c r="Q297" s="209"/>
      <c r="R297" s="209"/>
      <c r="S297" s="209"/>
      <c r="T297" s="210"/>
      <c r="AT297" s="211" t="s">
        <v>227</v>
      </c>
      <c r="AU297" s="211" t="s">
        <v>81</v>
      </c>
      <c r="AV297" s="13" t="s">
        <v>81</v>
      </c>
      <c r="AW297" s="13" t="s">
        <v>33</v>
      </c>
      <c r="AX297" s="13" t="s">
        <v>79</v>
      </c>
      <c r="AY297" s="211" t="s">
        <v>216</v>
      </c>
    </row>
    <row r="298" spans="1:65" s="13" customFormat="1" ht="11.25">
      <c r="B298" s="201"/>
      <c r="C298" s="202"/>
      <c r="D298" s="199" t="s">
        <v>227</v>
      </c>
      <c r="E298" s="202"/>
      <c r="F298" s="204" t="s">
        <v>779</v>
      </c>
      <c r="G298" s="202"/>
      <c r="H298" s="205">
        <v>22.8</v>
      </c>
      <c r="I298" s="206"/>
      <c r="J298" s="202"/>
      <c r="K298" s="202"/>
      <c r="L298" s="207"/>
      <c r="M298" s="208"/>
      <c r="N298" s="209"/>
      <c r="O298" s="209"/>
      <c r="P298" s="209"/>
      <c r="Q298" s="209"/>
      <c r="R298" s="209"/>
      <c r="S298" s="209"/>
      <c r="T298" s="210"/>
      <c r="AT298" s="211" t="s">
        <v>227</v>
      </c>
      <c r="AU298" s="211" t="s">
        <v>81</v>
      </c>
      <c r="AV298" s="13" t="s">
        <v>81</v>
      </c>
      <c r="AW298" s="13" t="s">
        <v>4</v>
      </c>
      <c r="AX298" s="13" t="s">
        <v>79</v>
      </c>
      <c r="AY298" s="211" t="s">
        <v>216</v>
      </c>
    </row>
    <row r="299" spans="1:65" s="2" customFormat="1" ht="16.5" customHeight="1">
      <c r="A299" s="36"/>
      <c r="B299" s="37"/>
      <c r="C299" s="181" t="s">
        <v>557</v>
      </c>
      <c r="D299" s="181" t="s">
        <v>218</v>
      </c>
      <c r="E299" s="182" t="s">
        <v>461</v>
      </c>
      <c r="F299" s="183" t="s">
        <v>462</v>
      </c>
      <c r="G299" s="184" t="s">
        <v>134</v>
      </c>
      <c r="H299" s="185">
        <v>100</v>
      </c>
      <c r="I299" s="186"/>
      <c r="J299" s="187">
        <f>ROUND(I299*H299,2)</f>
        <v>0</v>
      </c>
      <c r="K299" s="183" t="s">
        <v>221</v>
      </c>
      <c r="L299" s="41"/>
      <c r="M299" s="188" t="s">
        <v>19</v>
      </c>
      <c r="N299" s="189" t="s">
        <v>43</v>
      </c>
      <c r="O299" s="66"/>
      <c r="P299" s="190">
        <f>O299*H299</f>
        <v>0</v>
      </c>
      <c r="Q299" s="190">
        <v>0</v>
      </c>
      <c r="R299" s="190">
        <f>Q299*H299</f>
        <v>0</v>
      </c>
      <c r="S299" s="190">
        <v>0</v>
      </c>
      <c r="T299" s="191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92" t="s">
        <v>156</v>
      </c>
      <c r="AT299" s="192" t="s">
        <v>218</v>
      </c>
      <c r="AU299" s="192" t="s">
        <v>81</v>
      </c>
      <c r="AY299" s="19" t="s">
        <v>216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19" t="s">
        <v>79</v>
      </c>
      <c r="BK299" s="193">
        <f>ROUND(I299*H299,2)</f>
        <v>0</v>
      </c>
      <c r="BL299" s="19" t="s">
        <v>156</v>
      </c>
      <c r="BM299" s="192" t="s">
        <v>463</v>
      </c>
    </row>
    <row r="300" spans="1:65" s="2" customFormat="1" ht="11.25">
      <c r="A300" s="36"/>
      <c r="B300" s="37"/>
      <c r="C300" s="38"/>
      <c r="D300" s="194" t="s">
        <v>223</v>
      </c>
      <c r="E300" s="38"/>
      <c r="F300" s="195" t="s">
        <v>464</v>
      </c>
      <c r="G300" s="38"/>
      <c r="H300" s="38"/>
      <c r="I300" s="196"/>
      <c r="J300" s="38"/>
      <c r="K300" s="38"/>
      <c r="L300" s="41"/>
      <c r="M300" s="197"/>
      <c r="N300" s="198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223</v>
      </c>
      <c r="AU300" s="19" t="s">
        <v>81</v>
      </c>
    </row>
    <row r="301" spans="1:65" s="2" customFormat="1" ht="21.75" customHeight="1">
      <c r="A301" s="36"/>
      <c r="B301" s="37"/>
      <c r="C301" s="181" t="s">
        <v>565</v>
      </c>
      <c r="D301" s="181" t="s">
        <v>218</v>
      </c>
      <c r="E301" s="182" t="s">
        <v>467</v>
      </c>
      <c r="F301" s="183" t="s">
        <v>468</v>
      </c>
      <c r="G301" s="184" t="s">
        <v>134</v>
      </c>
      <c r="H301" s="185">
        <v>250</v>
      </c>
      <c r="I301" s="186"/>
      <c r="J301" s="187">
        <f>ROUND(I301*H301,2)</f>
        <v>0</v>
      </c>
      <c r="K301" s="183" t="s">
        <v>221</v>
      </c>
      <c r="L301" s="41"/>
      <c r="M301" s="188" t="s">
        <v>19</v>
      </c>
      <c r="N301" s="189" t="s">
        <v>43</v>
      </c>
      <c r="O301" s="66"/>
      <c r="P301" s="190">
        <f>O301*H301</f>
        <v>0</v>
      </c>
      <c r="Q301" s="190">
        <v>0</v>
      </c>
      <c r="R301" s="190">
        <f>Q301*H301</f>
        <v>0</v>
      </c>
      <c r="S301" s="190">
        <v>0</v>
      </c>
      <c r="T301" s="191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92" t="s">
        <v>156</v>
      </c>
      <c r="AT301" s="192" t="s">
        <v>218</v>
      </c>
      <c r="AU301" s="192" t="s">
        <v>81</v>
      </c>
      <c r="AY301" s="19" t="s">
        <v>216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19" t="s">
        <v>79</v>
      </c>
      <c r="BK301" s="193">
        <f>ROUND(I301*H301,2)</f>
        <v>0</v>
      </c>
      <c r="BL301" s="19" t="s">
        <v>156</v>
      </c>
      <c r="BM301" s="192" t="s">
        <v>469</v>
      </c>
    </row>
    <row r="302" spans="1:65" s="2" customFormat="1" ht="11.25">
      <c r="A302" s="36"/>
      <c r="B302" s="37"/>
      <c r="C302" s="38"/>
      <c r="D302" s="194" t="s">
        <v>223</v>
      </c>
      <c r="E302" s="38"/>
      <c r="F302" s="195" t="s">
        <v>470</v>
      </c>
      <c r="G302" s="38"/>
      <c r="H302" s="38"/>
      <c r="I302" s="196"/>
      <c r="J302" s="38"/>
      <c r="K302" s="38"/>
      <c r="L302" s="41"/>
      <c r="M302" s="197"/>
      <c r="N302" s="198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223</v>
      </c>
      <c r="AU302" s="19" t="s">
        <v>81</v>
      </c>
    </row>
    <row r="303" spans="1:65" s="2" customFormat="1" ht="24.2" customHeight="1">
      <c r="A303" s="36"/>
      <c r="B303" s="37"/>
      <c r="C303" s="181" t="s">
        <v>543</v>
      </c>
      <c r="D303" s="181" t="s">
        <v>218</v>
      </c>
      <c r="E303" s="182" t="s">
        <v>472</v>
      </c>
      <c r="F303" s="183" t="s">
        <v>473</v>
      </c>
      <c r="G303" s="184" t="s">
        <v>134</v>
      </c>
      <c r="H303" s="185">
        <v>250</v>
      </c>
      <c r="I303" s="186"/>
      <c r="J303" s="187">
        <f>ROUND(I303*H303,2)</f>
        <v>0</v>
      </c>
      <c r="K303" s="183" t="s">
        <v>221</v>
      </c>
      <c r="L303" s="41"/>
      <c r="M303" s="188" t="s">
        <v>19</v>
      </c>
      <c r="N303" s="189" t="s">
        <v>43</v>
      </c>
      <c r="O303" s="66"/>
      <c r="P303" s="190">
        <f>O303*H303</f>
        <v>0</v>
      </c>
      <c r="Q303" s="190">
        <v>2.1000000000000001E-4</v>
      </c>
      <c r="R303" s="190">
        <f>Q303*H303</f>
        <v>5.2500000000000005E-2</v>
      </c>
      <c r="S303" s="190">
        <v>0</v>
      </c>
      <c r="T303" s="191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92" t="s">
        <v>156</v>
      </c>
      <c r="AT303" s="192" t="s">
        <v>218</v>
      </c>
      <c r="AU303" s="192" t="s">
        <v>81</v>
      </c>
      <c r="AY303" s="19" t="s">
        <v>216</v>
      </c>
      <c r="BE303" s="193">
        <f>IF(N303="základní",J303,0)</f>
        <v>0</v>
      </c>
      <c r="BF303" s="193">
        <f>IF(N303="snížená",J303,0)</f>
        <v>0</v>
      </c>
      <c r="BG303" s="193">
        <f>IF(N303="zákl. přenesená",J303,0)</f>
        <v>0</v>
      </c>
      <c r="BH303" s="193">
        <f>IF(N303="sníž. přenesená",J303,0)</f>
        <v>0</v>
      </c>
      <c r="BI303" s="193">
        <f>IF(N303="nulová",J303,0)</f>
        <v>0</v>
      </c>
      <c r="BJ303" s="19" t="s">
        <v>79</v>
      </c>
      <c r="BK303" s="193">
        <f>ROUND(I303*H303,2)</f>
        <v>0</v>
      </c>
      <c r="BL303" s="19" t="s">
        <v>156</v>
      </c>
      <c r="BM303" s="192" t="s">
        <v>474</v>
      </c>
    </row>
    <row r="304" spans="1:65" s="2" customFormat="1" ht="11.25">
      <c r="A304" s="36"/>
      <c r="B304" s="37"/>
      <c r="C304" s="38"/>
      <c r="D304" s="194" t="s">
        <v>223</v>
      </c>
      <c r="E304" s="38"/>
      <c r="F304" s="195" t="s">
        <v>475</v>
      </c>
      <c r="G304" s="38"/>
      <c r="H304" s="38"/>
      <c r="I304" s="196"/>
      <c r="J304" s="38"/>
      <c r="K304" s="38"/>
      <c r="L304" s="41"/>
      <c r="M304" s="197"/>
      <c r="N304" s="198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9" t="s">
        <v>223</v>
      </c>
      <c r="AU304" s="19" t="s">
        <v>81</v>
      </c>
    </row>
    <row r="305" spans="1:65" s="2" customFormat="1" ht="24.2" customHeight="1">
      <c r="A305" s="36"/>
      <c r="B305" s="37"/>
      <c r="C305" s="181" t="s">
        <v>780</v>
      </c>
      <c r="D305" s="181" t="s">
        <v>218</v>
      </c>
      <c r="E305" s="182" t="s">
        <v>477</v>
      </c>
      <c r="F305" s="183" t="s">
        <v>478</v>
      </c>
      <c r="G305" s="184" t="s">
        <v>134</v>
      </c>
      <c r="H305" s="185">
        <v>250</v>
      </c>
      <c r="I305" s="186"/>
      <c r="J305" s="187">
        <f>ROUND(I305*H305,2)</f>
        <v>0</v>
      </c>
      <c r="K305" s="183" t="s">
        <v>221</v>
      </c>
      <c r="L305" s="41"/>
      <c r="M305" s="188" t="s">
        <v>19</v>
      </c>
      <c r="N305" s="189" t="s">
        <v>43</v>
      </c>
      <c r="O305" s="66"/>
      <c r="P305" s="190">
        <f>O305*H305</f>
        <v>0</v>
      </c>
      <c r="Q305" s="190">
        <v>0</v>
      </c>
      <c r="R305" s="190">
        <f>Q305*H305</f>
        <v>0</v>
      </c>
      <c r="S305" s="190">
        <v>0</v>
      </c>
      <c r="T305" s="191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92" t="s">
        <v>156</v>
      </c>
      <c r="AT305" s="192" t="s">
        <v>218</v>
      </c>
      <c r="AU305" s="192" t="s">
        <v>81</v>
      </c>
      <c r="AY305" s="19" t="s">
        <v>216</v>
      </c>
      <c r="BE305" s="193">
        <f>IF(N305="základní",J305,0)</f>
        <v>0</v>
      </c>
      <c r="BF305" s="193">
        <f>IF(N305="snížená",J305,0)</f>
        <v>0</v>
      </c>
      <c r="BG305" s="193">
        <f>IF(N305="zákl. přenesená",J305,0)</f>
        <v>0</v>
      </c>
      <c r="BH305" s="193">
        <f>IF(N305="sníž. přenesená",J305,0)</f>
        <v>0</v>
      </c>
      <c r="BI305" s="193">
        <f>IF(N305="nulová",J305,0)</f>
        <v>0</v>
      </c>
      <c r="BJ305" s="19" t="s">
        <v>79</v>
      </c>
      <c r="BK305" s="193">
        <f>ROUND(I305*H305,2)</f>
        <v>0</v>
      </c>
      <c r="BL305" s="19" t="s">
        <v>156</v>
      </c>
      <c r="BM305" s="192" t="s">
        <v>479</v>
      </c>
    </row>
    <row r="306" spans="1:65" s="2" customFormat="1" ht="11.25">
      <c r="A306" s="36"/>
      <c r="B306" s="37"/>
      <c r="C306" s="38"/>
      <c r="D306" s="194" t="s">
        <v>223</v>
      </c>
      <c r="E306" s="38"/>
      <c r="F306" s="195" t="s">
        <v>480</v>
      </c>
      <c r="G306" s="38"/>
      <c r="H306" s="38"/>
      <c r="I306" s="196"/>
      <c r="J306" s="38"/>
      <c r="K306" s="38"/>
      <c r="L306" s="41"/>
      <c r="M306" s="197"/>
      <c r="N306" s="198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223</v>
      </c>
      <c r="AU306" s="19" t="s">
        <v>81</v>
      </c>
    </row>
    <row r="307" spans="1:65" s="2" customFormat="1" ht="33" customHeight="1">
      <c r="A307" s="36"/>
      <c r="B307" s="37"/>
      <c r="C307" s="181" t="s">
        <v>781</v>
      </c>
      <c r="D307" s="181" t="s">
        <v>218</v>
      </c>
      <c r="E307" s="182" t="s">
        <v>482</v>
      </c>
      <c r="F307" s="183" t="s">
        <v>483</v>
      </c>
      <c r="G307" s="184" t="s">
        <v>139</v>
      </c>
      <c r="H307" s="185">
        <v>2776</v>
      </c>
      <c r="I307" s="186"/>
      <c r="J307" s="187">
        <f>ROUND(I307*H307,2)</f>
        <v>0</v>
      </c>
      <c r="K307" s="183" t="s">
        <v>221</v>
      </c>
      <c r="L307" s="41"/>
      <c r="M307" s="188" t="s">
        <v>19</v>
      </c>
      <c r="N307" s="189" t="s">
        <v>43</v>
      </c>
      <c r="O307" s="66"/>
      <c r="P307" s="190">
        <f>O307*H307</f>
        <v>0</v>
      </c>
      <c r="Q307" s="190">
        <v>0</v>
      </c>
      <c r="R307" s="190">
        <f>Q307*H307</f>
        <v>0</v>
      </c>
      <c r="S307" s="190">
        <v>0.02</v>
      </c>
      <c r="T307" s="191">
        <f>S307*H307</f>
        <v>55.52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92" t="s">
        <v>156</v>
      </c>
      <c r="AT307" s="192" t="s">
        <v>218</v>
      </c>
      <c r="AU307" s="192" t="s">
        <v>81</v>
      </c>
      <c r="AY307" s="19" t="s">
        <v>216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19" t="s">
        <v>79</v>
      </c>
      <c r="BK307" s="193">
        <f>ROUND(I307*H307,2)</f>
        <v>0</v>
      </c>
      <c r="BL307" s="19" t="s">
        <v>156</v>
      </c>
      <c r="BM307" s="192" t="s">
        <v>782</v>
      </c>
    </row>
    <row r="308" spans="1:65" s="2" customFormat="1" ht="11.25">
      <c r="A308" s="36"/>
      <c r="B308" s="37"/>
      <c r="C308" s="38"/>
      <c r="D308" s="194" t="s">
        <v>223</v>
      </c>
      <c r="E308" s="38"/>
      <c r="F308" s="195" t="s">
        <v>485</v>
      </c>
      <c r="G308" s="38"/>
      <c r="H308" s="38"/>
      <c r="I308" s="196"/>
      <c r="J308" s="38"/>
      <c r="K308" s="38"/>
      <c r="L308" s="41"/>
      <c r="M308" s="197"/>
      <c r="N308" s="198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9" t="s">
        <v>223</v>
      </c>
      <c r="AU308" s="19" t="s">
        <v>81</v>
      </c>
    </row>
    <row r="309" spans="1:65" s="13" customFormat="1" ht="11.25">
      <c r="B309" s="201"/>
      <c r="C309" s="202"/>
      <c r="D309" s="199" t="s">
        <v>227</v>
      </c>
      <c r="E309" s="203" t="s">
        <v>19</v>
      </c>
      <c r="F309" s="204" t="s">
        <v>142</v>
      </c>
      <c r="G309" s="202"/>
      <c r="H309" s="205">
        <v>2776</v>
      </c>
      <c r="I309" s="206"/>
      <c r="J309" s="202"/>
      <c r="K309" s="202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227</v>
      </c>
      <c r="AU309" s="211" t="s">
        <v>81</v>
      </c>
      <c r="AV309" s="13" t="s">
        <v>81</v>
      </c>
      <c r="AW309" s="13" t="s">
        <v>33</v>
      </c>
      <c r="AX309" s="13" t="s">
        <v>79</v>
      </c>
      <c r="AY309" s="211" t="s">
        <v>216</v>
      </c>
    </row>
    <row r="310" spans="1:65" s="12" customFormat="1" ht="22.9" customHeight="1">
      <c r="B310" s="165"/>
      <c r="C310" s="166"/>
      <c r="D310" s="167" t="s">
        <v>71</v>
      </c>
      <c r="E310" s="179" t="s">
        <v>486</v>
      </c>
      <c r="F310" s="179" t="s">
        <v>487</v>
      </c>
      <c r="G310" s="166"/>
      <c r="H310" s="166"/>
      <c r="I310" s="169"/>
      <c r="J310" s="180">
        <f>BK310</f>
        <v>0</v>
      </c>
      <c r="K310" s="166"/>
      <c r="L310" s="171"/>
      <c r="M310" s="172"/>
      <c r="N310" s="173"/>
      <c r="O310" s="173"/>
      <c r="P310" s="174">
        <f>SUM(P311:P332)</f>
        <v>0</v>
      </c>
      <c r="Q310" s="173"/>
      <c r="R310" s="174">
        <f>SUM(R311:R332)</f>
        <v>0</v>
      </c>
      <c r="S310" s="173"/>
      <c r="T310" s="175">
        <f>SUM(T311:T332)</f>
        <v>0</v>
      </c>
      <c r="AR310" s="176" t="s">
        <v>79</v>
      </c>
      <c r="AT310" s="177" t="s">
        <v>71</v>
      </c>
      <c r="AU310" s="177" t="s">
        <v>79</v>
      </c>
      <c r="AY310" s="176" t="s">
        <v>216</v>
      </c>
      <c r="BK310" s="178">
        <f>SUM(BK311:BK332)</f>
        <v>0</v>
      </c>
    </row>
    <row r="311" spans="1:65" s="2" customFormat="1" ht="24.2" customHeight="1">
      <c r="A311" s="36"/>
      <c r="B311" s="37"/>
      <c r="C311" s="181" t="s">
        <v>783</v>
      </c>
      <c r="D311" s="181" t="s">
        <v>218</v>
      </c>
      <c r="E311" s="182" t="s">
        <v>489</v>
      </c>
      <c r="F311" s="183" t="s">
        <v>490</v>
      </c>
      <c r="G311" s="184" t="s">
        <v>293</v>
      </c>
      <c r="H311" s="185">
        <v>818.58399999999995</v>
      </c>
      <c r="I311" s="186"/>
      <c r="J311" s="187">
        <f>ROUND(I311*H311,2)</f>
        <v>0</v>
      </c>
      <c r="K311" s="183" t="s">
        <v>221</v>
      </c>
      <c r="L311" s="41"/>
      <c r="M311" s="188" t="s">
        <v>19</v>
      </c>
      <c r="N311" s="189" t="s">
        <v>43</v>
      </c>
      <c r="O311" s="66"/>
      <c r="P311" s="190">
        <f>O311*H311</f>
        <v>0</v>
      </c>
      <c r="Q311" s="190">
        <v>0</v>
      </c>
      <c r="R311" s="190">
        <f>Q311*H311</f>
        <v>0</v>
      </c>
      <c r="S311" s="190">
        <v>0</v>
      </c>
      <c r="T311" s="191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92" t="s">
        <v>156</v>
      </c>
      <c r="AT311" s="192" t="s">
        <v>218</v>
      </c>
      <c r="AU311" s="192" t="s">
        <v>81</v>
      </c>
      <c r="AY311" s="19" t="s">
        <v>216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19" t="s">
        <v>79</v>
      </c>
      <c r="BK311" s="193">
        <f>ROUND(I311*H311,2)</f>
        <v>0</v>
      </c>
      <c r="BL311" s="19" t="s">
        <v>156</v>
      </c>
      <c r="BM311" s="192" t="s">
        <v>491</v>
      </c>
    </row>
    <row r="312" spans="1:65" s="2" customFormat="1" ht="11.25">
      <c r="A312" s="36"/>
      <c r="B312" s="37"/>
      <c r="C312" s="38"/>
      <c r="D312" s="194" t="s">
        <v>223</v>
      </c>
      <c r="E312" s="38"/>
      <c r="F312" s="195" t="s">
        <v>492</v>
      </c>
      <c r="G312" s="38"/>
      <c r="H312" s="38"/>
      <c r="I312" s="196"/>
      <c r="J312" s="38"/>
      <c r="K312" s="38"/>
      <c r="L312" s="41"/>
      <c r="M312" s="197"/>
      <c r="N312" s="198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223</v>
      </c>
      <c r="AU312" s="19" t="s">
        <v>81</v>
      </c>
    </row>
    <row r="313" spans="1:65" s="2" customFormat="1" ht="24.2" customHeight="1">
      <c r="A313" s="36"/>
      <c r="B313" s="37"/>
      <c r="C313" s="181" t="s">
        <v>784</v>
      </c>
      <c r="D313" s="181" t="s">
        <v>218</v>
      </c>
      <c r="E313" s="182" t="s">
        <v>494</v>
      </c>
      <c r="F313" s="183" t="s">
        <v>495</v>
      </c>
      <c r="G313" s="184" t="s">
        <v>293</v>
      </c>
      <c r="H313" s="185">
        <v>12278.76</v>
      </c>
      <c r="I313" s="186"/>
      <c r="J313" s="187">
        <f>ROUND(I313*H313,2)</f>
        <v>0</v>
      </c>
      <c r="K313" s="183" t="s">
        <v>221</v>
      </c>
      <c r="L313" s="41"/>
      <c r="M313" s="188" t="s">
        <v>19</v>
      </c>
      <c r="N313" s="189" t="s">
        <v>43</v>
      </c>
      <c r="O313" s="66"/>
      <c r="P313" s="190">
        <f>O313*H313</f>
        <v>0</v>
      </c>
      <c r="Q313" s="190">
        <v>0</v>
      </c>
      <c r="R313" s="190">
        <f>Q313*H313</f>
        <v>0</v>
      </c>
      <c r="S313" s="190">
        <v>0</v>
      </c>
      <c r="T313" s="191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92" t="s">
        <v>156</v>
      </c>
      <c r="AT313" s="192" t="s">
        <v>218</v>
      </c>
      <c r="AU313" s="192" t="s">
        <v>81</v>
      </c>
      <c r="AY313" s="19" t="s">
        <v>216</v>
      </c>
      <c r="BE313" s="193">
        <f>IF(N313="základní",J313,0)</f>
        <v>0</v>
      </c>
      <c r="BF313" s="193">
        <f>IF(N313="snížená",J313,0)</f>
        <v>0</v>
      </c>
      <c r="BG313" s="193">
        <f>IF(N313="zákl. přenesená",J313,0)</f>
        <v>0</v>
      </c>
      <c r="BH313" s="193">
        <f>IF(N313="sníž. přenesená",J313,0)</f>
        <v>0</v>
      </c>
      <c r="BI313" s="193">
        <f>IF(N313="nulová",J313,0)</f>
        <v>0</v>
      </c>
      <c r="BJ313" s="19" t="s">
        <v>79</v>
      </c>
      <c r="BK313" s="193">
        <f>ROUND(I313*H313,2)</f>
        <v>0</v>
      </c>
      <c r="BL313" s="19" t="s">
        <v>156</v>
      </c>
      <c r="BM313" s="192" t="s">
        <v>496</v>
      </c>
    </row>
    <row r="314" spans="1:65" s="2" customFormat="1" ht="11.25">
      <c r="A314" s="36"/>
      <c r="B314" s="37"/>
      <c r="C314" s="38"/>
      <c r="D314" s="194" t="s">
        <v>223</v>
      </c>
      <c r="E314" s="38"/>
      <c r="F314" s="195" t="s">
        <v>497</v>
      </c>
      <c r="G314" s="38"/>
      <c r="H314" s="38"/>
      <c r="I314" s="196"/>
      <c r="J314" s="38"/>
      <c r="K314" s="38"/>
      <c r="L314" s="41"/>
      <c r="M314" s="197"/>
      <c r="N314" s="198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223</v>
      </c>
      <c r="AU314" s="19" t="s">
        <v>81</v>
      </c>
    </row>
    <row r="315" spans="1:65" s="2" customFormat="1" ht="19.5">
      <c r="A315" s="36"/>
      <c r="B315" s="37"/>
      <c r="C315" s="38"/>
      <c r="D315" s="199" t="s">
        <v>225</v>
      </c>
      <c r="E315" s="38"/>
      <c r="F315" s="200" t="s">
        <v>785</v>
      </c>
      <c r="G315" s="38"/>
      <c r="H315" s="38"/>
      <c r="I315" s="196"/>
      <c r="J315" s="38"/>
      <c r="K315" s="38"/>
      <c r="L315" s="41"/>
      <c r="M315" s="197"/>
      <c r="N315" s="198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9" t="s">
        <v>225</v>
      </c>
      <c r="AU315" s="19" t="s">
        <v>81</v>
      </c>
    </row>
    <row r="316" spans="1:65" s="13" customFormat="1" ht="11.25">
      <c r="B316" s="201"/>
      <c r="C316" s="202"/>
      <c r="D316" s="199" t="s">
        <v>227</v>
      </c>
      <c r="E316" s="202"/>
      <c r="F316" s="204" t="s">
        <v>786</v>
      </c>
      <c r="G316" s="202"/>
      <c r="H316" s="205">
        <v>12278.76</v>
      </c>
      <c r="I316" s="206"/>
      <c r="J316" s="202"/>
      <c r="K316" s="202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227</v>
      </c>
      <c r="AU316" s="211" t="s">
        <v>81</v>
      </c>
      <c r="AV316" s="13" t="s">
        <v>81</v>
      </c>
      <c r="AW316" s="13" t="s">
        <v>4</v>
      </c>
      <c r="AX316" s="13" t="s">
        <v>79</v>
      </c>
      <c r="AY316" s="211" t="s">
        <v>216</v>
      </c>
    </row>
    <row r="317" spans="1:65" s="2" customFormat="1" ht="24.2" customHeight="1">
      <c r="A317" s="36"/>
      <c r="B317" s="37"/>
      <c r="C317" s="181" t="s">
        <v>787</v>
      </c>
      <c r="D317" s="181" t="s">
        <v>218</v>
      </c>
      <c r="E317" s="182" t="s">
        <v>501</v>
      </c>
      <c r="F317" s="183" t="s">
        <v>502</v>
      </c>
      <c r="G317" s="184" t="s">
        <v>293</v>
      </c>
      <c r="H317" s="185">
        <v>90.42</v>
      </c>
      <c r="I317" s="186"/>
      <c r="J317" s="187">
        <f>ROUND(I317*H317,2)</f>
        <v>0</v>
      </c>
      <c r="K317" s="183" t="s">
        <v>221</v>
      </c>
      <c r="L317" s="41"/>
      <c r="M317" s="188" t="s">
        <v>19</v>
      </c>
      <c r="N317" s="189" t="s">
        <v>43</v>
      </c>
      <c r="O317" s="66"/>
      <c r="P317" s="190">
        <f>O317*H317</f>
        <v>0</v>
      </c>
      <c r="Q317" s="190">
        <v>0</v>
      </c>
      <c r="R317" s="190">
        <f>Q317*H317</f>
        <v>0</v>
      </c>
      <c r="S317" s="190">
        <v>0</v>
      </c>
      <c r="T317" s="191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92" t="s">
        <v>156</v>
      </c>
      <c r="AT317" s="192" t="s">
        <v>218</v>
      </c>
      <c r="AU317" s="192" t="s">
        <v>81</v>
      </c>
      <c r="AY317" s="19" t="s">
        <v>216</v>
      </c>
      <c r="BE317" s="193">
        <f>IF(N317="základní",J317,0)</f>
        <v>0</v>
      </c>
      <c r="BF317" s="193">
        <f>IF(N317="snížená",J317,0)</f>
        <v>0</v>
      </c>
      <c r="BG317" s="193">
        <f>IF(N317="zákl. přenesená",J317,0)</f>
        <v>0</v>
      </c>
      <c r="BH317" s="193">
        <f>IF(N317="sníž. přenesená",J317,0)</f>
        <v>0</v>
      </c>
      <c r="BI317" s="193">
        <f>IF(N317="nulová",J317,0)</f>
        <v>0</v>
      </c>
      <c r="BJ317" s="19" t="s">
        <v>79</v>
      </c>
      <c r="BK317" s="193">
        <f>ROUND(I317*H317,2)</f>
        <v>0</v>
      </c>
      <c r="BL317" s="19" t="s">
        <v>156</v>
      </c>
      <c r="BM317" s="192" t="s">
        <v>503</v>
      </c>
    </row>
    <row r="318" spans="1:65" s="2" customFormat="1" ht="11.25">
      <c r="A318" s="36"/>
      <c r="B318" s="37"/>
      <c r="C318" s="38"/>
      <c r="D318" s="194" t="s">
        <v>223</v>
      </c>
      <c r="E318" s="38"/>
      <c r="F318" s="195" t="s">
        <v>504</v>
      </c>
      <c r="G318" s="38"/>
      <c r="H318" s="38"/>
      <c r="I318" s="196"/>
      <c r="J318" s="38"/>
      <c r="K318" s="38"/>
      <c r="L318" s="41"/>
      <c r="M318" s="197"/>
      <c r="N318" s="198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223</v>
      </c>
      <c r="AU318" s="19" t="s">
        <v>81</v>
      </c>
    </row>
    <row r="319" spans="1:65" s="2" customFormat="1" ht="24.2" customHeight="1">
      <c r="A319" s="36"/>
      <c r="B319" s="37"/>
      <c r="C319" s="181" t="s">
        <v>788</v>
      </c>
      <c r="D319" s="181" t="s">
        <v>218</v>
      </c>
      <c r="E319" s="182" t="s">
        <v>506</v>
      </c>
      <c r="F319" s="183" t="s">
        <v>495</v>
      </c>
      <c r="G319" s="184" t="s">
        <v>293</v>
      </c>
      <c r="H319" s="185">
        <v>1356.3</v>
      </c>
      <c r="I319" s="186"/>
      <c r="J319" s="187">
        <f>ROUND(I319*H319,2)</f>
        <v>0</v>
      </c>
      <c r="K319" s="183" t="s">
        <v>221</v>
      </c>
      <c r="L319" s="41"/>
      <c r="M319" s="188" t="s">
        <v>19</v>
      </c>
      <c r="N319" s="189" t="s">
        <v>43</v>
      </c>
      <c r="O319" s="66"/>
      <c r="P319" s="190">
        <f>O319*H319</f>
        <v>0</v>
      </c>
      <c r="Q319" s="190">
        <v>0</v>
      </c>
      <c r="R319" s="190">
        <f>Q319*H319</f>
        <v>0</v>
      </c>
      <c r="S319" s="190">
        <v>0</v>
      </c>
      <c r="T319" s="191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92" t="s">
        <v>156</v>
      </c>
      <c r="AT319" s="192" t="s">
        <v>218</v>
      </c>
      <c r="AU319" s="192" t="s">
        <v>81</v>
      </c>
      <c r="AY319" s="19" t="s">
        <v>216</v>
      </c>
      <c r="BE319" s="193">
        <f>IF(N319="základní",J319,0)</f>
        <v>0</v>
      </c>
      <c r="BF319" s="193">
        <f>IF(N319="snížená",J319,0)</f>
        <v>0</v>
      </c>
      <c r="BG319" s="193">
        <f>IF(N319="zákl. přenesená",J319,0)</f>
        <v>0</v>
      </c>
      <c r="BH319" s="193">
        <f>IF(N319="sníž. přenesená",J319,0)</f>
        <v>0</v>
      </c>
      <c r="BI319" s="193">
        <f>IF(N319="nulová",J319,0)</f>
        <v>0</v>
      </c>
      <c r="BJ319" s="19" t="s">
        <v>79</v>
      </c>
      <c r="BK319" s="193">
        <f>ROUND(I319*H319,2)</f>
        <v>0</v>
      </c>
      <c r="BL319" s="19" t="s">
        <v>156</v>
      </c>
      <c r="BM319" s="192" t="s">
        <v>507</v>
      </c>
    </row>
    <row r="320" spans="1:65" s="2" customFormat="1" ht="11.25">
      <c r="A320" s="36"/>
      <c r="B320" s="37"/>
      <c r="C320" s="38"/>
      <c r="D320" s="194" t="s">
        <v>223</v>
      </c>
      <c r="E320" s="38"/>
      <c r="F320" s="195" t="s">
        <v>508</v>
      </c>
      <c r="G320" s="38"/>
      <c r="H320" s="38"/>
      <c r="I320" s="196"/>
      <c r="J320" s="38"/>
      <c r="K320" s="38"/>
      <c r="L320" s="41"/>
      <c r="M320" s="197"/>
      <c r="N320" s="198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223</v>
      </c>
      <c r="AU320" s="19" t="s">
        <v>81</v>
      </c>
    </row>
    <row r="321" spans="1:65" s="2" customFormat="1" ht="19.5">
      <c r="A321" s="36"/>
      <c r="B321" s="37"/>
      <c r="C321" s="38"/>
      <c r="D321" s="199" t="s">
        <v>225</v>
      </c>
      <c r="E321" s="38"/>
      <c r="F321" s="200" t="s">
        <v>498</v>
      </c>
      <c r="G321" s="38"/>
      <c r="H321" s="38"/>
      <c r="I321" s="196"/>
      <c r="J321" s="38"/>
      <c r="K321" s="38"/>
      <c r="L321" s="41"/>
      <c r="M321" s="197"/>
      <c r="N321" s="198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225</v>
      </c>
      <c r="AU321" s="19" t="s">
        <v>81</v>
      </c>
    </row>
    <row r="322" spans="1:65" s="13" customFormat="1" ht="11.25">
      <c r="B322" s="201"/>
      <c r="C322" s="202"/>
      <c r="D322" s="199" t="s">
        <v>227</v>
      </c>
      <c r="E322" s="202"/>
      <c r="F322" s="204" t="s">
        <v>789</v>
      </c>
      <c r="G322" s="202"/>
      <c r="H322" s="205">
        <v>1356.3</v>
      </c>
      <c r="I322" s="206"/>
      <c r="J322" s="202"/>
      <c r="K322" s="202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227</v>
      </c>
      <c r="AU322" s="211" t="s">
        <v>81</v>
      </c>
      <c r="AV322" s="13" t="s">
        <v>81</v>
      </c>
      <c r="AW322" s="13" t="s">
        <v>4</v>
      </c>
      <c r="AX322" s="13" t="s">
        <v>79</v>
      </c>
      <c r="AY322" s="211" t="s">
        <v>216</v>
      </c>
    </row>
    <row r="323" spans="1:65" s="2" customFormat="1" ht="16.5" customHeight="1">
      <c r="A323" s="36"/>
      <c r="B323" s="37"/>
      <c r="C323" s="181" t="s">
        <v>140</v>
      </c>
      <c r="D323" s="181" t="s">
        <v>218</v>
      </c>
      <c r="E323" s="182" t="s">
        <v>511</v>
      </c>
      <c r="F323" s="183" t="s">
        <v>512</v>
      </c>
      <c r="G323" s="184" t="s">
        <v>293</v>
      </c>
      <c r="H323" s="185">
        <v>909.00400000000002</v>
      </c>
      <c r="I323" s="186"/>
      <c r="J323" s="187">
        <f>ROUND(I323*H323,2)</f>
        <v>0</v>
      </c>
      <c r="K323" s="183" t="s">
        <v>221</v>
      </c>
      <c r="L323" s="41"/>
      <c r="M323" s="188" t="s">
        <v>19</v>
      </c>
      <c r="N323" s="189" t="s">
        <v>43</v>
      </c>
      <c r="O323" s="66"/>
      <c r="P323" s="190">
        <f>O323*H323</f>
        <v>0</v>
      </c>
      <c r="Q323" s="190">
        <v>0</v>
      </c>
      <c r="R323" s="190">
        <f>Q323*H323</f>
        <v>0</v>
      </c>
      <c r="S323" s="190">
        <v>0</v>
      </c>
      <c r="T323" s="191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92" t="s">
        <v>156</v>
      </c>
      <c r="AT323" s="192" t="s">
        <v>218</v>
      </c>
      <c r="AU323" s="192" t="s">
        <v>81</v>
      </c>
      <c r="AY323" s="19" t="s">
        <v>216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19" t="s">
        <v>79</v>
      </c>
      <c r="BK323" s="193">
        <f>ROUND(I323*H323,2)</f>
        <v>0</v>
      </c>
      <c r="BL323" s="19" t="s">
        <v>156</v>
      </c>
      <c r="BM323" s="192" t="s">
        <v>513</v>
      </c>
    </row>
    <row r="324" spans="1:65" s="2" customFormat="1" ht="11.25">
      <c r="A324" s="36"/>
      <c r="B324" s="37"/>
      <c r="C324" s="38"/>
      <c r="D324" s="194" t="s">
        <v>223</v>
      </c>
      <c r="E324" s="38"/>
      <c r="F324" s="195" t="s">
        <v>514</v>
      </c>
      <c r="G324" s="38"/>
      <c r="H324" s="38"/>
      <c r="I324" s="196"/>
      <c r="J324" s="38"/>
      <c r="K324" s="38"/>
      <c r="L324" s="41"/>
      <c r="M324" s="197"/>
      <c r="N324" s="198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9" t="s">
        <v>223</v>
      </c>
      <c r="AU324" s="19" t="s">
        <v>81</v>
      </c>
    </row>
    <row r="325" spans="1:65" s="2" customFormat="1" ht="19.5">
      <c r="A325" s="36"/>
      <c r="B325" s="37"/>
      <c r="C325" s="38"/>
      <c r="D325" s="199" t="s">
        <v>225</v>
      </c>
      <c r="E325" s="38"/>
      <c r="F325" s="200" t="s">
        <v>790</v>
      </c>
      <c r="G325" s="38"/>
      <c r="H325" s="38"/>
      <c r="I325" s="196"/>
      <c r="J325" s="38"/>
      <c r="K325" s="38"/>
      <c r="L325" s="41"/>
      <c r="M325" s="197"/>
      <c r="N325" s="198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225</v>
      </c>
      <c r="AU325" s="19" t="s">
        <v>81</v>
      </c>
    </row>
    <row r="326" spans="1:65" s="2" customFormat="1" ht="24.2" customHeight="1">
      <c r="A326" s="36"/>
      <c r="B326" s="37"/>
      <c r="C326" s="181" t="s">
        <v>791</v>
      </c>
      <c r="D326" s="181" t="s">
        <v>218</v>
      </c>
      <c r="E326" s="182" t="s">
        <v>516</v>
      </c>
      <c r="F326" s="183" t="s">
        <v>517</v>
      </c>
      <c r="G326" s="184" t="s">
        <v>293</v>
      </c>
      <c r="H326" s="185">
        <v>90.42</v>
      </c>
      <c r="I326" s="186"/>
      <c r="J326" s="187">
        <f>ROUND(I326*H326,2)</f>
        <v>0</v>
      </c>
      <c r="K326" s="183" t="s">
        <v>221</v>
      </c>
      <c r="L326" s="41"/>
      <c r="M326" s="188" t="s">
        <v>19</v>
      </c>
      <c r="N326" s="189" t="s">
        <v>43</v>
      </c>
      <c r="O326" s="66"/>
      <c r="P326" s="190">
        <f>O326*H326</f>
        <v>0</v>
      </c>
      <c r="Q326" s="190">
        <v>0</v>
      </c>
      <c r="R326" s="190">
        <f>Q326*H326</f>
        <v>0</v>
      </c>
      <c r="S326" s="190">
        <v>0</v>
      </c>
      <c r="T326" s="191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92" t="s">
        <v>156</v>
      </c>
      <c r="AT326" s="192" t="s">
        <v>218</v>
      </c>
      <c r="AU326" s="192" t="s">
        <v>81</v>
      </c>
      <c r="AY326" s="19" t="s">
        <v>216</v>
      </c>
      <c r="BE326" s="193">
        <f>IF(N326="základní",J326,0)</f>
        <v>0</v>
      </c>
      <c r="BF326" s="193">
        <f>IF(N326="snížená",J326,0)</f>
        <v>0</v>
      </c>
      <c r="BG326" s="193">
        <f>IF(N326="zákl. přenesená",J326,0)</f>
        <v>0</v>
      </c>
      <c r="BH326" s="193">
        <f>IF(N326="sníž. přenesená",J326,0)</f>
        <v>0</v>
      </c>
      <c r="BI326" s="193">
        <f>IF(N326="nulová",J326,0)</f>
        <v>0</v>
      </c>
      <c r="BJ326" s="19" t="s">
        <v>79</v>
      </c>
      <c r="BK326" s="193">
        <f>ROUND(I326*H326,2)</f>
        <v>0</v>
      </c>
      <c r="BL326" s="19" t="s">
        <v>156</v>
      </c>
      <c r="BM326" s="192" t="s">
        <v>792</v>
      </c>
    </row>
    <row r="327" spans="1:65" s="2" customFormat="1" ht="11.25">
      <c r="A327" s="36"/>
      <c r="B327" s="37"/>
      <c r="C327" s="38"/>
      <c r="D327" s="194" t="s">
        <v>223</v>
      </c>
      <c r="E327" s="38"/>
      <c r="F327" s="195" t="s">
        <v>519</v>
      </c>
      <c r="G327" s="38"/>
      <c r="H327" s="38"/>
      <c r="I327" s="196"/>
      <c r="J327" s="38"/>
      <c r="K327" s="38"/>
      <c r="L327" s="41"/>
      <c r="M327" s="197"/>
      <c r="N327" s="198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223</v>
      </c>
      <c r="AU327" s="19" t="s">
        <v>81</v>
      </c>
    </row>
    <row r="328" spans="1:65" s="2" customFormat="1" ht="24.2" customHeight="1">
      <c r="A328" s="36"/>
      <c r="B328" s="37"/>
      <c r="C328" s="181" t="s">
        <v>793</v>
      </c>
      <c r="D328" s="181" t="s">
        <v>218</v>
      </c>
      <c r="E328" s="182" t="s">
        <v>521</v>
      </c>
      <c r="F328" s="183" t="s">
        <v>292</v>
      </c>
      <c r="G328" s="184" t="s">
        <v>293</v>
      </c>
      <c r="H328" s="185">
        <v>180.10400000000001</v>
      </c>
      <c r="I328" s="186"/>
      <c r="J328" s="187">
        <f>ROUND(I328*H328,2)</f>
        <v>0</v>
      </c>
      <c r="K328" s="183" t="s">
        <v>221</v>
      </c>
      <c r="L328" s="41"/>
      <c r="M328" s="188" t="s">
        <v>19</v>
      </c>
      <c r="N328" s="189" t="s">
        <v>43</v>
      </c>
      <c r="O328" s="66"/>
      <c r="P328" s="190">
        <f>O328*H328</f>
        <v>0</v>
      </c>
      <c r="Q328" s="190">
        <v>0</v>
      </c>
      <c r="R328" s="190">
        <f>Q328*H328</f>
        <v>0</v>
      </c>
      <c r="S328" s="190">
        <v>0</v>
      </c>
      <c r="T328" s="191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92" t="s">
        <v>156</v>
      </c>
      <c r="AT328" s="192" t="s">
        <v>218</v>
      </c>
      <c r="AU328" s="192" t="s">
        <v>81</v>
      </c>
      <c r="AY328" s="19" t="s">
        <v>216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19" t="s">
        <v>79</v>
      </c>
      <c r="BK328" s="193">
        <f>ROUND(I328*H328,2)</f>
        <v>0</v>
      </c>
      <c r="BL328" s="19" t="s">
        <v>156</v>
      </c>
      <c r="BM328" s="192" t="s">
        <v>794</v>
      </c>
    </row>
    <row r="329" spans="1:65" s="2" customFormat="1" ht="11.25">
      <c r="A329" s="36"/>
      <c r="B329" s="37"/>
      <c r="C329" s="38"/>
      <c r="D329" s="194" t="s">
        <v>223</v>
      </c>
      <c r="E329" s="38"/>
      <c r="F329" s="195" t="s">
        <v>523</v>
      </c>
      <c r="G329" s="38"/>
      <c r="H329" s="38"/>
      <c r="I329" s="196"/>
      <c r="J329" s="38"/>
      <c r="K329" s="38"/>
      <c r="L329" s="41"/>
      <c r="M329" s="197"/>
      <c r="N329" s="198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223</v>
      </c>
      <c r="AU329" s="19" t="s">
        <v>81</v>
      </c>
    </row>
    <row r="330" spans="1:65" s="2" customFormat="1" ht="24.2" customHeight="1">
      <c r="A330" s="36"/>
      <c r="B330" s="37"/>
      <c r="C330" s="181" t="s">
        <v>795</v>
      </c>
      <c r="D330" s="181" t="s">
        <v>218</v>
      </c>
      <c r="E330" s="182" t="s">
        <v>525</v>
      </c>
      <c r="F330" s="183" t="s">
        <v>526</v>
      </c>
      <c r="G330" s="184" t="s">
        <v>293</v>
      </c>
      <c r="H330" s="185">
        <v>638.48</v>
      </c>
      <c r="I330" s="186"/>
      <c r="J330" s="187">
        <f>ROUND(I330*H330,2)</f>
        <v>0</v>
      </c>
      <c r="K330" s="183" t="s">
        <v>221</v>
      </c>
      <c r="L330" s="41"/>
      <c r="M330" s="188" t="s">
        <v>19</v>
      </c>
      <c r="N330" s="189" t="s">
        <v>43</v>
      </c>
      <c r="O330" s="66"/>
      <c r="P330" s="190">
        <f>O330*H330</f>
        <v>0</v>
      </c>
      <c r="Q330" s="190">
        <v>0</v>
      </c>
      <c r="R330" s="190">
        <f>Q330*H330</f>
        <v>0</v>
      </c>
      <c r="S330" s="190">
        <v>0</v>
      </c>
      <c r="T330" s="191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92" t="s">
        <v>156</v>
      </c>
      <c r="AT330" s="192" t="s">
        <v>218</v>
      </c>
      <c r="AU330" s="192" t="s">
        <v>81</v>
      </c>
      <c r="AY330" s="19" t="s">
        <v>216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19" t="s">
        <v>79</v>
      </c>
      <c r="BK330" s="193">
        <f>ROUND(I330*H330,2)</f>
        <v>0</v>
      </c>
      <c r="BL330" s="19" t="s">
        <v>156</v>
      </c>
      <c r="BM330" s="192" t="s">
        <v>527</v>
      </c>
    </row>
    <row r="331" spans="1:65" s="2" customFormat="1" ht="11.25">
      <c r="A331" s="36"/>
      <c r="B331" s="37"/>
      <c r="C331" s="38"/>
      <c r="D331" s="194" t="s">
        <v>223</v>
      </c>
      <c r="E331" s="38"/>
      <c r="F331" s="195" t="s">
        <v>528</v>
      </c>
      <c r="G331" s="38"/>
      <c r="H331" s="38"/>
      <c r="I331" s="196"/>
      <c r="J331" s="38"/>
      <c r="K331" s="38"/>
      <c r="L331" s="41"/>
      <c r="M331" s="197"/>
      <c r="N331" s="198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223</v>
      </c>
      <c r="AU331" s="19" t="s">
        <v>81</v>
      </c>
    </row>
    <row r="332" spans="1:65" s="2" customFormat="1" ht="29.25">
      <c r="A332" s="36"/>
      <c r="B332" s="37"/>
      <c r="C332" s="38"/>
      <c r="D332" s="199" t="s">
        <v>225</v>
      </c>
      <c r="E332" s="38"/>
      <c r="F332" s="200" t="s">
        <v>529</v>
      </c>
      <c r="G332" s="38"/>
      <c r="H332" s="38"/>
      <c r="I332" s="196"/>
      <c r="J332" s="38"/>
      <c r="K332" s="38"/>
      <c r="L332" s="41"/>
      <c r="M332" s="197"/>
      <c r="N332" s="198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225</v>
      </c>
      <c r="AU332" s="19" t="s">
        <v>81</v>
      </c>
    </row>
    <row r="333" spans="1:65" s="12" customFormat="1" ht="22.9" customHeight="1">
      <c r="B333" s="165"/>
      <c r="C333" s="166"/>
      <c r="D333" s="167" t="s">
        <v>71</v>
      </c>
      <c r="E333" s="179" t="s">
        <v>530</v>
      </c>
      <c r="F333" s="179" t="s">
        <v>531</v>
      </c>
      <c r="G333" s="166"/>
      <c r="H333" s="166"/>
      <c r="I333" s="169"/>
      <c r="J333" s="180">
        <f>BK333</f>
        <v>0</v>
      </c>
      <c r="K333" s="166"/>
      <c r="L333" s="171"/>
      <c r="M333" s="172"/>
      <c r="N333" s="173"/>
      <c r="O333" s="173"/>
      <c r="P333" s="174">
        <f>SUM(P334:P337)</f>
        <v>0</v>
      </c>
      <c r="Q333" s="173"/>
      <c r="R333" s="174">
        <f>SUM(R334:R337)</f>
        <v>0</v>
      </c>
      <c r="S333" s="173"/>
      <c r="T333" s="175">
        <f>SUM(T334:T337)</f>
        <v>0</v>
      </c>
      <c r="AR333" s="176" t="s">
        <v>79</v>
      </c>
      <c r="AT333" s="177" t="s">
        <v>71</v>
      </c>
      <c r="AU333" s="177" t="s">
        <v>79</v>
      </c>
      <c r="AY333" s="176" t="s">
        <v>216</v>
      </c>
      <c r="BK333" s="178">
        <f>SUM(BK334:BK337)</f>
        <v>0</v>
      </c>
    </row>
    <row r="334" spans="1:65" s="2" customFormat="1" ht="24.2" customHeight="1">
      <c r="A334" s="36"/>
      <c r="B334" s="37"/>
      <c r="C334" s="181" t="s">
        <v>796</v>
      </c>
      <c r="D334" s="181" t="s">
        <v>218</v>
      </c>
      <c r="E334" s="182" t="s">
        <v>533</v>
      </c>
      <c r="F334" s="183" t="s">
        <v>534</v>
      </c>
      <c r="G334" s="184" t="s">
        <v>293</v>
      </c>
      <c r="H334" s="185">
        <v>111.17</v>
      </c>
      <c r="I334" s="186"/>
      <c r="J334" s="187">
        <f>ROUND(I334*H334,2)</f>
        <v>0</v>
      </c>
      <c r="K334" s="183" t="s">
        <v>221</v>
      </c>
      <c r="L334" s="41"/>
      <c r="M334" s="188" t="s">
        <v>19</v>
      </c>
      <c r="N334" s="189" t="s">
        <v>43</v>
      </c>
      <c r="O334" s="66"/>
      <c r="P334" s="190">
        <f>O334*H334</f>
        <v>0</v>
      </c>
      <c r="Q334" s="190">
        <v>0</v>
      </c>
      <c r="R334" s="190">
        <f>Q334*H334</f>
        <v>0</v>
      </c>
      <c r="S334" s="190">
        <v>0</v>
      </c>
      <c r="T334" s="191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92" t="s">
        <v>156</v>
      </c>
      <c r="AT334" s="192" t="s">
        <v>218</v>
      </c>
      <c r="AU334" s="192" t="s">
        <v>81</v>
      </c>
      <c r="AY334" s="19" t="s">
        <v>216</v>
      </c>
      <c r="BE334" s="193">
        <f>IF(N334="základní",J334,0)</f>
        <v>0</v>
      </c>
      <c r="BF334" s="193">
        <f>IF(N334="snížená",J334,0)</f>
        <v>0</v>
      </c>
      <c r="BG334" s="193">
        <f>IF(N334="zákl. přenesená",J334,0)</f>
        <v>0</v>
      </c>
      <c r="BH334" s="193">
        <f>IF(N334="sníž. přenesená",J334,0)</f>
        <v>0</v>
      </c>
      <c r="BI334" s="193">
        <f>IF(N334="nulová",J334,0)</f>
        <v>0</v>
      </c>
      <c r="BJ334" s="19" t="s">
        <v>79</v>
      </c>
      <c r="BK334" s="193">
        <f>ROUND(I334*H334,2)</f>
        <v>0</v>
      </c>
      <c r="BL334" s="19" t="s">
        <v>156</v>
      </c>
      <c r="BM334" s="192" t="s">
        <v>535</v>
      </c>
    </row>
    <row r="335" spans="1:65" s="2" customFormat="1" ht="11.25">
      <c r="A335" s="36"/>
      <c r="B335" s="37"/>
      <c r="C335" s="38"/>
      <c r="D335" s="194" t="s">
        <v>223</v>
      </c>
      <c r="E335" s="38"/>
      <c r="F335" s="195" t="s">
        <v>536</v>
      </c>
      <c r="G335" s="38"/>
      <c r="H335" s="38"/>
      <c r="I335" s="196"/>
      <c r="J335" s="38"/>
      <c r="K335" s="38"/>
      <c r="L335" s="41"/>
      <c r="M335" s="197"/>
      <c r="N335" s="198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223</v>
      </c>
      <c r="AU335" s="19" t="s">
        <v>81</v>
      </c>
    </row>
    <row r="336" spans="1:65" s="2" customFormat="1" ht="24.2" customHeight="1">
      <c r="A336" s="36"/>
      <c r="B336" s="37"/>
      <c r="C336" s="181" t="s">
        <v>797</v>
      </c>
      <c r="D336" s="181" t="s">
        <v>218</v>
      </c>
      <c r="E336" s="182" t="s">
        <v>798</v>
      </c>
      <c r="F336" s="183" t="s">
        <v>799</v>
      </c>
      <c r="G336" s="184" t="s">
        <v>293</v>
      </c>
      <c r="H336" s="185">
        <v>10.337999999999999</v>
      </c>
      <c r="I336" s="186"/>
      <c r="J336" s="187">
        <f>ROUND(I336*H336,2)</f>
        <v>0</v>
      </c>
      <c r="K336" s="183" t="s">
        <v>221</v>
      </c>
      <c r="L336" s="41"/>
      <c r="M336" s="188" t="s">
        <v>19</v>
      </c>
      <c r="N336" s="189" t="s">
        <v>43</v>
      </c>
      <c r="O336" s="66"/>
      <c r="P336" s="190">
        <f>O336*H336</f>
        <v>0</v>
      </c>
      <c r="Q336" s="190">
        <v>0</v>
      </c>
      <c r="R336" s="190">
        <f>Q336*H336</f>
        <v>0</v>
      </c>
      <c r="S336" s="190">
        <v>0</v>
      </c>
      <c r="T336" s="191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92" t="s">
        <v>156</v>
      </c>
      <c r="AT336" s="192" t="s">
        <v>218</v>
      </c>
      <c r="AU336" s="192" t="s">
        <v>81</v>
      </c>
      <c r="AY336" s="19" t="s">
        <v>216</v>
      </c>
      <c r="BE336" s="193">
        <f>IF(N336="základní",J336,0)</f>
        <v>0</v>
      </c>
      <c r="BF336" s="193">
        <f>IF(N336="snížená",J336,0)</f>
        <v>0</v>
      </c>
      <c r="BG336" s="193">
        <f>IF(N336="zákl. přenesená",J336,0)</f>
        <v>0</v>
      </c>
      <c r="BH336" s="193">
        <f>IF(N336="sníž. přenesená",J336,0)</f>
        <v>0</v>
      </c>
      <c r="BI336" s="193">
        <f>IF(N336="nulová",J336,0)</f>
        <v>0</v>
      </c>
      <c r="BJ336" s="19" t="s">
        <v>79</v>
      </c>
      <c r="BK336" s="193">
        <f>ROUND(I336*H336,2)</f>
        <v>0</v>
      </c>
      <c r="BL336" s="19" t="s">
        <v>156</v>
      </c>
      <c r="BM336" s="192" t="s">
        <v>800</v>
      </c>
    </row>
    <row r="337" spans="1:65" s="2" customFormat="1" ht="11.25">
      <c r="A337" s="36"/>
      <c r="B337" s="37"/>
      <c r="C337" s="38"/>
      <c r="D337" s="194" t="s">
        <v>223</v>
      </c>
      <c r="E337" s="38"/>
      <c r="F337" s="195" t="s">
        <v>801</v>
      </c>
      <c r="G337" s="38"/>
      <c r="H337" s="38"/>
      <c r="I337" s="196"/>
      <c r="J337" s="38"/>
      <c r="K337" s="38"/>
      <c r="L337" s="41"/>
      <c r="M337" s="197"/>
      <c r="N337" s="198"/>
      <c r="O337" s="66"/>
      <c r="P337" s="66"/>
      <c r="Q337" s="66"/>
      <c r="R337" s="66"/>
      <c r="S337" s="66"/>
      <c r="T337" s="67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9" t="s">
        <v>223</v>
      </c>
      <c r="AU337" s="19" t="s">
        <v>81</v>
      </c>
    </row>
    <row r="338" spans="1:65" s="12" customFormat="1" ht="25.9" customHeight="1">
      <c r="B338" s="165"/>
      <c r="C338" s="166"/>
      <c r="D338" s="167" t="s">
        <v>71</v>
      </c>
      <c r="E338" s="168" t="s">
        <v>555</v>
      </c>
      <c r="F338" s="168" t="s">
        <v>556</v>
      </c>
      <c r="G338" s="166"/>
      <c r="H338" s="166"/>
      <c r="I338" s="169"/>
      <c r="J338" s="170">
        <f>BK338</f>
        <v>0</v>
      </c>
      <c r="K338" s="166"/>
      <c r="L338" s="171"/>
      <c r="M338" s="172"/>
      <c r="N338" s="173"/>
      <c r="O338" s="173"/>
      <c r="P338" s="174">
        <f>SUM(P339:P347)</f>
        <v>0</v>
      </c>
      <c r="Q338" s="173"/>
      <c r="R338" s="174">
        <f>SUM(R339:R347)</f>
        <v>0</v>
      </c>
      <c r="S338" s="173"/>
      <c r="T338" s="175">
        <f>SUM(T339:T347)</f>
        <v>0</v>
      </c>
      <c r="AR338" s="176" t="s">
        <v>156</v>
      </c>
      <c r="AT338" s="177" t="s">
        <v>71</v>
      </c>
      <c r="AU338" s="177" t="s">
        <v>72</v>
      </c>
      <c r="AY338" s="176" t="s">
        <v>216</v>
      </c>
      <c r="BK338" s="178">
        <f>SUM(BK339:BK347)</f>
        <v>0</v>
      </c>
    </row>
    <row r="339" spans="1:65" s="2" customFormat="1" ht="16.5" customHeight="1">
      <c r="A339" s="36"/>
      <c r="B339" s="37"/>
      <c r="C339" s="181" t="s">
        <v>802</v>
      </c>
      <c r="D339" s="181" t="s">
        <v>218</v>
      </c>
      <c r="E339" s="182" t="s">
        <v>558</v>
      </c>
      <c r="F339" s="183" t="s">
        <v>559</v>
      </c>
      <c r="G339" s="184" t="s">
        <v>560</v>
      </c>
      <c r="H339" s="185">
        <v>50</v>
      </c>
      <c r="I339" s="186"/>
      <c r="J339" s="187">
        <f>ROUND(I339*H339,2)</f>
        <v>0</v>
      </c>
      <c r="K339" s="183" t="s">
        <v>221</v>
      </c>
      <c r="L339" s="41"/>
      <c r="M339" s="188" t="s">
        <v>19</v>
      </c>
      <c r="N339" s="189" t="s">
        <v>43</v>
      </c>
      <c r="O339" s="66"/>
      <c r="P339" s="190">
        <f>O339*H339</f>
        <v>0</v>
      </c>
      <c r="Q339" s="190">
        <v>0</v>
      </c>
      <c r="R339" s="190">
        <f>Q339*H339</f>
        <v>0</v>
      </c>
      <c r="S339" s="190">
        <v>0</v>
      </c>
      <c r="T339" s="191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92" t="s">
        <v>561</v>
      </c>
      <c r="AT339" s="192" t="s">
        <v>218</v>
      </c>
      <c r="AU339" s="192" t="s">
        <v>79</v>
      </c>
      <c r="AY339" s="19" t="s">
        <v>216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19" t="s">
        <v>79</v>
      </c>
      <c r="BK339" s="193">
        <f>ROUND(I339*H339,2)</f>
        <v>0</v>
      </c>
      <c r="BL339" s="19" t="s">
        <v>561</v>
      </c>
      <c r="BM339" s="192" t="s">
        <v>562</v>
      </c>
    </row>
    <row r="340" spans="1:65" s="2" customFormat="1" ht="11.25">
      <c r="A340" s="36"/>
      <c r="B340" s="37"/>
      <c r="C340" s="38"/>
      <c r="D340" s="194" t="s">
        <v>223</v>
      </c>
      <c r="E340" s="38"/>
      <c r="F340" s="195" t="s">
        <v>563</v>
      </c>
      <c r="G340" s="38"/>
      <c r="H340" s="38"/>
      <c r="I340" s="196"/>
      <c r="J340" s="38"/>
      <c r="K340" s="38"/>
      <c r="L340" s="41"/>
      <c r="M340" s="197"/>
      <c r="N340" s="198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223</v>
      </c>
      <c r="AU340" s="19" t="s">
        <v>79</v>
      </c>
    </row>
    <row r="341" spans="1:65" s="13" customFormat="1" ht="11.25">
      <c r="B341" s="201"/>
      <c r="C341" s="202"/>
      <c r="D341" s="199" t="s">
        <v>227</v>
      </c>
      <c r="E341" s="203" t="s">
        <v>19</v>
      </c>
      <c r="F341" s="204" t="s">
        <v>803</v>
      </c>
      <c r="G341" s="202"/>
      <c r="H341" s="205">
        <v>50</v>
      </c>
      <c r="I341" s="206"/>
      <c r="J341" s="202"/>
      <c r="K341" s="202"/>
      <c r="L341" s="207"/>
      <c r="M341" s="208"/>
      <c r="N341" s="209"/>
      <c r="O341" s="209"/>
      <c r="P341" s="209"/>
      <c r="Q341" s="209"/>
      <c r="R341" s="209"/>
      <c r="S341" s="209"/>
      <c r="T341" s="210"/>
      <c r="AT341" s="211" t="s">
        <v>227</v>
      </c>
      <c r="AU341" s="211" t="s">
        <v>79</v>
      </c>
      <c r="AV341" s="13" t="s">
        <v>81</v>
      </c>
      <c r="AW341" s="13" t="s">
        <v>33</v>
      </c>
      <c r="AX341" s="13" t="s">
        <v>79</v>
      </c>
      <c r="AY341" s="211" t="s">
        <v>216</v>
      </c>
    </row>
    <row r="342" spans="1:65" s="2" customFormat="1" ht="16.5" customHeight="1">
      <c r="A342" s="36"/>
      <c r="B342" s="37"/>
      <c r="C342" s="181" t="s">
        <v>804</v>
      </c>
      <c r="D342" s="181" t="s">
        <v>218</v>
      </c>
      <c r="E342" s="182" t="s">
        <v>566</v>
      </c>
      <c r="F342" s="183" t="s">
        <v>567</v>
      </c>
      <c r="G342" s="184" t="s">
        <v>560</v>
      </c>
      <c r="H342" s="185">
        <v>25</v>
      </c>
      <c r="I342" s="186"/>
      <c r="J342" s="187">
        <f>ROUND(I342*H342,2)</f>
        <v>0</v>
      </c>
      <c r="K342" s="183" t="s">
        <v>221</v>
      </c>
      <c r="L342" s="41"/>
      <c r="M342" s="188" t="s">
        <v>19</v>
      </c>
      <c r="N342" s="189" t="s">
        <v>43</v>
      </c>
      <c r="O342" s="66"/>
      <c r="P342" s="190">
        <f>O342*H342</f>
        <v>0</v>
      </c>
      <c r="Q342" s="190">
        <v>0</v>
      </c>
      <c r="R342" s="190">
        <f>Q342*H342</f>
        <v>0</v>
      </c>
      <c r="S342" s="190">
        <v>0</v>
      </c>
      <c r="T342" s="191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92" t="s">
        <v>561</v>
      </c>
      <c r="AT342" s="192" t="s">
        <v>218</v>
      </c>
      <c r="AU342" s="192" t="s">
        <v>79</v>
      </c>
      <c r="AY342" s="19" t="s">
        <v>216</v>
      </c>
      <c r="BE342" s="193">
        <f>IF(N342="základní",J342,0)</f>
        <v>0</v>
      </c>
      <c r="BF342" s="193">
        <f>IF(N342="snížená",J342,0)</f>
        <v>0</v>
      </c>
      <c r="BG342" s="193">
        <f>IF(N342="zákl. přenesená",J342,0)</f>
        <v>0</v>
      </c>
      <c r="BH342" s="193">
        <f>IF(N342="sníž. přenesená",J342,0)</f>
        <v>0</v>
      </c>
      <c r="BI342" s="193">
        <f>IF(N342="nulová",J342,0)</f>
        <v>0</v>
      </c>
      <c r="BJ342" s="19" t="s">
        <v>79</v>
      </c>
      <c r="BK342" s="193">
        <f>ROUND(I342*H342,2)</f>
        <v>0</v>
      </c>
      <c r="BL342" s="19" t="s">
        <v>561</v>
      </c>
      <c r="BM342" s="192" t="s">
        <v>568</v>
      </c>
    </row>
    <row r="343" spans="1:65" s="2" customFormat="1" ht="11.25">
      <c r="A343" s="36"/>
      <c r="B343" s="37"/>
      <c r="C343" s="38"/>
      <c r="D343" s="194" t="s">
        <v>223</v>
      </c>
      <c r="E343" s="38"/>
      <c r="F343" s="195" t="s">
        <v>569</v>
      </c>
      <c r="G343" s="38"/>
      <c r="H343" s="38"/>
      <c r="I343" s="196"/>
      <c r="J343" s="38"/>
      <c r="K343" s="38"/>
      <c r="L343" s="41"/>
      <c r="M343" s="197"/>
      <c r="N343" s="198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9" t="s">
        <v>223</v>
      </c>
      <c r="AU343" s="19" t="s">
        <v>79</v>
      </c>
    </row>
    <row r="344" spans="1:65" s="13" customFormat="1" ht="11.25">
      <c r="B344" s="201"/>
      <c r="C344" s="202"/>
      <c r="D344" s="199" t="s">
        <v>227</v>
      </c>
      <c r="E344" s="203" t="s">
        <v>19</v>
      </c>
      <c r="F344" s="204" t="s">
        <v>570</v>
      </c>
      <c r="G344" s="202"/>
      <c r="H344" s="205">
        <v>25</v>
      </c>
      <c r="I344" s="206"/>
      <c r="J344" s="202"/>
      <c r="K344" s="202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227</v>
      </c>
      <c r="AU344" s="211" t="s">
        <v>79</v>
      </c>
      <c r="AV344" s="13" t="s">
        <v>81</v>
      </c>
      <c r="AW344" s="13" t="s">
        <v>33</v>
      </c>
      <c r="AX344" s="13" t="s">
        <v>79</v>
      </c>
      <c r="AY344" s="211" t="s">
        <v>216</v>
      </c>
    </row>
    <row r="345" spans="1:65" s="2" customFormat="1" ht="16.5" customHeight="1">
      <c r="A345" s="36"/>
      <c r="B345" s="37"/>
      <c r="C345" s="181" t="s">
        <v>587</v>
      </c>
      <c r="D345" s="181" t="s">
        <v>218</v>
      </c>
      <c r="E345" s="182" t="s">
        <v>571</v>
      </c>
      <c r="F345" s="183" t="s">
        <v>572</v>
      </c>
      <c r="G345" s="184" t="s">
        <v>560</v>
      </c>
      <c r="H345" s="185">
        <v>25</v>
      </c>
      <c r="I345" s="186"/>
      <c r="J345" s="187">
        <f>ROUND(I345*H345,2)</f>
        <v>0</v>
      </c>
      <c r="K345" s="183" t="s">
        <v>221</v>
      </c>
      <c r="L345" s="41"/>
      <c r="M345" s="188" t="s">
        <v>19</v>
      </c>
      <c r="N345" s="189" t="s">
        <v>43</v>
      </c>
      <c r="O345" s="66"/>
      <c r="P345" s="190">
        <f>O345*H345</f>
        <v>0</v>
      </c>
      <c r="Q345" s="190">
        <v>0</v>
      </c>
      <c r="R345" s="190">
        <f>Q345*H345</f>
        <v>0</v>
      </c>
      <c r="S345" s="190">
        <v>0</v>
      </c>
      <c r="T345" s="191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92" t="s">
        <v>561</v>
      </c>
      <c r="AT345" s="192" t="s">
        <v>218</v>
      </c>
      <c r="AU345" s="192" t="s">
        <v>79</v>
      </c>
      <c r="AY345" s="19" t="s">
        <v>216</v>
      </c>
      <c r="BE345" s="193">
        <f>IF(N345="základní",J345,0)</f>
        <v>0</v>
      </c>
      <c r="BF345" s="193">
        <f>IF(N345="snížená",J345,0)</f>
        <v>0</v>
      </c>
      <c r="BG345" s="193">
        <f>IF(N345="zákl. přenesená",J345,0)</f>
        <v>0</v>
      </c>
      <c r="BH345" s="193">
        <f>IF(N345="sníž. přenesená",J345,0)</f>
        <v>0</v>
      </c>
      <c r="BI345" s="193">
        <f>IF(N345="nulová",J345,0)</f>
        <v>0</v>
      </c>
      <c r="BJ345" s="19" t="s">
        <v>79</v>
      </c>
      <c r="BK345" s="193">
        <f>ROUND(I345*H345,2)</f>
        <v>0</v>
      </c>
      <c r="BL345" s="19" t="s">
        <v>561</v>
      </c>
      <c r="BM345" s="192" t="s">
        <v>573</v>
      </c>
    </row>
    <row r="346" spans="1:65" s="2" customFormat="1" ht="11.25">
      <c r="A346" s="36"/>
      <c r="B346" s="37"/>
      <c r="C346" s="38"/>
      <c r="D346" s="194" t="s">
        <v>223</v>
      </c>
      <c r="E346" s="38"/>
      <c r="F346" s="195" t="s">
        <v>574</v>
      </c>
      <c r="G346" s="38"/>
      <c r="H346" s="38"/>
      <c r="I346" s="196"/>
      <c r="J346" s="38"/>
      <c r="K346" s="38"/>
      <c r="L346" s="41"/>
      <c r="M346" s="197"/>
      <c r="N346" s="198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223</v>
      </c>
      <c r="AU346" s="19" t="s">
        <v>79</v>
      </c>
    </row>
    <row r="347" spans="1:65" s="13" customFormat="1" ht="11.25">
      <c r="B347" s="201"/>
      <c r="C347" s="202"/>
      <c r="D347" s="199" t="s">
        <v>227</v>
      </c>
      <c r="E347" s="203" t="s">
        <v>19</v>
      </c>
      <c r="F347" s="204" t="s">
        <v>570</v>
      </c>
      <c r="G347" s="202"/>
      <c r="H347" s="205">
        <v>25</v>
      </c>
      <c r="I347" s="206"/>
      <c r="J347" s="202"/>
      <c r="K347" s="202"/>
      <c r="L347" s="207"/>
      <c r="M347" s="243"/>
      <c r="N347" s="244"/>
      <c r="O347" s="244"/>
      <c r="P347" s="244"/>
      <c r="Q347" s="244"/>
      <c r="R347" s="244"/>
      <c r="S347" s="244"/>
      <c r="T347" s="245"/>
      <c r="AT347" s="211" t="s">
        <v>227</v>
      </c>
      <c r="AU347" s="211" t="s">
        <v>79</v>
      </c>
      <c r="AV347" s="13" t="s">
        <v>81</v>
      </c>
      <c r="AW347" s="13" t="s">
        <v>33</v>
      </c>
      <c r="AX347" s="13" t="s">
        <v>79</v>
      </c>
      <c r="AY347" s="211" t="s">
        <v>216</v>
      </c>
    </row>
    <row r="348" spans="1:65" s="2" customFormat="1" ht="6.95" customHeight="1">
      <c r="A348" s="36"/>
      <c r="B348" s="49"/>
      <c r="C348" s="50"/>
      <c r="D348" s="50"/>
      <c r="E348" s="50"/>
      <c r="F348" s="50"/>
      <c r="G348" s="50"/>
      <c r="H348" s="50"/>
      <c r="I348" s="50"/>
      <c r="J348" s="50"/>
      <c r="K348" s="50"/>
      <c r="L348" s="41"/>
      <c r="M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</row>
  </sheetData>
  <sheetProtection algorithmName="SHA-512" hashValue="mhDz13zXLWg9O0TW4Q/5+kFVw9peibJim1mQznLm5uDpRg9/9GAF8CX5TMo+kVuc6op9y/lJZ91EAM9tLtNU0g==" saltValue="THa5Gs9J0qNiI44ZBNzYIPMjlNaPDfLa4r7ua3fyqJC3D51SJ9n5i28CPWDuJsqMB9m9JlmoKWMBL9/gLRugUQ==" spinCount="100000" sheet="1" objects="1" scenarios="1" formatColumns="0" formatRows="0" autoFilter="0"/>
  <autoFilter ref="C94:K347" xr:uid="{00000000-0009-0000-0000-000002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200-000000000000}"/>
    <hyperlink ref="F103" r:id="rId2" xr:uid="{00000000-0004-0000-0200-000001000000}"/>
    <hyperlink ref="F107" r:id="rId3" xr:uid="{00000000-0004-0000-0200-000002000000}"/>
    <hyperlink ref="F110" r:id="rId4" xr:uid="{00000000-0004-0000-0200-000003000000}"/>
    <hyperlink ref="F115" r:id="rId5" xr:uid="{00000000-0004-0000-0200-000004000000}"/>
    <hyperlink ref="F118" r:id="rId6" xr:uid="{00000000-0004-0000-0200-000005000000}"/>
    <hyperlink ref="F122" r:id="rId7" xr:uid="{00000000-0004-0000-0200-000006000000}"/>
    <hyperlink ref="F125" r:id="rId8" xr:uid="{00000000-0004-0000-0200-000007000000}"/>
    <hyperlink ref="F128" r:id="rId9" xr:uid="{00000000-0004-0000-0200-000008000000}"/>
    <hyperlink ref="F133" r:id="rId10" xr:uid="{00000000-0004-0000-0200-000009000000}"/>
    <hyperlink ref="F136" r:id="rId11" xr:uid="{00000000-0004-0000-0200-00000A000000}"/>
    <hyperlink ref="F139" r:id="rId12" xr:uid="{00000000-0004-0000-0200-00000B000000}"/>
    <hyperlink ref="F142" r:id="rId13" xr:uid="{00000000-0004-0000-0200-00000C000000}"/>
    <hyperlink ref="F147" r:id="rId14" xr:uid="{00000000-0004-0000-0200-00000D000000}"/>
    <hyperlink ref="F152" r:id="rId15" xr:uid="{00000000-0004-0000-0200-00000E000000}"/>
    <hyperlink ref="F155" r:id="rId16" xr:uid="{00000000-0004-0000-0200-00000F000000}"/>
    <hyperlink ref="F164" r:id="rId17" xr:uid="{00000000-0004-0000-0200-000010000000}"/>
    <hyperlink ref="F171" r:id="rId18" xr:uid="{00000000-0004-0000-0200-000011000000}"/>
    <hyperlink ref="F175" r:id="rId19" xr:uid="{00000000-0004-0000-0200-000012000000}"/>
    <hyperlink ref="F178" r:id="rId20" xr:uid="{00000000-0004-0000-0200-000013000000}"/>
    <hyperlink ref="F184" r:id="rId21" xr:uid="{00000000-0004-0000-0200-000014000000}"/>
    <hyperlink ref="F188" r:id="rId22" xr:uid="{00000000-0004-0000-0200-000015000000}"/>
    <hyperlink ref="F191" r:id="rId23" xr:uid="{00000000-0004-0000-0200-000016000000}"/>
    <hyperlink ref="F194" r:id="rId24" xr:uid="{00000000-0004-0000-0200-000017000000}"/>
    <hyperlink ref="F197" r:id="rId25" xr:uid="{00000000-0004-0000-0200-000018000000}"/>
    <hyperlink ref="F200" r:id="rId26" xr:uid="{00000000-0004-0000-0200-000019000000}"/>
    <hyperlink ref="F203" r:id="rId27" xr:uid="{00000000-0004-0000-0200-00001A000000}"/>
    <hyperlink ref="F206" r:id="rId28" xr:uid="{00000000-0004-0000-0200-00001B000000}"/>
    <hyperlink ref="F209" r:id="rId29" xr:uid="{00000000-0004-0000-0200-00001C000000}"/>
    <hyperlink ref="F213" r:id="rId30" xr:uid="{00000000-0004-0000-0200-00001D000000}"/>
    <hyperlink ref="F216" r:id="rId31" xr:uid="{00000000-0004-0000-0200-00001E000000}"/>
    <hyperlink ref="F226" r:id="rId32" xr:uid="{00000000-0004-0000-0200-00001F000000}"/>
    <hyperlink ref="F229" r:id="rId33" xr:uid="{00000000-0004-0000-0200-000020000000}"/>
    <hyperlink ref="F236" r:id="rId34" xr:uid="{00000000-0004-0000-0200-000021000000}"/>
    <hyperlink ref="F241" r:id="rId35" xr:uid="{00000000-0004-0000-0200-000022000000}"/>
    <hyperlink ref="F246" r:id="rId36" xr:uid="{00000000-0004-0000-0200-000023000000}"/>
    <hyperlink ref="F251" r:id="rId37" xr:uid="{00000000-0004-0000-0200-000024000000}"/>
    <hyperlink ref="F256" r:id="rId38" xr:uid="{00000000-0004-0000-0200-000025000000}"/>
    <hyperlink ref="F263" r:id="rId39" xr:uid="{00000000-0004-0000-0200-000026000000}"/>
    <hyperlink ref="F268" r:id="rId40" xr:uid="{00000000-0004-0000-0200-000027000000}"/>
    <hyperlink ref="F274" r:id="rId41" xr:uid="{00000000-0004-0000-0200-000028000000}"/>
    <hyperlink ref="F279" r:id="rId42" xr:uid="{00000000-0004-0000-0200-000029000000}"/>
    <hyperlink ref="F284" r:id="rId43" xr:uid="{00000000-0004-0000-0200-00002A000000}"/>
    <hyperlink ref="F293" r:id="rId44" xr:uid="{00000000-0004-0000-0200-00002B000000}"/>
    <hyperlink ref="F296" r:id="rId45" xr:uid="{00000000-0004-0000-0200-00002C000000}"/>
    <hyperlink ref="F300" r:id="rId46" xr:uid="{00000000-0004-0000-0200-00002D000000}"/>
    <hyperlink ref="F302" r:id="rId47" xr:uid="{00000000-0004-0000-0200-00002E000000}"/>
    <hyperlink ref="F304" r:id="rId48" xr:uid="{00000000-0004-0000-0200-00002F000000}"/>
    <hyperlink ref="F306" r:id="rId49" xr:uid="{00000000-0004-0000-0200-000030000000}"/>
    <hyperlink ref="F308" r:id="rId50" xr:uid="{00000000-0004-0000-0200-000031000000}"/>
    <hyperlink ref="F312" r:id="rId51" xr:uid="{00000000-0004-0000-0200-000032000000}"/>
    <hyperlink ref="F314" r:id="rId52" xr:uid="{00000000-0004-0000-0200-000033000000}"/>
    <hyperlink ref="F318" r:id="rId53" xr:uid="{00000000-0004-0000-0200-000034000000}"/>
    <hyperlink ref="F320" r:id="rId54" xr:uid="{00000000-0004-0000-0200-000035000000}"/>
    <hyperlink ref="F324" r:id="rId55" xr:uid="{00000000-0004-0000-0200-000036000000}"/>
    <hyperlink ref="F327" r:id="rId56" xr:uid="{00000000-0004-0000-0200-000037000000}"/>
    <hyperlink ref="F329" r:id="rId57" xr:uid="{00000000-0004-0000-0200-000038000000}"/>
    <hyperlink ref="F331" r:id="rId58" xr:uid="{00000000-0004-0000-0200-000039000000}"/>
    <hyperlink ref="F335" r:id="rId59" xr:uid="{00000000-0004-0000-0200-00003A000000}"/>
    <hyperlink ref="F337" r:id="rId60" xr:uid="{00000000-0004-0000-0200-00003B000000}"/>
    <hyperlink ref="F340" r:id="rId61" xr:uid="{00000000-0004-0000-0200-00003C000000}"/>
    <hyperlink ref="F343" r:id="rId62" xr:uid="{00000000-0004-0000-0200-00003D000000}"/>
    <hyperlink ref="F346" r:id="rId63" xr:uid="{00000000-0004-0000-0200-00003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4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92</v>
      </c>
      <c r="AZ2" s="110" t="s">
        <v>575</v>
      </c>
      <c r="BA2" s="110" t="s">
        <v>576</v>
      </c>
      <c r="BB2" s="110" t="s">
        <v>134</v>
      </c>
      <c r="BC2" s="110" t="s">
        <v>179</v>
      </c>
      <c r="BD2" s="110" t="s">
        <v>136</v>
      </c>
    </row>
    <row r="3" spans="1:5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  <c r="AZ3" s="110" t="s">
        <v>132</v>
      </c>
      <c r="BA3" s="110" t="s">
        <v>133</v>
      </c>
      <c r="BB3" s="110" t="s">
        <v>134</v>
      </c>
      <c r="BC3" s="110" t="s">
        <v>712</v>
      </c>
      <c r="BD3" s="110" t="s">
        <v>136</v>
      </c>
    </row>
    <row r="4" spans="1:5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  <c r="AZ4" s="110" t="s">
        <v>577</v>
      </c>
      <c r="BA4" s="110" t="s">
        <v>167</v>
      </c>
      <c r="BB4" s="110" t="s">
        <v>160</v>
      </c>
      <c r="BC4" s="110" t="s">
        <v>805</v>
      </c>
      <c r="BD4" s="110" t="s">
        <v>81</v>
      </c>
    </row>
    <row r="5" spans="1:56" s="1" customFormat="1" ht="6.95" customHeight="1">
      <c r="B5" s="22"/>
      <c r="L5" s="22"/>
      <c r="AZ5" s="110" t="s">
        <v>142</v>
      </c>
      <c r="BA5" s="110" t="s">
        <v>143</v>
      </c>
      <c r="BB5" s="110" t="s">
        <v>139</v>
      </c>
      <c r="BC5" s="110" t="s">
        <v>806</v>
      </c>
      <c r="BD5" s="110" t="s">
        <v>136</v>
      </c>
    </row>
    <row r="6" spans="1:56" s="1" customFormat="1" ht="12" customHeight="1">
      <c r="B6" s="22"/>
      <c r="D6" s="115" t="s">
        <v>16</v>
      </c>
      <c r="L6" s="22"/>
      <c r="AZ6" s="110" t="s">
        <v>145</v>
      </c>
      <c r="BA6" s="110" t="s">
        <v>146</v>
      </c>
      <c r="BB6" s="110" t="s">
        <v>139</v>
      </c>
      <c r="BC6" s="110" t="s">
        <v>807</v>
      </c>
      <c r="BD6" s="110" t="s">
        <v>81</v>
      </c>
    </row>
    <row r="7" spans="1:5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  <c r="AZ7" s="110" t="s">
        <v>581</v>
      </c>
      <c r="BA7" s="110" t="s">
        <v>582</v>
      </c>
      <c r="BB7" s="110" t="s">
        <v>139</v>
      </c>
      <c r="BC7" s="110" t="s">
        <v>304</v>
      </c>
      <c r="BD7" s="110" t="s">
        <v>136</v>
      </c>
    </row>
    <row r="8" spans="1:56" s="1" customFormat="1" ht="12" customHeight="1">
      <c r="B8" s="22"/>
      <c r="D8" s="115" t="s">
        <v>153</v>
      </c>
      <c r="L8" s="22"/>
      <c r="AZ8" s="110" t="s">
        <v>148</v>
      </c>
      <c r="BA8" s="110" t="s">
        <v>149</v>
      </c>
      <c r="BB8" s="110" t="s">
        <v>139</v>
      </c>
      <c r="BC8" s="110" t="s">
        <v>808</v>
      </c>
      <c r="BD8" s="110" t="s">
        <v>136</v>
      </c>
    </row>
    <row r="9" spans="1:56" s="2" customFormat="1" ht="16.5" customHeight="1">
      <c r="A9" s="36"/>
      <c r="B9" s="41"/>
      <c r="C9" s="36"/>
      <c r="D9" s="36"/>
      <c r="E9" s="407" t="s">
        <v>157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10" t="s">
        <v>583</v>
      </c>
      <c r="BA9" s="110" t="s">
        <v>584</v>
      </c>
      <c r="BB9" s="110" t="s">
        <v>139</v>
      </c>
      <c r="BC9" s="110" t="s">
        <v>304</v>
      </c>
      <c r="BD9" s="110" t="s">
        <v>136</v>
      </c>
    </row>
    <row r="10" spans="1:5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10" t="s">
        <v>809</v>
      </c>
      <c r="BA10" s="110" t="s">
        <v>810</v>
      </c>
      <c r="BB10" s="110" t="s">
        <v>139</v>
      </c>
      <c r="BC10" s="110" t="s">
        <v>795</v>
      </c>
      <c r="BD10" s="110" t="s">
        <v>136</v>
      </c>
    </row>
    <row r="11" spans="1:56" s="2" customFormat="1" ht="16.5" customHeight="1">
      <c r="A11" s="36"/>
      <c r="B11" s="41"/>
      <c r="C11" s="36"/>
      <c r="D11" s="36"/>
      <c r="E11" s="410" t="s">
        <v>811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10" t="s">
        <v>150</v>
      </c>
      <c r="BA11" s="110" t="s">
        <v>151</v>
      </c>
      <c r="BB11" s="110" t="s">
        <v>139</v>
      </c>
      <c r="BC11" s="110" t="s">
        <v>355</v>
      </c>
      <c r="BD11" s="110" t="s">
        <v>136</v>
      </c>
    </row>
    <row r="12" spans="1:5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10" t="s">
        <v>585</v>
      </c>
      <c r="BA12" s="110" t="s">
        <v>586</v>
      </c>
      <c r="BB12" s="110" t="s">
        <v>139</v>
      </c>
      <c r="BC12" s="110" t="s">
        <v>812</v>
      </c>
      <c r="BD12" s="110" t="s">
        <v>136</v>
      </c>
    </row>
    <row r="13" spans="1:5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Z13" s="110" t="s">
        <v>588</v>
      </c>
      <c r="BA13" s="110" t="s">
        <v>589</v>
      </c>
      <c r="BB13" s="110" t="s">
        <v>176</v>
      </c>
      <c r="BC13" s="110" t="s">
        <v>81</v>
      </c>
      <c r="BD13" s="110" t="s">
        <v>136</v>
      </c>
    </row>
    <row r="14" spans="1:5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Z14" s="110" t="s">
        <v>591</v>
      </c>
      <c r="BA14" s="110" t="s">
        <v>592</v>
      </c>
      <c r="BB14" s="110" t="s">
        <v>176</v>
      </c>
      <c r="BC14" s="110" t="s">
        <v>81</v>
      </c>
      <c r="BD14" s="110" t="s">
        <v>136</v>
      </c>
    </row>
    <row r="15" spans="1:5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Z15" s="110" t="s">
        <v>593</v>
      </c>
      <c r="BA15" s="110" t="s">
        <v>813</v>
      </c>
      <c r="BB15" s="110" t="s">
        <v>176</v>
      </c>
      <c r="BC15" s="110" t="s">
        <v>445</v>
      </c>
      <c r="BD15" s="110" t="s">
        <v>136</v>
      </c>
    </row>
    <row r="16" spans="1:5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Z16" s="110" t="s">
        <v>595</v>
      </c>
      <c r="BA16" s="110" t="s">
        <v>596</v>
      </c>
      <c r="BB16" s="110" t="s">
        <v>134</v>
      </c>
      <c r="BC16" s="110" t="s">
        <v>476</v>
      </c>
      <c r="BD16" s="110" t="s">
        <v>136</v>
      </c>
    </row>
    <row r="17" spans="1:56" s="2" customFormat="1" ht="18" customHeight="1">
      <c r="A17" s="36"/>
      <c r="B17" s="41"/>
      <c r="C17" s="36"/>
      <c r="D17" s="36"/>
      <c r="E17" s="105" t="s">
        <v>183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Z17" s="110" t="s">
        <v>814</v>
      </c>
      <c r="BA17" s="110" t="s">
        <v>815</v>
      </c>
      <c r="BB17" s="110" t="s">
        <v>134</v>
      </c>
      <c r="BC17" s="110" t="s">
        <v>257</v>
      </c>
      <c r="BD17" s="110" t="s">
        <v>136</v>
      </c>
    </row>
    <row r="18" spans="1:56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Z18" s="110" t="s">
        <v>816</v>
      </c>
      <c r="BA18" s="110" t="s">
        <v>817</v>
      </c>
      <c r="BB18" s="110" t="s">
        <v>134</v>
      </c>
      <c r="BC18" s="110" t="s">
        <v>81</v>
      </c>
      <c r="BD18" s="110" t="s">
        <v>136</v>
      </c>
    </row>
    <row r="19" spans="1:56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Z19" s="110" t="s">
        <v>154</v>
      </c>
      <c r="BA19" s="110" t="s">
        <v>155</v>
      </c>
      <c r="BB19" s="110" t="s">
        <v>134</v>
      </c>
      <c r="BC19" s="110" t="s">
        <v>818</v>
      </c>
      <c r="BD19" s="110" t="s">
        <v>136</v>
      </c>
    </row>
    <row r="20" spans="1:56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Z20" s="110" t="s">
        <v>597</v>
      </c>
      <c r="BA20" s="110" t="s">
        <v>598</v>
      </c>
      <c r="BB20" s="110" t="s">
        <v>160</v>
      </c>
      <c r="BC20" s="110" t="s">
        <v>161</v>
      </c>
      <c r="BD20" s="110" t="s">
        <v>81</v>
      </c>
    </row>
    <row r="21" spans="1:56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Z21" s="110" t="s">
        <v>158</v>
      </c>
      <c r="BA21" s="110" t="s">
        <v>159</v>
      </c>
      <c r="BB21" s="110" t="s">
        <v>160</v>
      </c>
      <c r="BC21" s="110" t="s">
        <v>819</v>
      </c>
      <c r="BD21" s="110" t="s">
        <v>136</v>
      </c>
    </row>
    <row r="22" spans="1:56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Z22" s="110" t="s">
        <v>163</v>
      </c>
      <c r="BA22" s="110" t="s">
        <v>164</v>
      </c>
      <c r="BB22" s="110" t="s">
        <v>160</v>
      </c>
      <c r="BC22" s="110" t="s">
        <v>820</v>
      </c>
      <c r="BD22" s="110" t="s">
        <v>136</v>
      </c>
    </row>
    <row r="23" spans="1:56" s="2" customFormat="1" ht="18" customHeight="1">
      <c r="A23" s="36"/>
      <c r="B23" s="41"/>
      <c r="C23" s="36"/>
      <c r="D23" s="36"/>
      <c r="E23" s="105" t="s">
        <v>186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Z23" s="110" t="s">
        <v>166</v>
      </c>
      <c r="BA23" s="110" t="s">
        <v>167</v>
      </c>
      <c r="BB23" s="110" t="s">
        <v>160</v>
      </c>
      <c r="BC23" s="110" t="s">
        <v>821</v>
      </c>
      <c r="BD23" s="110" t="s">
        <v>136</v>
      </c>
    </row>
    <row r="24" spans="1:56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Z24" s="110" t="s">
        <v>169</v>
      </c>
      <c r="BA24" s="110" t="s">
        <v>170</v>
      </c>
      <c r="BB24" s="110" t="s">
        <v>160</v>
      </c>
      <c r="BC24" s="110" t="s">
        <v>450</v>
      </c>
      <c r="BD24" s="110" t="s">
        <v>81</v>
      </c>
    </row>
    <row r="25" spans="1:56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Z25" s="110" t="s">
        <v>172</v>
      </c>
      <c r="BA25" s="110" t="s">
        <v>173</v>
      </c>
      <c r="BB25" s="110" t="s">
        <v>160</v>
      </c>
      <c r="BC25" s="110" t="s">
        <v>822</v>
      </c>
      <c r="BD25" s="110" t="s">
        <v>81</v>
      </c>
    </row>
    <row r="26" spans="1:56" s="2" customFormat="1" ht="18" customHeight="1">
      <c r="A26" s="36"/>
      <c r="B26" s="41"/>
      <c r="C26" s="36"/>
      <c r="D26" s="36"/>
      <c r="E26" s="105" t="s">
        <v>187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Z26" s="110" t="s">
        <v>602</v>
      </c>
      <c r="BA26" s="110" t="s">
        <v>603</v>
      </c>
      <c r="BB26" s="110" t="s">
        <v>160</v>
      </c>
      <c r="BC26" s="110" t="s">
        <v>578</v>
      </c>
      <c r="BD26" s="110" t="s">
        <v>81</v>
      </c>
    </row>
    <row r="27" spans="1:56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Z27" s="110" t="s">
        <v>174</v>
      </c>
      <c r="BA27" s="110" t="s">
        <v>175</v>
      </c>
      <c r="BB27" s="110" t="s">
        <v>176</v>
      </c>
      <c r="BC27" s="110" t="s">
        <v>179</v>
      </c>
      <c r="BD27" s="110" t="s">
        <v>136</v>
      </c>
    </row>
    <row r="28" spans="1:56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Z28" s="110" t="s">
        <v>605</v>
      </c>
      <c r="BA28" s="110" t="s">
        <v>178</v>
      </c>
      <c r="BB28" s="110" t="s">
        <v>176</v>
      </c>
      <c r="BC28" s="110" t="s">
        <v>179</v>
      </c>
      <c r="BD28" s="110" t="s">
        <v>136</v>
      </c>
    </row>
    <row r="29" spans="1:56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Z29" s="246" t="s">
        <v>177</v>
      </c>
      <c r="BA29" s="246" t="s">
        <v>606</v>
      </c>
      <c r="BB29" s="246" t="s">
        <v>176</v>
      </c>
      <c r="BC29" s="246" t="s">
        <v>136</v>
      </c>
      <c r="BD29" s="246" t="s">
        <v>136</v>
      </c>
    </row>
    <row r="30" spans="1:56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Z30" s="110" t="s">
        <v>180</v>
      </c>
      <c r="BA30" s="110" t="s">
        <v>607</v>
      </c>
      <c r="BB30" s="110" t="s">
        <v>160</v>
      </c>
      <c r="BC30" s="110" t="s">
        <v>355</v>
      </c>
      <c r="BD30" s="110" t="s">
        <v>81</v>
      </c>
    </row>
    <row r="31" spans="1:56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Z31" s="110" t="s">
        <v>184</v>
      </c>
      <c r="BA31" s="110" t="s">
        <v>185</v>
      </c>
      <c r="BB31" s="110" t="s">
        <v>139</v>
      </c>
      <c r="BC31" s="110" t="s">
        <v>360</v>
      </c>
      <c r="BD31" s="110" t="s">
        <v>136</v>
      </c>
    </row>
    <row r="32" spans="1:56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ROUND(J97,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ROUND((SUM(BE97:BE404)),  2)</f>
        <v>0</v>
      </c>
      <c r="G35" s="36"/>
      <c r="H35" s="36"/>
      <c r="I35" s="127">
        <v>0.21</v>
      </c>
      <c r="J35" s="126">
        <f>ROUND(((SUM(BE97:BE404))*I35),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ROUND((SUM(BF97:BF404)),  2)</f>
        <v>0</v>
      </c>
      <c r="G36" s="36"/>
      <c r="H36" s="36"/>
      <c r="I36" s="127">
        <v>0.12</v>
      </c>
      <c r="J36" s="126">
        <f>ROUND(((SUM(BF97:BF404))*I36),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ROUND((SUM(BG97:BG404)),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ROUND((SUM(BH97:BH404)),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ROUND((SUM(BI97:BI404)),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157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003 - KOMUNIKACE ZRN3 - 3 ETAPA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STATUTÁRNÍ MĚSTO TEPLICE</v>
      </c>
      <c r="G58" s="38"/>
      <c r="H58" s="38"/>
      <c r="I58" s="31" t="s">
        <v>31</v>
      </c>
      <c r="J58" s="34" t="str">
        <f>E23</f>
        <v>RAPID MOST SPOL. 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 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J97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192</v>
      </c>
      <c r="E64" s="146"/>
      <c r="F64" s="146"/>
      <c r="G64" s="146"/>
      <c r="H64" s="146"/>
      <c r="I64" s="146"/>
      <c r="J64" s="147">
        <f>J98</f>
        <v>0</v>
      </c>
      <c r="K64" s="144"/>
      <c r="L64" s="148"/>
    </row>
    <row r="65" spans="1:31" s="10" customFormat="1" ht="19.899999999999999" customHeight="1">
      <c r="B65" s="149"/>
      <c r="C65" s="99"/>
      <c r="D65" s="150" t="s">
        <v>193</v>
      </c>
      <c r="E65" s="151"/>
      <c r="F65" s="151"/>
      <c r="G65" s="151"/>
      <c r="H65" s="151"/>
      <c r="I65" s="151"/>
      <c r="J65" s="152">
        <f>J99</f>
        <v>0</v>
      </c>
      <c r="K65" s="99"/>
      <c r="L65" s="153"/>
    </row>
    <row r="66" spans="1:31" s="10" customFormat="1" ht="19.899999999999999" customHeight="1">
      <c r="B66" s="149"/>
      <c r="C66" s="99"/>
      <c r="D66" s="150" t="s">
        <v>608</v>
      </c>
      <c r="E66" s="151"/>
      <c r="F66" s="151"/>
      <c r="G66" s="151"/>
      <c r="H66" s="151"/>
      <c r="I66" s="151"/>
      <c r="J66" s="152">
        <f>J207</f>
        <v>0</v>
      </c>
      <c r="K66" s="99"/>
      <c r="L66" s="153"/>
    </row>
    <row r="67" spans="1:31" s="10" customFormat="1" ht="19.899999999999999" customHeight="1">
      <c r="B67" s="149"/>
      <c r="C67" s="99"/>
      <c r="D67" s="150" t="s">
        <v>609</v>
      </c>
      <c r="E67" s="151"/>
      <c r="F67" s="151"/>
      <c r="G67" s="151"/>
      <c r="H67" s="151"/>
      <c r="I67" s="151"/>
      <c r="J67" s="152">
        <f>J216</f>
        <v>0</v>
      </c>
      <c r="K67" s="99"/>
      <c r="L67" s="153"/>
    </row>
    <row r="68" spans="1:31" s="10" customFormat="1" ht="19.899999999999999" customHeight="1">
      <c r="B68" s="149"/>
      <c r="C68" s="99"/>
      <c r="D68" s="150" t="s">
        <v>194</v>
      </c>
      <c r="E68" s="151"/>
      <c r="F68" s="151"/>
      <c r="G68" s="151"/>
      <c r="H68" s="151"/>
      <c r="I68" s="151"/>
      <c r="J68" s="152">
        <f>J220</f>
        <v>0</v>
      </c>
      <c r="K68" s="99"/>
      <c r="L68" s="153"/>
    </row>
    <row r="69" spans="1:31" s="10" customFormat="1" ht="19.899999999999999" customHeight="1">
      <c r="B69" s="149"/>
      <c r="C69" s="99"/>
      <c r="D69" s="150" t="s">
        <v>195</v>
      </c>
      <c r="E69" s="151"/>
      <c r="F69" s="151"/>
      <c r="G69" s="151"/>
      <c r="H69" s="151"/>
      <c r="I69" s="151"/>
      <c r="J69" s="152">
        <f>J277</f>
        <v>0</v>
      </c>
      <c r="K69" s="99"/>
      <c r="L69" s="153"/>
    </row>
    <row r="70" spans="1:31" s="10" customFormat="1" ht="19.899999999999999" customHeight="1">
      <c r="B70" s="149"/>
      <c r="C70" s="99"/>
      <c r="D70" s="150" t="s">
        <v>196</v>
      </c>
      <c r="E70" s="151"/>
      <c r="F70" s="151"/>
      <c r="G70" s="151"/>
      <c r="H70" s="151"/>
      <c r="I70" s="151"/>
      <c r="J70" s="152">
        <f>J315</f>
        <v>0</v>
      </c>
      <c r="K70" s="99"/>
      <c r="L70" s="153"/>
    </row>
    <row r="71" spans="1:31" s="10" customFormat="1" ht="19.899999999999999" customHeight="1">
      <c r="B71" s="149"/>
      <c r="C71" s="99"/>
      <c r="D71" s="150" t="s">
        <v>197</v>
      </c>
      <c r="E71" s="151"/>
      <c r="F71" s="151"/>
      <c r="G71" s="151"/>
      <c r="H71" s="151"/>
      <c r="I71" s="151"/>
      <c r="J71" s="152">
        <f>J357</f>
        <v>0</v>
      </c>
      <c r="K71" s="99"/>
      <c r="L71" s="153"/>
    </row>
    <row r="72" spans="1:31" s="10" customFormat="1" ht="19.899999999999999" customHeight="1">
      <c r="B72" s="149"/>
      <c r="C72" s="99"/>
      <c r="D72" s="150" t="s">
        <v>198</v>
      </c>
      <c r="E72" s="151"/>
      <c r="F72" s="151"/>
      <c r="G72" s="151"/>
      <c r="H72" s="151"/>
      <c r="I72" s="151"/>
      <c r="J72" s="152">
        <f>J380</f>
        <v>0</v>
      </c>
      <c r="K72" s="99"/>
      <c r="L72" s="153"/>
    </row>
    <row r="73" spans="1:31" s="9" customFormat="1" ht="24.95" customHeight="1">
      <c r="B73" s="143"/>
      <c r="C73" s="144"/>
      <c r="D73" s="145" t="s">
        <v>199</v>
      </c>
      <c r="E73" s="146"/>
      <c r="F73" s="146"/>
      <c r="G73" s="146"/>
      <c r="H73" s="146"/>
      <c r="I73" s="146"/>
      <c r="J73" s="147">
        <f>J385</f>
        <v>0</v>
      </c>
      <c r="K73" s="144"/>
      <c r="L73" s="148"/>
    </row>
    <row r="74" spans="1:31" s="10" customFormat="1" ht="19.899999999999999" customHeight="1">
      <c r="B74" s="149"/>
      <c r="C74" s="99"/>
      <c r="D74" s="150" t="s">
        <v>200</v>
      </c>
      <c r="E74" s="151"/>
      <c r="F74" s="151"/>
      <c r="G74" s="151"/>
      <c r="H74" s="151"/>
      <c r="I74" s="151"/>
      <c r="J74" s="152">
        <f>J386</f>
        <v>0</v>
      </c>
      <c r="K74" s="99"/>
      <c r="L74" s="153"/>
    </row>
    <row r="75" spans="1:31" s="9" customFormat="1" ht="24.95" customHeight="1">
      <c r="B75" s="143"/>
      <c r="C75" s="144"/>
      <c r="D75" s="145" t="s">
        <v>201</v>
      </c>
      <c r="E75" s="146"/>
      <c r="F75" s="146"/>
      <c r="G75" s="146"/>
      <c r="H75" s="146"/>
      <c r="I75" s="146"/>
      <c r="J75" s="147">
        <f>J395</f>
        <v>0</v>
      </c>
      <c r="K75" s="144"/>
      <c r="L75" s="148"/>
    </row>
    <row r="76" spans="1:31" s="2" customFormat="1" ht="21.7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1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31" s="2" customFormat="1" ht="6.95" customHeight="1">
      <c r="A81" s="36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24.95" customHeight="1">
      <c r="A82" s="36"/>
      <c r="B82" s="37"/>
      <c r="C82" s="25" t="s">
        <v>202</v>
      </c>
      <c r="D82" s="38"/>
      <c r="E82" s="38"/>
      <c r="F82" s="38"/>
      <c r="G82" s="38"/>
      <c r="H82" s="38"/>
      <c r="I82" s="38"/>
      <c r="J82" s="38"/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11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16.5" customHeight="1">
      <c r="A85" s="36"/>
      <c r="B85" s="37"/>
      <c r="C85" s="38"/>
      <c r="D85" s="38"/>
      <c r="E85" s="414" t="str">
        <f>E7</f>
        <v>KOMUNIKACE V UL.DUCHCOVSKÁ</v>
      </c>
      <c r="F85" s="415"/>
      <c r="G85" s="415"/>
      <c r="H85" s="415"/>
      <c r="I85" s="38"/>
      <c r="J85" s="38"/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1" customFormat="1" ht="12" customHeight="1">
      <c r="B86" s="23"/>
      <c r="C86" s="31" t="s">
        <v>153</v>
      </c>
      <c r="D86" s="24"/>
      <c r="E86" s="24"/>
      <c r="F86" s="24"/>
      <c r="G86" s="24"/>
      <c r="H86" s="24"/>
      <c r="I86" s="24"/>
      <c r="J86" s="24"/>
      <c r="K86" s="24"/>
      <c r="L86" s="22"/>
    </row>
    <row r="87" spans="1:31" s="2" customFormat="1" ht="16.5" customHeight="1">
      <c r="A87" s="36"/>
      <c r="B87" s="37"/>
      <c r="C87" s="38"/>
      <c r="D87" s="38"/>
      <c r="E87" s="414" t="s">
        <v>157</v>
      </c>
      <c r="F87" s="416"/>
      <c r="G87" s="416"/>
      <c r="H87" s="416"/>
      <c r="I87" s="38"/>
      <c r="J87" s="38"/>
      <c r="K87" s="38"/>
      <c r="L87" s="11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162</v>
      </c>
      <c r="D88" s="38"/>
      <c r="E88" s="38"/>
      <c r="F88" s="38"/>
      <c r="G88" s="38"/>
      <c r="H88" s="38"/>
      <c r="I88" s="38"/>
      <c r="J88" s="38"/>
      <c r="K88" s="38"/>
      <c r="L88" s="11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68" t="str">
        <f>E11</f>
        <v>003 - KOMUNIKACE ZRN3 - 3 ETAPA</v>
      </c>
      <c r="F89" s="416"/>
      <c r="G89" s="416"/>
      <c r="H89" s="416"/>
      <c r="I89" s="38"/>
      <c r="J89" s="38"/>
      <c r="K89" s="38"/>
      <c r="L89" s="11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21</v>
      </c>
      <c r="D91" s="38"/>
      <c r="E91" s="38"/>
      <c r="F91" s="29" t="str">
        <f>F14</f>
        <v>TEPLICE</v>
      </c>
      <c r="G91" s="38"/>
      <c r="H91" s="38"/>
      <c r="I91" s="31" t="s">
        <v>23</v>
      </c>
      <c r="J91" s="61" t="str">
        <f>IF(J14="","",J14)</f>
        <v>10. 2. 2026</v>
      </c>
      <c r="K91" s="38"/>
      <c r="L91" s="11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25.7" customHeight="1">
      <c r="A93" s="36"/>
      <c r="B93" s="37"/>
      <c r="C93" s="31" t="s">
        <v>25</v>
      </c>
      <c r="D93" s="38"/>
      <c r="E93" s="38"/>
      <c r="F93" s="29" t="str">
        <f>E17</f>
        <v>STATUTÁRNÍ MĚSTO TEPLICE</v>
      </c>
      <c r="G93" s="38"/>
      <c r="H93" s="38"/>
      <c r="I93" s="31" t="s">
        <v>31</v>
      </c>
      <c r="J93" s="34" t="str">
        <f>E23</f>
        <v>RAPID MOST SPOL. S R.O.</v>
      </c>
      <c r="K93" s="38"/>
      <c r="L93" s="11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25.7" customHeight="1">
      <c r="A94" s="36"/>
      <c r="B94" s="37"/>
      <c r="C94" s="31" t="s">
        <v>29</v>
      </c>
      <c r="D94" s="38"/>
      <c r="E94" s="38"/>
      <c r="F94" s="29" t="str">
        <f>IF(E20="","",E20)</f>
        <v>Vyplň údaj</v>
      </c>
      <c r="G94" s="38"/>
      <c r="H94" s="38"/>
      <c r="I94" s="31" t="s">
        <v>34</v>
      </c>
      <c r="J94" s="34" t="str">
        <f>E26</f>
        <v>ING. VLADIMÍR PLHÁK</v>
      </c>
      <c r="K94" s="38"/>
      <c r="L94" s="11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1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11" customFormat="1" ht="29.25" customHeight="1">
      <c r="A96" s="154"/>
      <c r="B96" s="155"/>
      <c r="C96" s="156" t="s">
        <v>203</v>
      </c>
      <c r="D96" s="157" t="s">
        <v>57</v>
      </c>
      <c r="E96" s="157" t="s">
        <v>53</v>
      </c>
      <c r="F96" s="157" t="s">
        <v>54</v>
      </c>
      <c r="G96" s="157" t="s">
        <v>204</v>
      </c>
      <c r="H96" s="157" t="s">
        <v>205</v>
      </c>
      <c r="I96" s="157" t="s">
        <v>206</v>
      </c>
      <c r="J96" s="157" t="s">
        <v>190</v>
      </c>
      <c r="K96" s="158" t="s">
        <v>207</v>
      </c>
      <c r="L96" s="159"/>
      <c r="M96" s="70" t="s">
        <v>19</v>
      </c>
      <c r="N96" s="71" t="s">
        <v>42</v>
      </c>
      <c r="O96" s="71" t="s">
        <v>208</v>
      </c>
      <c r="P96" s="71" t="s">
        <v>209</v>
      </c>
      <c r="Q96" s="71" t="s">
        <v>210</v>
      </c>
      <c r="R96" s="71" t="s">
        <v>211</v>
      </c>
      <c r="S96" s="71" t="s">
        <v>212</v>
      </c>
      <c r="T96" s="72" t="s">
        <v>213</v>
      </c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</row>
    <row r="97" spans="1:65" s="2" customFormat="1" ht="22.9" customHeight="1">
      <c r="A97" s="36"/>
      <c r="B97" s="37"/>
      <c r="C97" s="77" t="s">
        <v>214</v>
      </c>
      <c r="D97" s="38"/>
      <c r="E97" s="38"/>
      <c r="F97" s="38"/>
      <c r="G97" s="38"/>
      <c r="H97" s="38"/>
      <c r="I97" s="38"/>
      <c r="J97" s="160">
        <f>BK97</f>
        <v>0</v>
      </c>
      <c r="K97" s="38"/>
      <c r="L97" s="41"/>
      <c r="M97" s="73"/>
      <c r="N97" s="161"/>
      <c r="O97" s="74"/>
      <c r="P97" s="162">
        <f>P98+P385+P395</f>
        <v>0</v>
      </c>
      <c r="Q97" s="74"/>
      <c r="R97" s="162">
        <f>R98+R385+R395</f>
        <v>317.93107115999999</v>
      </c>
      <c r="S97" s="74"/>
      <c r="T97" s="163">
        <f>T98+T385+T395</f>
        <v>1122.087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71</v>
      </c>
      <c r="AU97" s="19" t="s">
        <v>191</v>
      </c>
      <c r="BK97" s="164">
        <f>BK98+BK385+BK395</f>
        <v>0</v>
      </c>
    </row>
    <row r="98" spans="1:65" s="12" customFormat="1" ht="25.9" customHeight="1">
      <c r="B98" s="165"/>
      <c r="C98" s="166"/>
      <c r="D98" s="167" t="s">
        <v>71</v>
      </c>
      <c r="E98" s="168" t="s">
        <v>215</v>
      </c>
      <c r="F98" s="168" t="s">
        <v>215</v>
      </c>
      <c r="G98" s="166"/>
      <c r="H98" s="166"/>
      <c r="I98" s="169"/>
      <c r="J98" s="170">
        <f>BK98</f>
        <v>0</v>
      </c>
      <c r="K98" s="166"/>
      <c r="L98" s="171"/>
      <c r="M98" s="172"/>
      <c r="N98" s="173"/>
      <c r="O98" s="173"/>
      <c r="P98" s="174">
        <f>P99+P207+P216+P220+P277+P315+P357+P380</f>
        <v>0</v>
      </c>
      <c r="Q98" s="173"/>
      <c r="R98" s="174">
        <f>R99+R207+R216+R220+R277+R315+R357+R380</f>
        <v>317.87587115999997</v>
      </c>
      <c r="S98" s="173"/>
      <c r="T98" s="175">
        <f>T99+T207+T216+T220+T277+T315+T357+T380</f>
        <v>1122.087</v>
      </c>
      <c r="AR98" s="176" t="s">
        <v>79</v>
      </c>
      <c r="AT98" s="177" t="s">
        <v>71</v>
      </c>
      <c r="AU98" s="177" t="s">
        <v>72</v>
      </c>
      <c r="AY98" s="176" t="s">
        <v>216</v>
      </c>
      <c r="BK98" s="178">
        <f>BK99+BK207+BK216+BK220+BK277+BK315+BK357+BK380</f>
        <v>0</v>
      </c>
    </row>
    <row r="99" spans="1:65" s="12" customFormat="1" ht="22.9" customHeight="1">
      <c r="B99" s="165"/>
      <c r="C99" s="166"/>
      <c r="D99" s="167" t="s">
        <v>71</v>
      </c>
      <c r="E99" s="179" t="s">
        <v>79</v>
      </c>
      <c r="F99" s="179" t="s">
        <v>217</v>
      </c>
      <c r="G99" s="166"/>
      <c r="H99" s="166"/>
      <c r="I99" s="169"/>
      <c r="J99" s="180">
        <f>BK99</f>
        <v>0</v>
      </c>
      <c r="K99" s="166"/>
      <c r="L99" s="171"/>
      <c r="M99" s="172"/>
      <c r="N99" s="173"/>
      <c r="O99" s="173"/>
      <c r="P99" s="174">
        <f>SUM(P100:P206)</f>
        <v>0</v>
      </c>
      <c r="Q99" s="173"/>
      <c r="R99" s="174">
        <f>SUM(R100:R206)</f>
        <v>51.920490000000001</v>
      </c>
      <c r="S99" s="173"/>
      <c r="T99" s="175">
        <f>SUM(T100:T206)</f>
        <v>1065.1869999999999</v>
      </c>
      <c r="AR99" s="176" t="s">
        <v>79</v>
      </c>
      <c r="AT99" s="177" t="s">
        <v>71</v>
      </c>
      <c r="AU99" s="177" t="s">
        <v>79</v>
      </c>
      <c r="AY99" s="176" t="s">
        <v>216</v>
      </c>
      <c r="BK99" s="178">
        <f>SUM(BK100:BK206)</f>
        <v>0</v>
      </c>
    </row>
    <row r="100" spans="1:65" s="2" customFormat="1" ht="37.9" customHeight="1">
      <c r="A100" s="36"/>
      <c r="B100" s="37"/>
      <c r="C100" s="181" t="s">
        <v>79</v>
      </c>
      <c r="D100" s="181" t="s">
        <v>218</v>
      </c>
      <c r="E100" s="182" t="s">
        <v>219</v>
      </c>
      <c r="F100" s="183" t="s">
        <v>220</v>
      </c>
      <c r="G100" s="184" t="s">
        <v>139</v>
      </c>
      <c r="H100" s="185">
        <v>416</v>
      </c>
      <c r="I100" s="186"/>
      <c r="J100" s="187">
        <f>ROUND(I100*H100,2)</f>
        <v>0</v>
      </c>
      <c r="K100" s="183" t="s">
        <v>221</v>
      </c>
      <c r="L100" s="41"/>
      <c r="M100" s="188" t="s">
        <v>19</v>
      </c>
      <c r="N100" s="189" t="s">
        <v>43</v>
      </c>
      <c r="O100" s="66"/>
      <c r="P100" s="190">
        <f>O100*H100</f>
        <v>0</v>
      </c>
      <c r="Q100" s="190">
        <v>0</v>
      </c>
      <c r="R100" s="190">
        <f>Q100*H100</f>
        <v>0</v>
      </c>
      <c r="S100" s="190">
        <v>0.26</v>
      </c>
      <c r="T100" s="191">
        <f>S100*H100</f>
        <v>108.16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2" t="s">
        <v>156</v>
      </c>
      <c r="AT100" s="192" t="s">
        <v>218</v>
      </c>
      <c r="AU100" s="192" t="s">
        <v>81</v>
      </c>
      <c r="AY100" s="19" t="s">
        <v>216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19" t="s">
        <v>79</v>
      </c>
      <c r="BK100" s="193">
        <f>ROUND(I100*H100,2)</f>
        <v>0</v>
      </c>
      <c r="BL100" s="19" t="s">
        <v>156</v>
      </c>
      <c r="BM100" s="192" t="s">
        <v>222</v>
      </c>
    </row>
    <row r="101" spans="1:65" s="2" customFormat="1" ht="11.25">
      <c r="A101" s="36"/>
      <c r="B101" s="37"/>
      <c r="C101" s="38"/>
      <c r="D101" s="194" t="s">
        <v>223</v>
      </c>
      <c r="E101" s="38"/>
      <c r="F101" s="195" t="s">
        <v>224</v>
      </c>
      <c r="G101" s="38"/>
      <c r="H101" s="38"/>
      <c r="I101" s="196"/>
      <c r="J101" s="38"/>
      <c r="K101" s="38"/>
      <c r="L101" s="41"/>
      <c r="M101" s="197"/>
      <c r="N101" s="198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223</v>
      </c>
      <c r="AU101" s="19" t="s">
        <v>81</v>
      </c>
    </row>
    <row r="102" spans="1:65" s="2" customFormat="1" ht="19.5">
      <c r="A102" s="36"/>
      <c r="B102" s="37"/>
      <c r="C102" s="38"/>
      <c r="D102" s="199" t="s">
        <v>225</v>
      </c>
      <c r="E102" s="38"/>
      <c r="F102" s="200" t="s">
        <v>226</v>
      </c>
      <c r="G102" s="38"/>
      <c r="H102" s="38"/>
      <c r="I102" s="196"/>
      <c r="J102" s="38"/>
      <c r="K102" s="38"/>
      <c r="L102" s="41"/>
      <c r="M102" s="197"/>
      <c r="N102" s="198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225</v>
      </c>
      <c r="AU102" s="19" t="s">
        <v>81</v>
      </c>
    </row>
    <row r="103" spans="1:65" s="13" customFormat="1" ht="11.25">
      <c r="B103" s="201"/>
      <c r="C103" s="202"/>
      <c r="D103" s="199" t="s">
        <v>227</v>
      </c>
      <c r="E103" s="203" t="s">
        <v>19</v>
      </c>
      <c r="F103" s="204" t="s">
        <v>610</v>
      </c>
      <c r="G103" s="202"/>
      <c r="H103" s="205">
        <v>416</v>
      </c>
      <c r="I103" s="206"/>
      <c r="J103" s="202"/>
      <c r="K103" s="202"/>
      <c r="L103" s="207"/>
      <c r="M103" s="208"/>
      <c r="N103" s="209"/>
      <c r="O103" s="209"/>
      <c r="P103" s="209"/>
      <c r="Q103" s="209"/>
      <c r="R103" s="209"/>
      <c r="S103" s="209"/>
      <c r="T103" s="210"/>
      <c r="AT103" s="211" t="s">
        <v>227</v>
      </c>
      <c r="AU103" s="211" t="s">
        <v>81</v>
      </c>
      <c r="AV103" s="13" t="s">
        <v>81</v>
      </c>
      <c r="AW103" s="13" t="s">
        <v>33</v>
      </c>
      <c r="AX103" s="13" t="s">
        <v>79</v>
      </c>
      <c r="AY103" s="211" t="s">
        <v>216</v>
      </c>
    </row>
    <row r="104" spans="1:65" s="2" customFormat="1" ht="37.9" customHeight="1">
      <c r="A104" s="36"/>
      <c r="B104" s="37"/>
      <c r="C104" s="181" t="s">
        <v>81</v>
      </c>
      <c r="D104" s="181" t="s">
        <v>218</v>
      </c>
      <c r="E104" s="182" t="s">
        <v>611</v>
      </c>
      <c r="F104" s="183" t="s">
        <v>612</v>
      </c>
      <c r="G104" s="184" t="s">
        <v>139</v>
      </c>
      <c r="H104" s="185">
        <v>177</v>
      </c>
      <c r="I104" s="186"/>
      <c r="J104" s="187">
        <f>ROUND(I104*H104,2)</f>
        <v>0</v>
      </c>
      <c r="K104" s="183" t="s">
        <v>221</v>
      </c>
      <c r="L104" s="41"/>
      <c r="M104" s="188" t="s">
        <v>19</v>
      </c>
      <c r="N104" s="189" t="s">
        <v>43</v>
      </c>
      <c r="O104" s="66"/>
      <c r="P104" s="190">
        <f>O104*H104</f>
        <v>0</v>
      </c>
      <c r="Q104" s="190">
        <v>0</v>
      </c>
      <c r="R104" s="190">
        <f>Q104*H104</f>
        <v>0</v>
      </c>
      <c r="S104" s="190">
        <v>0.29499999999999998</v>
      </c>
      <c r="T104" s="191">
        <f>S104*H104</f>
        <v>52.214999999999996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2" t="s">
        <v>156</v>
      </c>
      <c r="AT104" s="192" t="s">
        <v>218</v>
      </c>
      <c r="AU104" s="192" t="s">
        <v>81</v>
      </c>
      <c r="AY104" s="19" t="s">
        <v>216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19" t="s">
        <v>79</v>
      </c>
      <c r="BK104" s="193">
        <f>ROUND(I104*H104,2)</f>
        <v>0</v>
      </c>
      <c r="BL104" s="19" t="s">
        <v>156</v>
      </c>
      <c r="BM104" s="192" t="s">
        <v>613</v>
      </c>
    </row>
    <row r="105" spans="1:65" s="2" customFormat="1" ht="11.25">
      <c r="A105" s="36"/>
      <c r="B105" s="37"/>
      <c r="C105" s="38"/>
      <c r="D105" s="194" t="s">
        <v>223</v>
      </c>
      <c r="E105" s="38"/>
      <c r="F105" s="195" t="s">
        <v>614</v>
      </c>
      <c r="G105" s="38"/>
      <c r="H105" s="38"/>
      <c r="I105" s="196"/>
      <c r="J105" s="38"/>
      <c r="K105" s="38"/>
      <c r="L105" s="41"/>
      <c r="M105" s="197"/>
      <c r="N105" s="198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223</v>
      </c>
      <c r="AU105" s="19" t="s">
        <v>81</v>
      </c>
    </row>
    <row r="106" spans="1:65" s="2" customFormat="1" ht="19.5">
      <c r="A106" s="36"/>
      <c r="B106" s="37"/>
      <c r="C106" s="38"/>
      <c r="D106" s="199" t="s">
        <v>225</v>
      </c>
      <c r="E106" s="38"/>
      <c r="F106" s="200" t="s">
        <v>615</v>
      </c>
      <c r="G106" s="38"/>
      <c r="H106" s="38"/>
      <c r="I106" s="196"/>
      <c r="J106" s="38"/>
      <c r="K106" s="38"/>
      <c r="L106" s="41"/>
      <c r="M106" s="197"/>
      <c r="N106" s="198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225</v>
      </c>
      <c r="AU106" s="19" t="s">
        <v>81</v>
      </c>
    </row>
    <row r="107" spans="1:65" s="13" customFormat="1" ht="11.25">
      <c r="B107" s="201"/>
      <c r="C107" s="202"/>
      <c r="D107" s="199" t="s">
        <v>227</v>
      </c>
      <c r="E107" s="203" t="s">
        <v>19</v>
      </c>
      <c r="F107" s="204" t="s">
        <v>616</v>
      </c>
      <c r="G107" s="202"/>
      <c r="H107" s="205">
        <v>177</v>
      </c>
      <c r="I107" s="206"/>
      <c r="J107" s="202"/>
      <c r="K107" s="202"/>
      <c r="L107" s="207"/>
      <c r="M107" s="208"/>
      <c r="N107" s="209"/>
      <c r="O107" s="209"/>
      <c r="P107" s="209"/>
      <c r="Q107" s="209"/>
      <c r="R107" s="209"/>
      <c r="S107" s="209"/>
      <c r="T107" s="210"/>
      <c r="AT107" s="211" t="s">
        <v>227</v>
      </c>
      <c r="AU107" s="211" t="s">
        <v>81</v>
      </c>
      <c r="AV107" s="13" t="s">
        <v>81</v>
      </c>
      <c r="AW107" s="13" t="s">
        <v>33</v>
      </c>
      <c r="AX107" s="13" t="s">
        <v>79</v>
      </c>
      <c r="AY107" s="211" t="s">
        <v>216</v>
      </c>
    </row>
    <row r="108" spans="1:65" s="2" customFormat="1" ht="37.9" customHeight="1">
      <c r="A108" s="36"/>
      <c r="B108" s="37"/>
      <c r="C108" s="181" t="s">
        <v>136</v>
      </c>
      <c r="D108" s="181" t="s">
        <v>218</v>
      </c>
      <c r="E108" s="182" t="s">
        <v>228</v>
      </c>
      <c r="F108" s="183" t="s">
        <v>617</v>
      </c>
      <c r="G108" s="184" t="s">
        <v>139</v>
      </c>
      <c r="H108" s="185">
        <v>245.8</v>
      </c>
      <c r="I108" s="186"/>
      <c r="J108" s="187">
        <f>ROUND(I108*H108,2)</f>
        <v>0</v>
      </c>
      <c r="K108" s="183" t="s">
        <v>221</v>
      </c>
      <c r="L108" s="41"/>
      <c r="M108" s="188" t="s">
        <v>19</v>
      </c>
      <c r="N108" s="189" t="s">
        <v>43</v>
      </c>
      <c r="O108" s="66"/>
      <c r="P108" s="190">
        <f>O108*H108</f>
        <v>0</v>
      </c>
      <c r="Q108" s="190">
        <v>0</v>
      </c>
      <c r="R108" s="190">
        <f>Q108*H108</f>
        <v>0</v>
      </c>
      <c r="S108" s="190">
        <v>0.28999999999999998</v>
      </c>
      <c r="T108" s="191">
        <f>S108*H108</f>
        <v>71.281999999999996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2" t="s">
        <v>156</v>
      </c>
      <c r="AT108" s="192" t="s">
        <v>218</v>
      </c>
      <c r="AU108" s="192" t="s">
        <v>81</v>
      </c>
      <c r="AY108" s="19" t="s">
        <v>216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19" t="s">
        <v>79</v>
      </c>
      <c r="BK108" s="193">
        <f>ROUND(I108*H108,2)</f>
        <v>0</v>
      </c>
      <c r="BL108" s="19" t="s">
        <v>156</v>
      </c>
      <c r="BM108" s="192" t="s">
        <v>618</v>
      </c>
    </row>
    <row r="109" spans="1:65" s="2" customFormat="1" ht="11.25">
      <c r="A109" s="36"/>
      <c r="B109" s="37"/>
      <c r="C109" s="38"/>
      <c r="D109" s="194" t="s">
        <v>223</v>
      </c>
      <c r="E109" s="38"/>
      <c r="F109" s="195" t="s">
        <v>231</v>
      </c>
      <c r="G109" s="38"/>
      <c r="H109" s="38"/>
      <c r="I109" s="196"/>
      <c r="J109" s="38"/>
      <c r="K109" s="38"/>
      <c r="L109" s="41"/>
      <c r="M109" s="197"/>
      <c r="N109" s="198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223</v>
      </c>
      <c r="AU109" s="19" t="s">
        <v>81</v>
      </c>
    </row>
    <row r="110" spans="1:65" s="13" customFormat="1" ht="11.25">
      <c r="B110" s="201"/>
      <c r="C110" s="202"/>
      <c r="D110" s="199" t="s">
        <v>227</v>
      </c>
      <c r="E110" s="203" t="s">
        <v>19</v>
      </c>
      <c r="F110" s="204" t="s">
        <v>145</v>
      </c>
      <c r="G110" s="202"/>
      <c r="H110" s="205">
        <v>245.8</v>
      </c>
      <c r="I110" s="206"/>
      <c r="J110" s="202"/>
      <c r="K110" s="202"/>
      <c r="L110" s="207"/>
      <c r="M110" s="208"/>
      <c r="N110" s="209"/>
      <c r="O110" s="209"/>
      <c r="P110" s="209"/>
      <c r="Q110" s="209"/>
      <c r="R110" s="209"/>
      <c r="S110" s="209"/>
      <c r="T110" s="210"/>
      <c r="AT110" s="211" t="s">
        <v>227</v>
      </c>
      <c r="AU110" s="211" t="s">
        <v>81</v>
      </c>
      <c r="AV110" s="13" t="s">
        <v>81</v>
      </c>
      <c r="AW110" s="13" t="s">
        <v>33</v>
      </c>
      <c r="AX110" s="13" t="s">
        <v>79</v>
      </c>
      <c r="AY110" s="211" t="s">
        <v>216</v>
      </c>
    </row>
    <row r="111" spans="1:65" s="2" customFormat="1" ht="37.9" customHeight="1">
      <c r="A111" s="36"/>
      <c r="B111" s="37"/>
      <c r="C111" s="181" t="s">
        <v>156</v>
      </c>
      <c r="D111" s="181" t="s">
        <v>218</v>
      </c>
      <c r="E111" s="182" t="s">
        <v>619</v>
      </c>
      <c r="F111" s="183" t="s">
        <v>620</v>
      </c>
      <c r="G111" s="184" t="s">
        <v>139</v>
      </c>
      <c r="H111" s="185">
        <v>593</v>
      </c>
      <c r="I111" s="186"/>
      <c r="J111" s="187">
        <f>ROUND(I111*H111,2)</f>
        <v>0</v>
      </c>
      <c r="K111" s="183" t="s">
        <v>221</v>
      </c>
      <c r="L111" s="41"/>
      <c r="M111" s="188" t="s">
        <v>19</v>
      </c>
      <c r="N111" s="189" t="s">
        <v>43</v>
      </c>
      <c r="O111" s="66"/>
      <c r="P111" s="190">
        <f>O111*H111</f>
        <v>0</v>
      </c>
      <c r="Q111" s="190">
        <v>0</v>
      </c>
      <c r="R111" s="190">
        <f>Q111*H111</f>
        <v>0</v>
      </c>
      <c r="S111" s="190">
        <v>0.28999999999999998</v>
      </c>
      <c r="T111" s="191">
        <f>S111*H111</f>
        <v>171.97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2" t="s">
        <v>156</v>
      </c>
      <c r="AT111" s="192" t="s">
        <v>218</v>
      </c>
      <c r="AU111" s="192" t="s">
        <v>81</v>
      </c>
      <c r="AY111" s="19" t="s">
        <v>216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19" t="s">
        <v>79</v>
      </c>
      <c r="BK111" s="193">
        <f>ROUND(I111*H111,2)</f>
        <v>0</v>
      </c>
      <c r="BL111" s="19" t="s">
        <v>156</v>
      </c>
      <c r="BM111" s="192" t="s">
        <v>234</v>
      </c>
    </row>
    <row r="112" spans="1:65" s="2" customFormat="1" ht="11.25">
      <c r="A112" s="36"/>
      <c r="B112" s="37"/>
      <c r="C112" s="38"/>
      <c r="D112" s="194" t="s">
        <v>223</v>
      </c>
      <c r="E112" s="38"/>
      <c r="F112" s="195" t="s">
        <v>621</v>
      </c>
      <c r="G112" s="38"/>
      <c r="H112" s="38"/>
      <c r="I112" s="196"/>
      <c r="J112" s="38"/>
      <c r="K112" s="38"/>
      <c r="L112" s="41"/>
      <c r="M112" s="197"/>
      <c r="N112" s="198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223</v>
      </c>
      <c r="AU112" s="19" t="s">
        <v>81</v>
      </c>
    </row>
    <row r="113" spans="1:65" s="14" customFormat="1" ht="11.25">
      <c r="B113" s="212"/>
      <c r="C113" s="213"/>
      <c r="D113" s="199" t="s">
        <v>227</v>
      </c>
      <c r="E113" s="214" t="s">
        <v>19</v>
      </c>
      <c r="F113" s="215" t="s">
        <v>823</v>
      </c>
      <c r="G113" s="213"/>
      <c r="H113" s="214" t="s">
        <v>19</v>
      </c>
      <c r="I113" s="216"/>
      <c r="J113" s="213"/>
      <c r="K113" s="213"/>
      <c r="L113" s="217"/>
      <c r="M113" s="218"/>
      <c r="N113" s="219"/>
      <c r="O113" s="219"/>
      <c r="P113" s="219"/>
      <c r="Q113" s="219"/>
      <c r="R113" s="219"/>
      <c r="S113" s="219"/>
      <c r="T113" s="220"/>
      <c r="AT113" s="221" t="s">
        <v>227</v>
      </c>
      <c r="AU113" s="221" t="s">
        <v>81</v>
      </c>
      <c r="AV113" s="14" t="s">
        <v>79</v>
      </c>
      <c r="AW113" s="14" t="s">
        <v>33</v>
      </c>
      <c r="AX113" s="14" t="s">
        <v>72</v>
      </c>
      <c r="AY113" s="221" t="s">
        <v>216</v>
      </c>
    </row>
    <row r="114" spans="1:65" s="13" customFormat="1" ht="11.25">
      <c r="B114" s="201"/>
      <c r="C114" s="202"/>
      <c r="D114" s="199" t="s">
        <v>227</v>
      </c>
      <c r="E114" s="203" t="s">
        <v>19</v>
      </c>
      <c r="F114" s="204" t="s">
        <v>610</v>
      </c>
      <c r="G114" s="202"/>
      <c r="H114" s="205">
        <v>416</v>
      </c>
      <c r="I114" s="206"/>
      <c r="J114" s="202"/>
      <c r="K114" s="202"/>
      <c r="L114" s="207"/>
      <c r="M114" s="208"/>
      <c r="N114" s="209"/>
      <c r="O114" s="209"/>
      <c r="P114" s="209"/>
      <c r="Q114" s="209"/>
      <c r="R114" s="209"/>
      <c r="S114" s="209"/>
      <c r="T114" s="210"/>
      <c r="AT114" s="211" t="s">
        <v>227</v>
      </c>
      <c r="AU114" s="211" t="s">
        <v>81</v>
      </c>
      <c r="AV114" s="13" t="s">
        <v>81</v>
      </c>
      <c r="AW114" s="13" t="s">
        <v>33</v>
      </c>
      <c r="AX114" s="13" t="s">
        <v>72</v>
      </c>
      <c r="AY114" s="211" t="s">
        <v>216</v>
      </c>
    </row>
    <row r="115" spans="1:65" s="13" customFormat="1" ht="11.25">
      <c r="B115" s="201"/>
      <c r="C115" s="202"/>
      <c r="D115" s="199" t="s">
        <v>227</v>
      </c>
      <c r="E115" s="203" t="s">
        <v>19</v>
      </c>
      <c r="F115" s="204" t="s">
        <v>616</v>
      </c>
      <c r="G115" s="202"/>
      <c r="H115" s="205">
        <v>177</v>
      </c>
      <c r="I115" s="206"/>
      <c r="J115" s="202"/>
      <c r="K115" s="202"/>
      <c r="L115" s="207"/>
      <c r="M115" s="208"/>
      <c r="N115" s="209"/>
      <c r="O115" s="209"/>
      <c r="P115" s="209"/>
      <c r="Q115" s="209"/>
      <c r="R115" s="209"/>
      <c r="S115" s="209"/>
      <c r="T115" s="210"/>
      <c r="AT115" s="211" t="s">
        <v>227</v>
      </c>
      <c r="AU115" s="211" t="s">
        <v>81</v>
      </c>
      <c r="AV115" s="13" t="s">
        <v>81</v>
      </c>
      <c r="AW115" s="13" t="s">
        <v>33</v>
      </c>
      <c r="AX115" s="13" t="s">
        <v>72</v>
      </c>
      <c r="AY115" s="211" t="s">
        <v>216</v>
      </c>
    </row>
    <row r="116" spans="1:65" s="15" customFormat="1" ht="11.25">
      <c r="B116" s="222"/>
      <c r="C116" s="223"/>
      <c r="D116" s="199" t="s">
        <v>227</v>
      </c>
      <c r="E116" s="224" t="s">
        <v>19</v>
      </c>
      <c r="F116" s="225" t="s">
        <v>289</v>
      </c>
      <c r="G116" s="223"/>
      <c r="H116" s="226">
        <v>593</v>
      </c>
      <c r="I116" s="227"/>
      <c r="J116" s="223"/>
      <c r="K116" s="223"/>
      <c r="L116" s="228"/>
      <c r="M116" s="229"/>
      <c r="N116" s="230"/>
      <c r="O116" s="230"/>
      <c r="P116" s="230"/>
      <c r="Q116" s="230"/>
      <c r="R116" s="230"/>
      <c r="S116" s="230"/>
      <c r="T116" s="231"/>
      <c r="AT116" s="232" t="s">
        <v>227</v>
      </c>
      <c r="AU116" s="232" t="s">
        <v>81</v>
      </c>
      <c r="AV116" s="15" t="s">
        <v>156</v>
      </c>
      <c r="AW116" s="15" t="s">
        <v>33</v>
      </c>
      <c r="AX116" s="15" t="s">
        <v>79</v>
      </c>
      <c r="AY116" s="232" t="s">
        <v>216</v>
      </c>
    </row>
    <row r="117" spans="1:65" s="2" customFormat="1" ht="37.9" customHeight="1">
      <c r="A117" s="36"/>
      <c r="B117" s="37"/>
      <c r="C117" s="181" t="s">
        <v>241</v>
      </c>
      <c r="D117" s="181" t="s">
        <v>218</v>
      </c>
      <c r="E117" s="182" t="s">
        <v>232</v>
      </c>
      <c r="F117" s="183" t="s">
        <v>233</v>
      </c>
      <c r="G117" s="184" t="s">
        <v>139</v>
      </c>
      <c r="H117" s="185">
        <v>25</v>
      </c>
      <c r="I117" s="186"/>
      <c r="J117" s="187">
        <f>ROUND(I117*H117,2)</f>
        <v>0</v>
      </c>
      <c r="K117" s="183" t="s">
        <v>221</v>
      </c>
      <c r="L117" s="41"/>
      <c r="M117" s="188" t="s">
        <v>19</v>
      </c>
      <c r="N117" s="189" t="s">
        <v>43</v>
      </c>
      <c r="O117" s="66"/>
      <c r="P117" s="190">
        <f>O117*H117</f>
        <v>0</v>
      </c>
      <c r="Q117" s="190">
        <v>0</v>
      </c>
      <c r="R117" s="190">
        <f>Q117*H117</f>
        <v>0</v>
      </c>
      <c r="S117" s="190">
        <v>0.28999999999999998</v>
      </c>
      <c r="T117" s="191">
        <f>S117*H117</f>
        <v>7.2499999999999991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2" t="s">
        <v>156</v>
      </c>
      <c r="AT117" s="192" t="s">
        <v>218</v>
      </c>
      <c r="AU117" s="192" t="s">
        <v>81</v>
      </c>
      <c r="AY117" s="19" t="s">
        <v>216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19" t="s">
        <v>79</v>
      </c>
      <c r="BK117" s="193">
        <f>ROUND(I117*H117,2)</f>
        <v>0</v>
      </c>
      <c r="BL117" s="19" t="s">
        <v>156</v>
      </c>
      <c r="BM117" s="192" t="s">
        <v>824</v>
      </c>
    </row>
    <row r="118" spans="1:65" s="2" customFormat="1" ht="11.25">
      <c r="A118" s="36"/>
      <c r="B118" s="37"/>
      <c r="C118" s="38"/>
      <c r="D118" s="194" t="s">
        <v>223</v>
      </c>
      <c r="E118" s="38"/>
      <c r="F118" s="195" t="s">
        <v>235</v>
      </c>
      <c r="G118" s="38"/>
      <c r="H118" s="38"/>
      <c r="I118" s="196"/>
      <c r="J118" s="38"/>
      <c r="K118" s="38"/>
      <c r="L118" s="41"/>
      <c r="M118" s="197"/>
      <c r="N118" s="198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223</v>
      </c>
      <c r="AU118" s="19" t="s">
        <v>81</v>
      </c>
    </row>
    <row r="119" spans="1:65" s="13" customFormat="1" ht="11.25">
      <c r="B119" s="201"/>
      <c r="C119" s="202"/>
      <c r="D119" s="199" t="s">
        <v>227</v>
      </c>
      <c r="E119" s="203" t="s">
        <v>19</v>
      </c>
      <c r="F119" s="204" t="s">
        <v>150</v>
      </c>
      <c r="G119" s="202"/>
      <c r="H119" s="205">
        <v>25</v>
      </c>
      <c r="I119" s="206"/>
      <c r="J119" s="202"/>
      <c r="K119" s="202"/>
      <c r="L119" s="207"/>
      <c r="M119" s="208"/>
      <c r="N119" s="209"/>
      <c r="O119" s="209"/>
      <c r="P119" s="209"/>
      <c r="Q119" s="209"/>
      <c r="R119" s="209"/>
      <c r="S119" s="209"/>
      <c r="T119" s="210"/>
      <c r="AT119" s="211" t="s">
        <v>227</v>
      </c>
      <c r="AU119" s="211" t="s">
        <v>81</v>
      </c>
      <c r="AV119" s="13" t="s">
        <v>81</v>
      </c>
      <c r="AW119" s="13" t="s">
        <v>33</v>
      </c>
      <c r="AX119" s="13" t="s">
        <v>79</v>
      </c>
      <c r="AY119" s="211" t="s">
        <v>216</v>
      </c>
    </row>
    <row r="120" spans="1:65" s="2" customFormat="1" ht="33" customHeight="1">
      <c r="A120" s="36"/>
      <c r="B120" s="37"/>
      <c r="C120" s="181" t="s">
        <v>179</v>
      </c>
      <c r="D120" s="181" t="s">
        <v>218</v>
      </c>
      <c r="E120" s="182" t="s">
        <v>622</v>
      </c>
      <c r="F120" s="183" t="s">
        <v>623</v>
      </c>
      <c r="G120" s="184" t="s">
        <v>139</v>
      </c>
      <c r="H120" s="185">
        <v>32</v>
      </c>
      <c r="I120" s="186"/>
      <c r="J120" s="187">
        <f>ROUND(I120*H120,2)</f>
        <v>0</v>
      </c>
      <c r="K120" s="183" t="s">
        <v>221</v>
      </c>
      <c r="L120" s="41"/>
      <c r="M120" s="188" t="s">
        <v>19</v>
      </c>
      <c r="N120" s="189" t="s">
        <v>43</v>
      </c>
      <c r="O120" s="66"/>
      <c r="P120" s="190">
        <f>O120*H120</f>
        <v>0</v>
      </c>
      <c r="Q120" s="190">
        <v>0</v>
      </c>
      <c r="R120" s="190">
        <f>Q120*H120</f>
        <v>0</v>
      </c>
      <c r="S120" s="190">
        <v>0.93</v>
      </c>
      <c r="T120" s="191">
        <f>S120*H120</f>
        <v>29.76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2" t="s">
        <v>156</v>
      </c>
      <c r="AT120" s="192" t="s">
        <v>218</v>
      </c>
      <c r="AU120" s="192" t="s">
        <v>81</v>
      </c>
      <c r="AY120" s="19" t="s">
        <v>216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9" t="s">
        <v>79</v>
      </c>
      <c r="BK120" s="193">
        <f>ROUND(I120*H120,2)</f>
        <v>0</v>
      </c>
      <c r="BL120" s="19" t="s">
        <v>156</v>
      </c>
      <c r="BM120" s="192" t="s">
        <v>624</v>
      </c>
    </row>
    <row r="121" spans="1:65" s="2" customFormat="1" ht="11.25">
      <c r="A121" s="36"/>
      <c r="B121" s="37"/>
      <c r="C121" s="38"/>
      <c r="D121" s="194" t="s">
        <v>223</v>
      </c>
      <c r="E121" s="38"/>
      <c r="F121" s="195" t="s">
        <v>625</v>
      </c>
      <c r="G121" s="38"/>
      <c r="H121" s="38"/>
      <c r="I121" s="196"/>
      <c r="J121" s="38"/>
      <c r="K121" s="38"/>
      <c r="L121" s="41"/>
      <c r="M121" s="197"/>
      <c r="N121" s="198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223</v>
      </c>
      <c r="AU121" s="19" t="s">
        <v>81</v>
      </c>
    </row>
    <row r="122" spans="1:65" s="13" customFormat="1" ht="11.25">
      <c r="B122" s="201"/>
      <c r="C122" s="202"/>
      <c r="D122" s="199" t="s">
        <v>227</v>
      </c>
      <c r="E122" s="203" t="s">
        <v>19</v>
      </c>
      <c r="F122" s="204" t="s">
        <v>626</v>
      </c>
      <c r="G122" s="202"/>
      <c r="H122" s="205">
        <v>32</v>
      </c>
      <c r="I122" s="206"/>
      <c r="J122" s="202"/>
      <c r="K122" s="202"/>
      <c r="L122" s="207"/>
      <c r="M122" s="208"/>
      <c r="N122" s="209"/>
      <c r="O122" s="209"/>
      <c r="P122" s="209"/>
      <c r="Q122" s="209"/>
      <c r="R122" s="209"/>
      <c r="S122" s="209"/>
      <c r="T122" s="210"/>
      <c r="AT122" s="211" t="s">
        <v>227</v>
      </c>
      <c r="AU122" s="211" t="s">
        <v>81</v>
      </c>
      <c r="AV122" s="13" t="s">
        <v>81</v>
      </c>
      <c r="AW122" s="13" t="s">
        <v>33</v>
      </c>
      <c r="AX122" s="13" t="s">
        <v>79</v>
      </c>
      <c r="AY122" s="211" t="s">
        <v>216</v>
      </c>
    </row>
    <row r="123" spans="1:65" s="2" customFormat="1" ht="33" customHeight="1">
      <c r="A123" s="36"/>
      <c r="B123" s="37"/>
      <c r="C123" s="181" t="s">
        <v>252</v>
      </c>
      <c r="D123" s="181" t="s">
        <v>218</v>
      </c>
      <c r="E123" s="182" t="s">
        <v>237</v>
      </c>
      <c r="F123" s="183" t="s">
        <v>238</v>
      </c>
      <c r="G123" s="184" t="s">
        <v>139</v>
      </c>
      <c r="H123" s="185">
        <v>25</v>
      </c>
      <c r="I123" s="186"/>
      <c r="J123" s="187">
        <f>ROUND(I123*H123,2)</f>
        <v>0</v>
      </c>
      <c r="K123" s="183" t="s">
        <v>221</v>
      </c>
      <c r="L123" s="41"/>
      <c r="M123" s="188" t="s">
        <v>19</v>
      </c>
      <c r="N123" s="189" t="s">
        <v>43</v>
      </c>
      <c r="O123" s="66"/>
      <c r="P123" s="190">
        <f>O123*H123</f>
        <v>0</v>
      </c>
      <c r="Q123" s="190">
        <v>0</v>
      </c>
      <c r="R123" s="190">
        <f>Q123*H123</f>
        <v>0</v>
      </c>
      <c r="S123" s="190">
        <v>0.316</v>
      </c>
      <c r="T123" s="191">
        <f>S123*H123</f>
        <v>7.9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2" t="s">
        <v>156</v>
      </c>
      <c r="AT123" s="192" t="s">
        <v>218</v>
      </c>
      <c r="AU123" s="192" t="s">
        <v>81</v>
      </c>
      <c r="AY123" s="19" t="s">
        <v>216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9" t="s">
        <v>79</v>
      </c>
      <c r="BK123" s="193">
        <f>ROUND(I123*H123,2)</f>
        <v>0</v>
      </c>
      <c r="BL123" s="19" t="s">
        <v>156</v>
      </c>
      <c r="BM123" s="192" t="s">
        <v>825</v>
      </c>
    </row>
    <row r="124" spans="1:65" s="2" customFormat="1" ht="11.25">
      <c r="A124" s="36"/>
      <c r="B124" s="37"/>
      <c r="C124" s="38"/>
      <c r="D124" s="194" t="s">
        <v>223</v>
      </c>
      <c r="E124" s="38"/>
      <c r="F124" s="195" t="s">
        <v>240</v>
      </c>
      <c r="G124" s="38"/>
      <c r="H124" s="38"/>
      <c r="I124" s="196"/>
      <c r="J124" s="38"/>
      <c r="K124" s="38"/>
      <c r="L124" s="41"/>
      <c r="M124" s="197"/>
      <c r="N124" s="198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223</v>
      </c>
      <c r="AU124" s="19" t="s">
        <v>81</v>
      </c>
    </row>
    <row r="125" spans="1:65" s="13" customFormat="1" ht="11.25">
      <c r="B125" s="201"/>
      <c r="C125" s="202"/>
      <c r="D125" s="199" t="s">
        <v>227</v>
      </c>
      <c r="E125" s="203" t="s">
        <v>19</v>
      </c>
      <c r="F125" s="204" t="s">
        <v>150</v>
      </c>
      <c r="G125" s="202"/>
      <c r="H125" s="205">
        <v>25</v>
      </c>
      <c r="I125" s="206"/>
      <c r="J125" s="202"/>
      <c r="K125" s="202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227</v>
      </c>
      <c r="AU125" s="211" t="s">
        <v>81</v>
      </c>
      <c r="AV125" s="13" t="s">
        <v>81</v>
      </c>
      <c r="AW125" s="13" t="s">
        <v>33</v>
      </c>
      <c r="AX125" s="13" t="s">
        <v>79</v>
      </c>
      <c r="AY125" s="211" t="s">
        <v>216</v>
      </c>
    </row>
    <row r="126" spans="1:65" s="2" customFormat="1" ht="24.2" customHeight="1">
      <c r="A126" s="36"/>
      <c r="B126" s="37"/>
      <c r="C126" s="181" t="s">
        <v>257</v>
      </c>
      <c r="D126" s="181" t="s">
        <v>218</v>
      </c>
      <c r="E126" s="182" t="s">
        <v>246</v>
      </c>
      <c r="F126" s="183" t="s">
        <v>247</v>
      </c>
      <c r="G126" s="184" t="s">
        <v>139</v>
      </c>
      <c r="H126" s="185">
        <v>2483</v>
      </c>
      <c r="I126" s="186"/>
      <c r="J126" s="187">
        <f>ROUND(I126*H126,2)</f>
        <v>0</v>
      </c>
      <c r="K126" s="183" t="s">
        <v>221</v>
      </c>
      <c r="L126" s="41"/>
      <c r="M126" s="188" t="s">
        <v>19</v>
      </c>
      <c r="N126" s="189" t="s">
        <v>43</v>
      </c>
      <c r="O126" s="66"/>
      <c r="P126" s="190">
        <f>O126*H126</f>
        <v>0</v>
      </c>
      <c r="Q126" s="190">
        <v>3.0000000000000001E-5</v>
      </c>
      <c r="R126" s="190">
        <f>Q126*H126</f>
        <v>7.4490000000000001E-2</v>
      </c>
      <c r="S126" s="190">
        <v>0.23</v>
      </c>
      <c r="T126" s="191">
        <f>S126*H126</f>
        <v>571.09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2" t="s">
        <v>156</v>
      </c>
      <c r="AT126" s="192" t="s">
        <v>218</v>
      </c>
      <c r="AU126" s="192" t="s">
        <v>81</v>
      </c>
      <c r="AY126" s="19" t="s">
        <v>216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79</v>
      </c>
      <c r="BK126" s="193">
        <f>ROUND(I126*H126,2)</f>
        <v>0</v>
      </c>
      <c r="BL126" s="19" t="s">
        <v>156</v>
      </c>
      <c r="BM126" s="192" t="s">
        <v>248</v>
      </c>
    </row>
    <row r="127" spans="1:65" s="2" customFormat="1" ht="11.25">
      <c r="A127" s="36"/>
      <c r="B127" s="37"/>
      <c r="C127" s="38"/>
      <c r="D127" s="194" t="s">
        <v>223</v>
      </c>
      <c r="E127" s="38"/>
      <c r="F127" s="195" t="s">
        <v>249</v>
      </c>
      <c r="G127" s="38"/>
      <c r="H127" s="38"/>
      <c r="I127" s="196"/>
      <c r="J127" s="38"/>
      <c r="K127" s="38"/>
      <c r="L127" s="41"/>
      <c r="M127" s="197"/>
      <c r="N127" s="198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223</v>
      </c>
      <c r="AU127" s="19" t="s">
        <v>81</v>
      </c>
    </row>
    <row r="128" spans="1:65" s="14" customFormat="1" ht="11.25">
      <c r="B128" s="212"/>
      <c r="C128" s="213"/>
      <c r="D128" s="199" t="s">
        <v>227</v>
      </c>
      <c r="E128" s="214" t="s">
        <v>19</v>
      </c>
      <c r="F128" s="215" t="s">
        <v>250</v>
      </c>
      <c r="G128" s="213"/>
      <c r="H128" s="214" t="s">
        <v>19</v>
      </c>
      <c r="I128" s="216"/>
      <c r="J128" s="213"/>
      <c r="K128" s="213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227</v>
      </c>
      <c r="AU128" s="221" t="s">
        <v>81</v>
      </c>
      <c r="AV128" s="14" t="s">
        <v>79</v>
      </c>
      <c r="AW128" s="14" t="s">
        <v>33</v>
      </c>
      <c r="AX128" s="14" t="s">
        <v>72</v>
      </c>
      <c r="AY128" s="221" t="s">
        <v>216</v>
      </c>
    </row>
    <row r="129" spans="1:65" s="13" customFormat="1" ht="11.25">
      <c r="B129" s="201"/>
      <c r="C129" s="202"/>
      <c r="D129" s="199" t="s">
        <v>227</v>
      </c>
      <c r="E129" s="203" t="s">
        <v>19</v>
      </c>
      <c r="F129" s="204" t="s">
        <v>251</v>
      </c>
      <c r="G129" s="202"/>
      <c r="H129" s="205">
        <v>2483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227</v>
      </c>
      <c r="AU129" s="211" t="s">
        <v>81</v>
      </c>
      <c r="AV129" s="13" t="s">
        <v>81</v>
      </c>
      <c r="AW129" s="13" t="s">
        <v>33</v>
      </c>
      <c r="AX129" s="13" t="s">
        <v>79</v>
      </c>
      <c r="AY129" s="211" t="s">
        <v>216</v>
      </c>
    </row>
    <row r="130" spans="1:65" s="2" customFormat="1" ht="24.2" customHeight="1">
      <c r="A130" s="36"/>
      <c r="B130" s="37"/>
      <c r="C130" s="181" t="s">
        <v>265</v>
      </c>
      <c r="D130" s="181" t="s">
        <v>218</v>
      </c>
      <c r="E130" s="182" t="s">
        <v>627</v>
      </c>
      <c r="F130" s="183" t="s">
        <v>628</v>
      </c>
      <c r="G130" s="184" t="s">
        <v>134</v>
      </c>
      <c r="H130" s="185">
        <v>44</v>
      </c>
      <c r="I130" s="186"/>
      <c r="J130" s="187">
        <f>ROUND(I130*H130,2)</f>
        <v>0</v>
      </c>
      <c r="K130" s="183" t="s">
        <v>221</v>
      </c>
      <c r="L130" s="41"/>
      <c r="M130" s="188" t="s">
        <v>19</v>
      </c>
      <c r="N130" s="189" t="s">
        <v>43</v>
      </c>
      <c r="O130" s="66"/>
      <c r="P130" s="190">
        <f>O130*H130</f>
        <v>0</v>
      </c>
      <c r="Q130" s="190">
        <v>0</v>
      </c>
      <c r="R130" s="190">
        <f>Q130*H130</f>
        <v>0</v>
      </c>
      <c r="S130" s="190">
        <v>0.28999999999999998</v>
      </c>
      <c r="T130" s="191">
        <f>S130*H130</f>
        <v>12.76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2" t="s">
        <v>156</v>
      </c>
      <c r="AT130" s="192" t="s">
        <v>218</v>
      </c>
      <c r="AU130" s="192" t="s">
        <v>81</v>
      </c>
      <c r="AY130" s="19" t="s">
        <v>216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9" t="s">
        <v>79</v>
      </c>
      <c r="BK130" s="193">
        <f>ROUND(I130*H130,2)</f>
        <v>0</v>
      </c>
      <c r="BL130" s="19" t="s">
        <v>156</v>
      </c>
      <c r="BM130" s="192" t="s">
        <v>629</v>
      </c>
    </row>
    <row r="131" spans="1:65" s="2" customFormat="1" ht="11.25">
      <c r="A131" s="36"/>
      <c r="B131" s="37"/>
      <c r="C131" s="38"/>
      <c r="D131" s="194" t="s">
        <v>223</v>
      </c>
      <c r="E131" s="38"/>
      <c r="F131" s="195" t="s">
        <v>630</v>
      </c>
      <c r="G131" s="38"/>
      <c r="H131" s="38"/>
      <c r="I131" s="196"/>
      <c r="J131" s="38"/>
      <c r="K131" s="38"/>
      <c r="L131" s="41"/>
      <c r="M131" s="197"/>
      <c r="N131" s="198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223</v>
      </c>
      <c r="AU131" s="19" t="s">
        <v>81</v>
      </c>
    </row>
    <row r="132" spans="1:65" s="13" customFormat="1" ht="11.25">
      <c r="B132" s="201"/>
      <c r="C132" s="202"/>
      <c r="D132" s="199" t="s">
        <v>227</v>
      </c>
      <c r="E132" s="203" t="s">
        <v>19</v>
      </c>
      <c r="F132" s="204" t="s">
        <v>826</v>
      </c>
      <c r="G132" s="202"/>
      <c r="H132" s="205">
        <v>44</v>
      </c>
      <c r="I132" s="206"/>
      <c r="J132" s="202"/>
      <c r="K132" s="202"/>
      <c r="L132" s="207"/>
      <c r="M132" s="208"/>
      <c r="N132" s="209"/>
      <c r="O132" s="209"/>
      <c r="P132" s="209"/>
      <c r="Q132" s="209"/>
      <c r="R132" s="209"/>
      <c r="S132" s="209"/>
      <c r="T132" s="210"/>
      <c r="AT132" s="211" t="s">
        <v>227</v>
      </c>
      <c r="AU132" s="211" t="s">
        <v>81</v>
      </c>
      <c r="AV132" s="13" t="s">
        <v>81</v>
      </c>
      <c r="AW132" s="13" t="s">
        <v>33</v>
      </c>
      <c r="AX132" s="13" t="s">
        <v>79</v>
      </c>
      <c r="AY132" s="211" t="s">
        <v>216</v>
      </c>
    </row>
    <row r="133" spans="1:65" s="2" customFormat="1" ht="24.2" customHeight="1">
      <c r="A133" s="36"/>
      <c r="B133" s="37"/>
      <c r="C133" s="181" t="s">
        <v>182</v>
      </c>
      <c r="D133" s="181" t="s">
        <v>218</v>
      </c>
      <c r="E133" s="182" t="s">
        <v>253</v>
      </c>
      <c r="F133" s="183" t="s">
        <v>254</v>
      </c>
      <c r="G133" s="184" t="s">
        <v>134</v>
      </c>
      <c r="H133" s="185">
        <v>160</v>
      </c>
      <c r="I133" s="186"/>
      <c r="J133" s="187">
        <f>ROUND(I133*H133,2)</f>
        <v>0</v>
      </c>
      <c r="K133" s="183" t="s">
        <v>221</v>
      </c>
      <c r="L133" s="41"/>
      <c r="M133" s="188" t="s">
        <v>19</v>
      </c>
      <c r="N133" s="189" t="s">
        <v>43</v>
      </c>
      <c r="O133" s="66"/>
      <c r="P133" s="190">
        <f>O133*H133</f>
        <v>0</v>
      </c>
      <c r="Q133" s="190">
        <v>0</v>
      </c>
      <c r="R133" s="190">
        <f>Q133*H133</f>
        <v>0</v>
      </c>
      <c r="S133" s="190">
        <v>0.20499999999999999</v>
      </c>
      <c r="T133" s="191">
        <f>S133*H133</f>
        <v>32.799999999999997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2" t="s">
        <v>156</v>
      </c>
      <c r="AT133" s="192" t="s">
        <v>218</v>
      </c>
      <c r="AU133" s="192" t="s">
        <v>81</v>
      </c>
      <c r="AY133" s="19" t="s">
        <v>216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9" t="s">
        <v>79</v>
      </c>
      <c r="BK133" s="193">
        <f>ROUND(I133*H133,2)</f>
        <v>0</v>
      </c>
      <c r="BL133" s="19" t="s">
        <v>156</v>
      </c>
      <c r="BM133" s="192" t="s">
        <v>255</v>
      </c>
    </row>
    <row r="134" spans="1:65" s="2" customFormat="1" ht="11.25">
      <c r="A134" s="36"/>
      <c r="B134" s="37"/>
      <c r="C134" s="38"/>
      <c r="D134" s="194" t="s">
        <v>223</v>
      </c>
      <c r="E134" s="38"/>
      <c r="F134" s="195" t="s">
        <v>256</v>
      </c>
      <c r="G134" s="38"/>
      <c r="H134" s="38"/>
      <c r="I134" s="196"/>
      <c r="J134" s="38"/>
      <c r="K134" s="38"/>
      <c r="L134" s="41"/>
      <c r="M134" s="197"/>
      <c r="N134" s="198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223</v>
      </c>
      <c r="AU134" s="19" t="s">
        <v>81</v>
      </c>
    </row>
    <row r="135" spans="1:65" s="13" customFormat="1" ht="11.25">
      <c r="B135" s="201"/>
      <c r="C135" s="202"/>
      <c r="D135" s="199" t="s">
        <v>227</v>
      </c>
      <c r="E135" s="203" t="s">
        <v>19</v>
      </c>
      <c r="F135" s="204" t="s">
        <v>154</v>
      </c>
      <c r="G135" s="202"/>
      <c r="H135" s="205">
        <v>160</v>
      </c>
      <c r="I135" s="206"/>
      <c r="J135" s="202"/>
      <c r="K135" s="202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227</v>
      </c>
      <c r="AU135" s="211" t="s">
        <v>81</v>
      </c>
      <c r="AV135" s="13" t="s">
        <v>81</v>
      </c>
      <c r="AW135" s="13" t="s">
        <v>33</v>
      </c>
      <c r="AX135" s="13" t="s">
        <v>79</v>
      </c>
      <c r="AY135" s="211" t="s">
        <v>216</v>
      </c>
    </row>
    <row r="136" spans="1:65" s="2" customFormat="1" ht="24.2" customHeight="1">
      <c r="A136" s="36"/>
      <c r="B136" s="37"/>
      <c r="C136" s="181" t="s">
        <v>274</v>
      </c>
      <c r="D136" s="181" t="s">
        <v>218</v>
      </c>
      <c r="E136" s="182" t="s">
        <v>258</v>
      </c>
      <c r="F136" s="183" t="s">
        <v>259</v>
      </c>
      <c r="G136" s="184" t="s">
        <v>160</v>
      </c>
      <c r="H136" s="185">
        <v>85.26</v>
      </c>
      <c r="I136" s="186"/>
      <c r="J136" s="187">
        <f>ROUND(I136*H136,2)</f>
        <v>0</v>
      </c>
      <c r="K136" s="183" t="s">
        <v>221</v>
      </c>
      <c r="L136" s="41"/>
      <c r="M136" s="188" t="s">
        <v>19</v>
      </c>
      <c r="N136" s="189" t="s">
        <v>43</v>
      </c>
      <c r="O136" s="66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2" t="s">
        <v>156</v>
      </c>
      <c r="AT136" s="192" t="s">
        <v>218</v>
      </c>
      <c r="AU136" s="192" t="s">
        <v>81</v>
      </c>
      <c r="AY136" s="19" t="s">
        <v>216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9" t="s">
        <v>79</v>
      </c>
      <c r="BK136" s="193">
        <f>ROUND(I136*H136,2)</f>
        <v>0</v>
      </c>
      <c r="BL136" s="19" t="s">
        <v>156</v>
      </c>
      <c r="BM136" s="192" t="s">
        <v>260</v>
      </c>
    </row>
    <row r="137" spans="1:65" s="2" customFormat="1" ht="11.25">
      <c r="A137" s="36"/>
      <c r="B137" s="37"/>
      <c r="C137" s="38"/>
      <c r="D137" s="194" t="s">
        <v>223</v>
      </c>
      <c r="E137" s="38"/>
      <c r="F137" s="195" t="s">
        <v>261</v>
      </c>
      <c r="G137" s="38"/>
      <c r="H137" s="38"/>
      <c r="I137" s="196"/>
      <c r="J137" s="38"/>
      <c r="K137" s="38"/>
      <c r="L137" s="41"/>
      <c r="M137" s="197"/>
      <c r="N137" s="198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223</v>
      </c>
      <c r="AU137" s="19" t="s">
        <v>81</v>
      </c>
    </row>
    <row r="138" spans="1:65" s="2" customFormat="1" ht="19.5">
      <c r="A138" s="36"/>
      <c r="B138" s="37"/>
      <c r="C138" s="38"/>
      <c r="D138" s="199" t="s">
        <v>225</v>
      </c>
      <c r="E138" s="38"/>
      <c r="F138" s="200" t="s">
        <v>262</v>
      </c>
      <c r="G138" s="38"/>
      <c r="H138" s="38"/>
      <c r="I138" s="196"/>
      <c r="J138" s="38"/>
      <c r="K138" s="38"/>
      <c r="L138" s="41"/>
      <c r="M138" s="197"/>
      <c r="N138" s="198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225</v>
      </c>
      <c r="AU138" s="19" t="s">
        <v>81</v>
      </c>
    </row>
    <row r="139" spans="1:65" s="13" customFormat="1" ht="11.25">
      <c r="B139" s="201"/>
      <c r="C139" s="202"/>
      <c r="D139" s="199" t="s">
        <v>227</v>
      </c>
      <c r="E139" s="203" t="s">
        <v>19</v>
      </c>
      <c r="F139" s="204" t="s">
        <v>827</v>
      </c>
      <c r="G139" s="202"/>
      <c r="H139" s="205">
        <v>170.52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227</v>
      </c>
      <c r="AU139" s="211" t="s">
        <v>81</v>
      </c>
      <c r="AV139" s="13" t="s">
        <v>81</v>
      </c>
      <c r="AW139" s="13" t="s">
        <v>33</v>
      </c>
      <c r="AX139" s="13" t="s">
        <v>79</v>
      </c>
      <c r="AY139" s="211" t="s">
        <v>216</v>
      </c>
    </row>
    <row r="140" spans="1:65" s="13" customFormat="1" ht="11.25">
      <c r="B140" s="201"/>
      <c r="C140" s="202"/>
      <c r="D140" s="199" t="s">
        <v>227</v>
      </c>
      <c r="E140" s="202"/>
      <c r="F140" s="204" t="s">
        <v>828</v>
      </c>
      <c r="G140" s="202"/>
      <c r="H140" s="205">
        <v>85.26</v>
      </c>
      <c r="I140" s="206"/>
      <c r="J140" s="202"/>
      <c r="K140" s="202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227</v>
      </c>
      <c r="AU140" s="211" t="s">
        <v>81</v>
      </c>
      <c r="AV140" s="13" t="s">
        <v>81</v>
      </c>
      <c r="AW140" s="13" t="s">
        <v>4</v>
      </c>
      <c r="AX140" s="13" t="s">
        <v>79</v>
      </c>
      <c r="AY140" s="211" t="s">
        <v>216</v>
      </c>
    </row>
    <row r="141" spans="1:65" s="2" customFormat="1" ht="21.75" customHeight="1">
      <c r="A141" s="36"/>
      <c r="B141" s="37"/>
      <c r="C141" s="181" t="s">
        <v>8</v>
      </c>
      <c r="D141" s="181" t="s">
        <v>218</v>
      </c>
      <c r="E141" s="182" t="s">
        <v>266</v>
      </c>
      <c r="F141" s="183" t="s">
        <v>267</v>
      </c>
      <c r="G141" s="184" t="s">
        <v>160</v>
      </c>
      <c r="H141" s="185">
        <v>7.8</v>
      </c>
      <c r="I141" s="186"/>
      <c r="J141" s="187">
        <f>ROUND(I141*H141,2)</f>
        <v>0</v>
      </c>
      <c r="K141" s="183" t="s">
        <v>221</v>
      </c>
      <c r="L141" s="41"/>
      <c r="M141" s="188" t="s">
        <v>19</v>
      </c>
      <c r="N141" s="189" t="s">
        <v>43</v>
      </c>
      <c r="O141" s="66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2" t="s">
        <v>156</v>
      </c>
      <c r="AT141" s="192" t="s">
        <v>218</v>
      </c>
      <c r="AU141" s="192" t="s">
        <v>81</v>
      </c>
      <c r="AY141" s="19" t="s">
        <v>216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79</v>
      </c>
      <c r="BK141" s="193">
        <f>ROUND(I141*H141,2)</f>
        <v>0</v>
      </c>
      <c r="BL141" s="19" t="s">
        <v>156</v>
      </c>
      <c r="BM141" s="192" t="s">
        <v>829</v>
      </c>
    </row>
    <row r="142" spans="1:65" s="2" customFormat="1" ht="11.25">
      <c r="A142" s="36"/>
      <c r="B142" s="37"/>
      <c r="C142" s="38"/>
      <c r="D142" s="194" t="s">
        <v>223</v>
      </c>
      <c r="E142" s="38"/>
      <c r="F142" s="195" t="s">
        <v>269</v>
      </c>
      <c r="G142" s="38"/>
      <c r="H142" s="38"/>
      <c r="I142" s="196"/>
      <c r="J142" s="38"/>
      <c r="K142" s="38"/>
      <c r="L142" s="41"/>
      <c r="M142" s="197"/>
      <c r="N142" s="198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223</v>
      </c>
      <c r="AU142" s="19" t="s">
        <v>81</v>
      </c>
    </row>
    <row r="143" spans="1:65" s="13" customFormat="1" ht="11.25">
      <c r="B143" s="201"/>
      <c r="C143" s="202"/>
      <c r="D143" s="199" t="s">
        <v>227</v>
      </c>
      <c r="E143" s="203" t="s">
        <v>19</v>
      </c>
      <c r="F143" s="204" t="s">
        <v>158</v>
      </c>
      <c r="G143" s="202"/>
      <c r="H143" s="205">
        <v>7.8</v>
      </c>
      <c r="I143" s="206"/>
      <c r="J143" s="202"/>
      <c r="K143" s="202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227</v>
      </c>
      <c r="AU143" s="211" t="s">
        <v>81</v>
      </c>
      <c r="AV143" s="13" t="s">
        <v>81</v>
      </c>
      <c r="AW143" s="13" t="s">
        <v>33</v>
      </c>
      <c r="AX143" s="13" t="s">
        <v>79</v>
      </c>
      <c r="AY143" s="211" t="s">
        <v>216</v>
      </c>
    </row>
    <row r="144" spans="1:65" s="2" customFormat="1" ht="16.5" customHeight="1">
      <c r="A144" s="36"/>
      <c r="B144" s="37"/>
      <c r="C144" s="181" t="s">
        <v>284</v>
      </c>
      <c r="D144" s="181" t="s">
        <v>218</v>
      </c>
      <c r="E144" s="182" t="s">
        <v>270</v>
      </c>
      <c r="F144" s="183" t="s">
        <v>271</v>
      </c>
      <c r="G144" s="184" t="s">
        <v>160</v>
      </c>
      <c r="H144" s="185">
        <v>35.200000000000003</v>
      </c>
      <c r="I144" s="186"/>
      <c r="J144" s="187">
        <f>ROUND(I144*H144,2)</f>
        <v>0</v>
      </c>
      <c r="K144" s="183" t="s">
        <v>221</v>
      </c>
      <c r="L144" s="41"/>
      <c r="M144" s="188" t="s">
        <v>19</v>
      </c>
      <c r="N144" s="189" t="s">
        <v>43</v>
      </c>
      <c r="O144" s="66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2" t="s">
        <v>156</v>
      </c>
      <c r="AT144" s="192" t="s">
        <v>218</v>
      </c>
      <c r="AU144" s="192" t="s">
        <v>81</v>
      </c>
      <c r="AY144" s="19" t="s">
        <v>216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9" t="s">
        <v>79</v>
      </c>
      <c r="BK144" s="193">
        <f>ROUND(I144*H144,2)</f>
        <v>0</v>
      </c>
      <c r="BL144" s="19" t="s">
        <v>156</v>
      </c>
      <c r="BM144" s="192" t="s">
        <v>830</v>
      </c>
    </row>
    <row r="145" spans="1:65" s="2" customFormat="1" ht="11.25">
      <c r="A145" s="36"/>
      <c r="B145" s="37"/>
      <c r="C145" s="38"/>
      <c r="D145" s="194" t="s">
        <v>223</v>
      </c>
      <c r="E145" s="38"/>
      <c r="F145" s="195" t="s">
        <v>273</v>
      </c>
      <c r="G145" s="38"/>
      <c r="H145" s="38"/>
      <c r="I145" s="196"/>
      <c r="J145" s="38"/>
      <c r="K145" s="38"/>
      <c r="L145" s="41"/>
      <c r="M145" s="197"/>
      <c r="N145" s="198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223</v>
      </c>
      <c r="AU145" s="19" t="s">
        <v>81</v>
      </c>
    </row>
    <row r="146" spans="1:65" s="13" customFormat="1" ht="11.25">
      <c r="B146" s="201"/>
      <c r="C146" s="202"/>
      <c r="D146" s="199" t="s">
        <v>227</v>
      </c>
      <c r="E146" s="203" t="s">
        <v>19</v>
      </c>
      <c r="F146" s="204" t="s">
        <v>163</v>
      </c>
      <c r="G146" s="202"/>
      <c r="H146" s="205">
        <v>35.200000000000003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227</v>
      </c>
      <c r="AU146" s="211" t="s">
        <v>81</v>
      </c>
      <c r="AV146" s="13" t="s">
        <v>81</v>
      </c>
      <c r="AW146" s="13" t="s">
        <v>33</v>
      </c>
      <c r="AX146" s="13" t="s">
        <v>79</v>
      </c>
      <c r="AY146" s="211" t="s">
        <v>216</v>
      </c>
    </row>
    <row r="147" spans="1:65" s="2" customFormat="1" ht="21.75" customHeight="1">
      <c r="A147" s="36"/>
      <c r="B147" s="37"/>
      <c r="C147" s="181" t="s">
        <v>290</v>
      </c>
      <c r="D147" s="181" t="s">
        <v>218</v>
      </c>
      <c r="E147" s="182" t="s">
        <v>831</v>
      </c>
      <c r="F147" s="183" t="s">
        <v>832</v>
      </c>
      <c r="G147" s="184" t="s">
        <v>160</v>
      </c>
      <c r="H147" s="185">
        <v>127.52</v>
      </c>
      <c r="I147" s="186"/>
      <c r="J147" s="187">
        <f>ROUND(I147*H147,2)</f>
        <v>0</v>
      </c>
      <c r="K147" s="183" t="s">
        <v>221</v>
      </c>
      <c r="L147" s="41"/>
      <c r="M147" s="188" t="s">
        <v>19</v>
      </c>
      <c r="N147" s="189" t="s">
        <v>43</v>
      </c>
      <c r="O147" s="66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2" t="s">
        <v>156</v>
      </c>
      <c r="AT147" s="192" t="s">
        <v>218</v>
      </c>
      <c r="AU147" s="192" t="s">
        <v>81</v>
      </c>
      <c r="AY147" s="19" t="s">
        <v>216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9" t="s">
        <v>79</v>
      </c>
      <c r="BK147" s="193">
        <f>ROUND(I147*H147,2)</f>
        <v>0</v>
      </c>
      <c r="BL147" s="19" t="s">
        <v>156</v>
      </c>
      <c r="BM147" s="192" t="s">
        <v>277</v>
      </c>
    </row>
    <row r="148" spans="1:65" s="2" customFormat="1" ht="11.25">
      <c r="A148" s="36"/>
      <c r="B148" s="37"/>
      <c r="C148" s="38"/>
      <c r="D148" s="194" t="s">
        <v>223</v>
      </c>
      <c r="E148" s="38"/>
      <c r="F148" s="195" t="s">
        <v>833</v>
      </c>
      <c r="G148" s="38"/>
      <c r="H148" s="38"/>
      <c r="I148" s="196"/>
      <c r="J148" s="38"/>
      <c r="K148" s="38"/>
      <c r="L148" s="41"/>
      <c r="M148" s="197"/>
      <c r="N148" s="198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223</v>
      </c>
      <c r="AU148" s="19" t="s">
        <v>81</v>
      </c>
    </row>
    <row r="149" spans="1:65" s="14" customFormat="1" ht="11.25">
      <c r="B149" s="212"/>
      <c r="C149" s="213"/>
      <c r="D149" s="199" t="s">
        <v>227</v>
      </c>
      <c r="E149" s="214" t="s">
        <v>19</v>
      </c>
      <c r="F149" s="215" t="s">
        <v>834</v>
      </c>
      <c r="G149" s="213"/>
      <c r="H149" s="214" t="s">
        <v>19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227</v>
      </c>
      <c r="AU149" s="221" t="s">
        <v>81</v>
      </c>
      <c r="AV149" s="14" t="s">
        <v>79</v>
      </c>
      <c r="AW149" s="14" t="s">
        <v>33</v>
      </c>
      <c r="AX149" s="14" t="s">
        <v>72</v>
      </c>
      <c r="AY149" s="221" t="s">
        <v>216</v>
      </c>
    </row>
    <row r="150" spans="1:65" s="13" customFormat="1" ht="11.25">
      <c r="B150" s="201"/>
      <c r="C150" s="202"/>
      <c r="D150" s="199" t="s">
        <v>227</v>
      </c>
      <c r="E150" s="203" t="s">
        <v>19</v>
      </c>
      <c r="F150" s="204" t="s">
        <v>166</v>
      </c>
      <c r="G150" s="202"/>
      <c r="H150" s="205">
        <v>127.52</v>
      </c>
      <c r="I150" s="206"/>
      <c r="J150" s="202"/>
      <c r="K150" s="202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227</v>
      </c>
      <c r="AU150" s="211" t="s">
        <v>81</v>
      </c>
      <c r="AV150" s="13" t="s">
        <v>81</v>
      </c>
      <c r="AW150" s="13" t="s">
        <v>33</v>
      </c>
      <c r="AX150" s="13" t="s">
        <v>79</v>
      </c>
      <c r="AY150" s="211" t="s">
        <v>216</v>
      </c>
    </row>
    <row r="151" spans="1:65" s="2" customFormat="1" ht="24.2" customHeight="1">
      <c r="A151" s="36"/>
      <c r="B151" s="37"/>
      <c r="C151" s="181" t="s">
        <v>299</v>
      </c>
      <c r="D151" s="181" t="s">
        <v>218</v>
      </c>
      <c r="E151" s="182" t="s">
        <v>634</v>
      </c>
      <c r="F151" s="183" t="s">
        <v>635</v>
      </c>
      <c r="G151" s="184" t="s">
        <v>160</v>
      </c>
      <c r="H151" s="185">
        <v>4.32</v>
      </c>
      <c r="I151" s="186"/>
      <c r="J151" s="187">
        <f>ROUND(I151*H151,2)</f>
        <v>0</v>
      </c>
      <c r="K151" s="183" t="s">
        <v>221</v>
      </c>
      <c r="L151" s="41"/>
      <c r="M151" s="188" t="s">
        <v>19</v>
      </c>
      <c r="N151" s="189" t="s">
        <v>43</v>
      </c>
      <c r="O151" s="66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2" t="s">
        <v>156</v>
      </c>
      <c r="AT151" s="192" t="s">
        <v>218</v>
      </c>
      <c r="AU151" s="192" t="s">
        <v>81</v>
      </c>
      <c r="AY151" s="19" t="s">
        <v>216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79</v>
      </c>
      <c r="BK151" s="193">
        <f>ROUND(I151*H151,2)</f>
        <v>0</v>
      </c>
      <c r="BL151" s="19" t="s">
        <v>156</v>
      </c>
      <c r="BM151" s="192" t="s">
        <v>636</v>
      </c>
    </row>
    <row r="152" spans="1:65" s="2" customFormat="1" ht="11.25">
      <c r="A152" s="36"/>
      <c r="B152" s="37"/>
      <c r="C152" s="38"/>
      <c r="D152" s="194" t="s">
        <v>223</v>
      </c>
      <c r="E152" s="38"/>
      <c r="F152" s="195" t="s">
        <v>637</v>
      </c>
      <c r="G152" s="38"/>
      <c r="H152" s="38"/>
      <c r="I152" s="196"/>
      <c r="J152" s="38"/>
      <c r="K152" s="38"/>
      <c r="L152" s="41"/>
      <c r="M152" s="197"/>
      <c r="N152" s="198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223</v>
      </c>
      <c r="AU152" s="19" t="s">
        <v>81</v>
      </c>
    </row>
    <row r="153" spans="1:65" s="13" customFormat="1" ht="11.25">
      <c r="B153" s="201"/>
      <c r="C153" s="202"/>
      <c r="D153" s="199" t="s">
        <v>227</v>
      </c>
      <c r="E153" s="203" t="s">
        <v>602</v>
      </c>
      <c r="F153" s="204" t="s">
        <v>638</v>
      </c>
      <c r="G153" s="202"/>
      <c r="H153" s="205">
        <v>4.32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227</v>
      </c>
      <c r="AU153" s="211" t="s">
        <v>81</v>
      </c>
      <c r="AV153" s="13" t="s">
        <v>81</v>
      </c>
      <c r="AW153" s="13" t="s">
        <v>33</v>
      </c>
      <c r="AX153" s="13" t="s">
        <v>79</v>
      </c>
      <c r="AY153" s="211" t="s">
        <v>216</v>
      </c>
    </row>
    <row r="154" spans="1:65" s="2" customFormat="1" ht="16.5" customHeight="1">
      <c r="A154" s="36"/>
      <c r="B154" s="37"/>
      <c r="C154" s="181" t="s">
        <v>304</v>
      </c>
      <c r="D154" s="181" t="s">
        <v>218</v>
      </c>
      <c r="E154" s="182" t="s">
        <v>639</v>
      </c>
      <c r="F154" s="183" t="s">
        <v>640</v>
      </c>
      <c r="G154" s="184" t="s">
        <v>160</v>
      </c>
      <c r="H154" s="185">
        <v>6.48</v>
      </c>
      <c r="I154" s="186"/>
      <c r="J154" s="187">
        <f>ROUND(I154*H154,2)</f>
        <v>0</v>
      </c>
      <c r="K154" s="183" t="s">
        <v>221</v>
      </c>
      <c r="L154" s="41"/>
      <c r="M154" s="188" t="s">
        <v>19</v>
      </c>
      <c r="N154" s="189" t="s">
        <v>43</v>
      </c>
      <c r="O154" s="66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2" t="s">
        <v>156</v>
      </c>
      <c r="AT154" s="192" t="s">
        <v>218</v>
      </c>
      <c r="AU154" s="192" t="s">
        <v>81</v>
      </c>
      <c r="AY154" s="19" t="s">
        <v>216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79</v>
      </c>
      <c r="BK154" s="193">
        <f>ROUND(I154*H154,2)</f>
        <v>0</v>
      </c>
      <c r="BL154" s="19" t="s">
        <v>156</v>
      </c>
      <c r="BM154" s="192" t="s">
        <v>641</v>
      </c>
    </row>
    <row r="155" spans="1:65" s="2" customFormat="1" ht="11.25">
      <c r="A155" s="36"/>
      <c r="B155" s="37"/>
      <c r="C155" s="38"/>
      <c r="D155" s="194" t="s">
        <v>223</v>
      </c>
      <c r="E155" s="38"/>
      <c r="F155" s="195" t="s">
        <v>642</v>
      </c>
      <c r="G155" s="38"/>
      <c r="H155" s="38"/>
      <c r="I155" s="196"/>
      <c r="J155" s="38"/>
      <c r="K155" s="38"/>
      <c r="L155" s="41"/>
      <c r="M155" s="197"/>
      <c r="N155" s="198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223</v>
      </c>
      <c r="AU155" s="19" t="s">
        <v>81</v>
      </c>
    </row>
    <row r="156" spans="1:65" s="13" customFormat="1" ht="11.25">
      <c r="B156" s="201"/>
      <c r="C156" s="202"/>
      <c r="D156" s="199" t="s">
        <v>227</v>
      </c>
      <c r="E156" s="203" t="s">
        <v>577</v>
      </c>
      <c r="F156" s="204" t="s">
        <v>643</v>
      </c>
      <c r="G156" s="202"/>
      <c r="H156" s="205">
        <v>6.48</v>
      </c>
      <c r="I156" s="206"/>
      <c r="J156" s="202"/>
      <c r="K156" s="202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227</v>
      </c>
      <c r="AU156" s="211" t="s">
        <v>81</v>
      </c>
      <c r="AV156" s="13" t="s">
        <v>81</v>
      </c>
      <c r="AW156" s="13" t="s">
        <v>33</v>
      </c>
      <c r="AX156" s="13" t="s">
        <v>79</v>
      </c>
      <c r="AY156" s="211" t="s">
        <v>216</v>
      </c>
    </row>
    <row r="157" spans="1:65" s="2" customFormat="1" ht="37.9" customHeight="1">
      <c r="A157" s="36"/>
      <c r="B157" s="37"/>
      <c r="C157" s="181" t="s">
        <v>311</v>
      </c>
      <c r="D157" s="181" t="s">
        <v>218</v>
      </c>
      <c r="E157" s="182" t="s">
        <v>279</v>
      </c>
      <c r="F157" s="183" t="s">
        <v>280</v>
      </c>
      <c r="G157" s="184" t="s">
        <v>160</v>
      </c>
      <c r="H157" s="185">
        <v>43</v>
      </c>
      <c r="I157" s="186"/>
      <c r="J157" s="187">
        <f>ROUND(I157*H157,2)</f>
        <v>0</v>
      </c>
      <c r="K157" s="183" t="s">
        <v>221</v>
      </c>
      <c r="L157" s="41"/>
      <c r="M157" s="188" t="s">
        <v>19</v>
      </c>
      <c r="N157" s="189" t="s">
        <v>43</v>
      </c>
      <c r="O157" s="66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2" t="s">
        <v>156</v>
      </c>
      <c r="AT157" s="192" t="s">
        <v>218</v>
      </c>
      <c r="AU157" s="192" t="s">
        <v>81</v>
      </c>
      <c r="AY157" s="19" t="s">
        <v>216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79</v>
      </c>
      <c r="BK157" s="193">
        <f>ROUND(I157*H157,2)</f>
        <v>0</v>
      </c>
      <c r="BL157" s="19" t="s">
        <v>156</v>
      </c>
      <c r="BM157" s="192" t="s">
        <v>835</v>
      </c>
    </row>
    <row r="158" spans="1:65" s="2" customFormat="1" ht="11.25">
      <c r="A158" s="36"/>
      <c r="B158" s="37"/>
      <c r="C158" s="38"/>
      <c r="D158" s="194" t="s">
        <v>223</v>
      </c>
      <c r="E158" s="38"/>
      <c r="F158" s="195" t="s">
        <v>282</v>
      </c>
      <c r="G158" s="38"/>
      <c r="H158" s="38"/>
      <c r="I158" s="196"/>
      <c r="J158" s="38"/>
      <c r="K158" s="38"/>
      <c r="L158" s="41"/>
      <c r="M158" s="197"/>
      <c r="N158" s="198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223</v>
      </c>
      <c r="AU158" s="19" t="s">
        <v>81</v>
      </c>
    </row>
    <row r="159" spans="1:65" s="13" customFormat="1" ht="11.25">
      <c r="B159" s="201"/>
      <c r="C159" s="202"/>
      <c r="D159" s="199" t="s">
        <v>227</v>
      </c>
      <c r="E159" s="203" t="s">
        <v>169</v>
      </c>
      <c r="F159" s="204" t="s">
        <v>283</v>
      </c>
      <c r="G159" s="202"/>
      <c r="H159" s="205">
        <v>43</v>
      </c>
      <c r="I159" s="206"/>
      <c r="J159" s="202"/>
      <c r="K159" s="202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227</v>
      </c>
      <c r="AU159" s="211" t="s">
        <v>81</v>
      </c>
      <c r="AV159" s="13" t="s">
        <v>81</v>
      </c>
      <c r="AW159" s="13" t="s">
        <v>33</v>
      </c>
      <c r="AX159" s="13" t="s">
        <v>79</v>
      </c>
      <c r="AY159" s="211" t="s">
        <v>216</v>
      </c>
    </row>
    <row r="160" spans="1:65" s="2" customFormat="1" ht="37.9" customHeight="1">
      <c r="A160" s="36"/>
      <c r="B160" s="37"/>
      <c r="C160" s="181" t="s">
        <v>318</v>
      </c>
      <c r="D160" s="181" t="s">
        <v>218</v>
      </c>
      <c r="E160" s="182" t="s">
        <v>285</v>
      </c>
      <c r="F160" s="183" t="s">
        <v>286</v>
      </c>
      <c r="G160" s="184" t="s">
        <v>160</v>
      </c>
      <c r="H160" s="185">
        <v>138.32</v>
      </c>
      <c r="I160" s="186"/>
      <c r="J160" s="187">
        <f>ROUND(I160*H160,2)</f>
        <v>0</v>
      </c>
      <c r="K160" s="183" t="s">
        <v>221</v>
      </c>
      <c r="L160" s="41"/>
      <c r="M160" s="188" t="s">
        <v>19</v>
      </c>
      <c r="N160" s="189" t="s">
        <v>43</v>
      </c>
      <c r="O160" s="66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2" t="s">
        <v>156</v>
      </c>
      <c r="AT160" s="192" t="s">
        <v>218</v>
      </c>
      <c r="AU160" s="192" t="s">
        <v>81</v>
      </c>
      <c r="AY160" s="19" t="s">
        <v>216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9" t="s">
        <v>79</v>
      </c>
      <c r="BK160" s="193">
        <f>ROUND(I160*H160,2)</f>
        <v>0</v>
      </c>
      <c r="BL160" s="19" t="s">
        <v>156</v>
      </c>
      <c r="BM160" s="192" t="s">
        <v>287</v>
      </c>
    </row>
    <row r="161" spans="1:65" s="2" customFormat="1" ht="11.25">
      <c r="A161" s="36"/>
      <c r="B161" s="37"/>
      <c r="C161" s="38"/>
      <c r="D161" s="194" t="s">
        <v>223</v>
      </c>
      <c r="E161" s="38"/>
      <c r="F161" s="195" t="s">
        <v>288</v>
      </c>
      <c r="G161" s="38"/>
      <c r="H161" s="38"/>
      <c r="I161" s="196"/>
      <c r="J161" s="38"/>
      <c r="K161" s="38"/>
      <c r="L161" s="41"/>
      <c r="M161" s="197"/>
      <c r="N161" s="198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223</v>
      </c>
      <c r="AU161" s="19" t="s">
        <v>81</v>
      </c>
    </row>
    <row r="162" spans="1:65" s="13" customFormat="1" ht="11.25">
      <c r="B162" s="201"/>
      <c r="C162" s="202"/>
      <c r="D162" s="199" t="s">
        <v>227</v>
      </c>
      <c r="E162" s="203" t="s">
        <v>19</v>
      </c>
      <c r="F162" s="204" t="s">
        <v>166</v>
      </c>
      <c r="G162" s="202"/>
      <c r="H162" s="205">
        <v>127.52</v>
      </c>
      <c r="I162" s="206"/>
      <c r="J162" s="202"/>
      <c r="K162" s="202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227</v>
      </c>
      <c r="AU162" s="211" t="s">
        <v>81</v>
      </c>
      <c r="AV162" s="13" t="s">
        <v>81</v>
      </c>
      <c r="AW162" s="13" t="s">
        <v>33</v>
      </c>
      <c r="AX162" s="13" t="s">
        <v>72</v>
      </c>
      <c r="AY162" s="211" t="s">
        <v>216</v>
      </c>
    </row>
    <row r="163" spans="1:65" s="13" customFormat="1" ht="11.25">
      <c r="B163" s="201"/>
      <c r="C163" s="202"/>
      <c r="D163" s="199" t="s">
        <v>227</v>
      </c>
      <c r="E163" s="203" t="s">
        <v>19</v>
      </c>
      <c r="F163" s="204" t="s">
        <v>644</v>
      </c>
      <c r="G163" s="202"/>
      <c r="H163" s="205">
        <v>10.8</v>
      </c>
      <c r="I163" s="206"/>
      <c r="J163" s="202"/>
      <c r="K163" s="202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227</v>
      </c>
      <c r="AU163" s="211" t="s">
        <v>81</v>
      </c>
      <c r="AV163" s="13" t="s">
        <v>81</v>
      </c>
      <c r="AW163" s="13" t="s">
        <v>33</v>
      </c>
      <c r="AX163" s="13" t="s">
        <v>72</v>
      </c>
      <c r="AY163" s="211" t="s">
        <v>216</v>
      </c>
    </row>
    <row r="164" spans="1:65" s="15" customFormat="1" ht="11.25">
      <c r="B164" s="222"/>
      <c r="C164" s="223"/>
      <c r="D164" s="199" t="s">
        <v>227</v>
      </c>
      <c r="E164" s="224" t="s">
        <v>172</v>
      </c>
      <c r="F164" s="225" t="s">
        <v>289</v>
      </c>
      <c r="G164" s="223"/>
      <c r="H164" s="226">
        <v>138.32</v>
      </c>
      <c r="I164" s="227"/>
      <c r="J164" s="223"/>
      <c r="K164" s="223"/>
      <c r="L164" s="228"/>
      <c r="M164" s="229"/>
      <c r="N164" s="230"/>
      <c r="O164" s="230"/>
      <c r="P164" s="230"/>
      <c r="Q164" s="230"/>
      <c r="R164" s="230"/>
      <c r="S164" s="230"/>
      <c r="T164" s="231"/>
      <c r="AT164" s="232" t="s">
        <v>227</v>
      </c>
      <c r="AU164" s="232" t="s">
        <v>81</v>
      </c>
      <c r="AV164" s="15" t="s">
        <v>156</v>
      </c>
      <c r="AW164" s="15" t="s">
        <v>33</v>
      </c>
      <c r="AX164" s="15" t="s">
        <v>79</v>
      </c>
      <c r="AY164" s="232" t="s">
        <v>216</v>
      </c>
    </row>
    <row r="165" spans="1:65" s="2" customFormat="1" ht="24.2" customHeight="1">
      <c r="A165" s="36"/>
      <c r="B165" s="37"/>
      <c r="C165" s="181" t="s">
        <v>323</v>
      </c>
      <c r="D165" s="181" t="s">
        <v>218</v>
      </c>
      <c r="E165" s="182" t="s">
        <v>291</v>
      </c>
      <c r="F165" s="183" t="s">
        <v>292</v>
      </c>
      <c r="G165" s="184" t="s">
        <v>293</v>
      </c>
      <c r="H165" s="185">
        <v>317.31</v>
      </c>
      <c r="I165" s="186"/>
      <c r="J165" s="187">
        <f>ROUND(I165*H165,2)</f>
        <v>0</v>
      </c>
      <c r="K165" s="183" t="s">
        <v>221</v>
      </c>
      <c r="L165" s="41"/>
      <c r="M165" s="188" t="s">
        <v>19</v>
      </c>
      <c r="N165" s="189" t="s">
        <v>43</v>
      </c>
      <c r="O165" s="66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2" t="s">
        <v>156</v>
      </c>
      <c r="AT165" s="192" t="s">
        <v>218</v>
      </c>
      <c r="AU165" s="192" t="s">
        <v>81</v>
      </c>
      <c r="AY165" s="19" t="s">
        <v>216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79</v>
      </c>
      <c r="BK165" s="193">
        <f>ROUND(I165*H165,2)</f>
        <v>0</v>
      </c>
      <c r="BL165" s="19" t="s">
        <v>156</v>
      </c>
      <c r="BM165" s="192" t="s">
        <v>294</v>
      </c>
    </row>
    <row r="166" spans="1:65" s="2" customFormat="1" ht="11.25">
      <c r="A166" s="36"/>
      <c r="B166" s="37"/>
      <c r="C166" s="38"/>
      <c r="D166" s="194" t="s">
        <v>223</v>
      </c>
      <c r="E166" s="38"/>
      <c r="F166" s="195" t="s">
        <v>295</v>
      </c>
      <c r="G166" s="38"/>
      <c r="H166" s="38"/>
      <c r="I166" s="196"/>
      <c r="J166" s="38"/>
      <c r="K166" s="38"/>
      <c r="L166" s="41"/>
      <c r="M166" s="197"/>
      <c r="N166" s="198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223</v>
      </c>
      <c r="AU166" s="19" t="s">
        <v>81</v>
      </c>
    </row>
    <row r="167" spans="1:65" s="2" customFormat="1" ht="29.25">
      <c r="A167" s="36"/>
      <c r="B167" s="37"/>
      <c r="C167" s="38"/>
      <c r="D167" s="199" t="s">
        <v>225</v>
      </c>
      <c r="E167" s="38"/>
      <c r="F167" s="200" t="s">
        <v>296</v>
      </c>
      <c r="G167" s="38"/>
      <c r="H167" s="38"/>
      <c r="I167" s="196"/>
      <c r="J167" s="38"/>
      <c r="K167" s="38"/>
      <c r="L167" s="41"/>
      <c r="M167" s="197"/>
      <c r="N167" s="198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225</v>
      </c>
      <c r="AU167" s="19" t="s">
        <v>81</v>
      </c>
    </row>
    <row r="168" spans="1:65" s="13" customFormat="1" ht="11.25">
      <c r="B168" s="201"/>
      <c r="C168" s="202"/>
      <c r="D168" s="199" t="s">
        <v>227</v>
      </c>
      <c r="E168" s="203" t="s">
        <v>19</v>
      </c>
      <c r="F168" s="204" t="s">
        <v>297</v>
      </c>
      <c r="G168" s="202"/>
      <c r="H168" s="205">
        <v>181.32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227</v>
      </c>
      <c r="AU168" s="211" t="s">
        <v>81</v>
      </c>
      <c r="AV168" s="13" t="s">
        <v>81</v>
      </c>
      <c r="AW168" s="13" t="s">
        <v>33</v>
      </c>
      <c r="AX168" s="13" t="s">
        <v>79</v>
      </c>
      <c r="AY168" s="211" t="s">
        <v>216</v>
      </c>
    </row>
    <row r="169" spans="1:65" s="13" customFormat="1" ht="11.25">
      <c r="B169" s="201"/>
      <c r="C169" s="202"/>
      <c r="D169" s="199" t="s">
        <v>227</v>
      </c>
      <c r="E169" s="202"/>
      <c r="F169" s="204" t="s">
        <v>836</v>
      </c>
      <c r="G169" s="202"/>
      <c r="H169" s="205">
        <v>317.31</v>
      </c>
      <c r="I169" s="206"/>
      <c r="J169" s="202"/>
      <c r="K169" s="202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227</v>
      </c>
      <c r="AU169" s="211" t="s">
        <v>81</v>
      </c>
      <c r="AV169" s="13" t="s">
        <v>81</v>
      </c>
      <c r="AW169" s="13" t="s">
        <v>4</v>
      </c>
      <c r="AX169" s="13" t="s">
        <v>79</v>
      </c>
      <c r="AY169" s="211" t="s">
        <v>216</v>
      </c>
    </row>
    <row r="170" spans="1:65" s="2" customFormat="1" ht="24.2" customHeight="1">
      <c r="A170" s="36"/>
      <c r="B170" s="37"/>
      <c r="C170" s="181" t="s">
        <v>152</v>
      </c>
      <c r="D170" s="181" t="s">
        <v>218</v>
      </c>
      <c r="E170" s="182" t="s">
        <v>300</v>
      </c>
      <c r="F170" s="183" t="s">
        <v>301</v>
      </c>
      <c r="G170" s="184" t="s">
        <v>160</v>
      </c>
      <c r="H170" s="185">
        <v>181.32</v>
      </c>
      <c r="I170" s="186"/>
      <c r="J170" s="187">
        <f>ROUND(I170*H170,2)</f>
        <v>0</v>
      </c>
      <c r="K170" s="183" t="s">
        <v>221</v>
      </c>
      <c r="L170" s="41"/>
      <c r="M170" s="188" t="s">
        <v>19</v>
      </c>
      <c r="N170" s="189" t="s">
        <v>43</v>
      </c>
      <c r="O170" s="66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2" t="s">
        <v>156</v>
      </c>
      <c r="AT170" s="192" t="s">
        <v>218</v>
      </c>
      <c r="AU170" s="192" t="s">
        <v>81</v>
      </c>
      <c r="AY170" s="19" t="s">
        <v>216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9" t="s">
        <v>79</v>
      </c>
      <c r="BK170" s="193">
        <f>ROUND(I170*H170,2)</f>
        <v>0</v>
      </c>
      <c r="BL170" s="19" t="s">
        <v>156</v>
      </c>
      <c r="BM170" s="192" t="s">
        <v>302</v>
      </c>
    </row>
    <row r="171" spans="1:65" s="2" customFormat="1" ht="11.25">
      <c r="A171" s="36"/>
      <c r="B171" s="37"/>
      <c r="C171" s="38"/>
      <c r="D171" s="194" t="s">
        <v>223</v>
      </c>
      <c r="E171" s="38"/>
      <c r="F171" s="195" t="s">
        <v>303</v>
      </c>
      <c r="G171" s="38"/>
      <c r="H171" s="38"/>
      <c r="I171" s="196"/>
      <c r="J171" s="38"/>
      <c r="K171" s="38"/>
      <c r="L171" s="41"/>
      <c r="M171" s="197"/>
      <c r="N171" s="198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223</v>
      </c>
      <c r="AU171" s="19" t="s">
        <v>81</v>
      </c>
    </row>
    <row r="172" spans="1:65" s="13" customFormat="1" ht="11.25">
      <c r="B172" s="201"/>
      <c r="C172" s="202"/>
      <c r="D172" s="199" t="s">
        <v>227</v>
      </c>
      <c r="E172" s="203" t="s">
        <v>19</v>
      </c>
      <c r="F172" s="204" t="s">
        <v>297</v>
      </c>
      <c r="G172" s="202"/>
      <c r="H172" s="205">
        <v>181.32</v>
      </c>
      <c r="I172" s="206"/>
      <c r="J172" s="202"/>
      <c r="K172" s="202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227</v>
      </c>
      <c r="AU172" s="211" t="s">
        <v>81</v>
      </c>
      <c r="AV172" s="13" t="s">
        <v>81</v>
      </c>
      <c r="AW172" s="13" t="s">
        <v>33</v>
      </c>
      <c r="AX172" s="13" t="s">
        <v>79</v>
      </c>
      <c r="AY172" s="211" t="s">
        <v>216</v>
      </c>
    </row>
    <row r="173" spans="1:65" s="2" customFormat="1" ht="24.2" customHeight="1">
      <c r="A173" s="36"/>
      <c r="B173" s="37"/>
      <c r="C173" s="181" t="s">
        <v>7</v>
      </c>
      <c r="D173" s="181" t="s">
        <v>218</v>
      </c>
      <c r="E173" s="182" t="s">
        <v>305</v>
      </c>
      <c r="F173" s="183" t="s">
        <v>306</v>
      </c>
      <c r="G173" s="184" t="s">
        <v>160</v>
      </c>
      <c r="H173" s="185">
        <v>25</v>
      </c>
      <c r="I173" s="186"/>
      <c r="J173" s="187">
        <f>ROUND(I173*H173,2)</f>
        <v>0</v>
      </c>
      <c r="K173" s="183" t="s">
        <v>221</v>
      </c>
      <c r="L173" s="41"/>
      <c r="M173" s="188" t="s">
        <v>19</v>
      </c>
      <c r="N173" s="189" t="s">
        <v>43</v>
      </c>
      <c r="O173" s="66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2" t="s">
        <v>156</v>
      </c>
      <c r="AT173" s="192" t="s">
        <v>218</v>
      </c>
      <c r="AU173" s="192" t="s">
        <v>81</v>
      </c>
      <c r="AY173" s="19" t="s">
        <v>216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79</v>
      </c>
      <c r="BK173" s="193">
        <f>ROUND(I173*H173,2)</f>
        <v>0</v>
      </c>
      <c r="BL173" s="19" t="s">
        <v>156</v>
      </c>
      <c r="BM173" s="192" t="s">
        <v>307</v>
      </c>
    </row>
    <row r="174" spans="1:65" s="2" customFormat="1" ht="11.25">
      <c r="A174" s="36"/>
      <c r="B174" s="37"/>
      <c r="C174" s="38"/>
      <c r="D174" s="194" t="s">
        <v>223</v>
      </c>
      <c r="E174" s="38"/>
      <c r="F174" s="195" t="s">
        <v>308</v>
      </c>
      <c r="G174" s="38"/>
      <c r="H174" s="38"/>
      <c r="I174" s="196"/>
      <c r="J174" s="38"/>
      <c r="K174" s="38"/>
      <c r="L174" s="41"/>
      <c r="M174" s="197"/>
      <c r="N174" s="198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223</v>
      </c>
      <c r="AU174" s="19" t="s">
        <v>81</v>
      </c>
    </row>
    <row r="175" spans="1:65" s="2" customFormat="1" ht="19.5">
      <c r="A175" s="36"/>
      <c r="B175" s="37"/>
      <c r="C175" s="38"/>
      <c r="D175" s="199" t="s">
        <v>225</v>
      </c>
      <c r="E175" s="38"/>
      <c r="F175" s="200" t="s">
        <v>309</v>
      </c>
      <c r="G175" s="38"/>
      <c r="H175" s="38"/>
      <c r="I175" s="196"/>
      <c r="J175" s="38"/>
      <c r="K175" s="38"/>
      <c r="L175" s="41"/>
      <c r="M175" s="197"/>
      <c r="N175" s="198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225</v>
      </c>
      <c r="AU175" s="19" t="s">
        <v>81</v>
      </c>
    </row>
    <row r="176" spans="1:65" s="14" customFormat="1" ht="11.25">
      <c r="B176" s="212"/>
      <c r="C176" s="213"/>
      <c r="D176" s="199" t="s">
        <v>227</v>
      </c>
      <c r="E176" s="214" t="s">
        <v>19</v>
      </c>
      <c r="F176" s="215" t="s">
        <v>310</v>
      </c>
      <c r="G176" s="213"/>
      <c r="H176" s="214" t="s">
        <v>19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227</v>
      </c>
      <c r="AU176" s="221" t="s">
        <v>81</v>
      </c>
      <c r="AV176" s="14" t="s">
        <v>79</v>
      </c>
      <c r="AW176" s="14" t="s">
        <v>33</v>
      </c>
      <c r="AX176" s="14" t="s">
        <v>72</v>
      </c>
      <c r="AY176" s="221" t="s">
        <v>216</v>
      </c>
    </row>
    <row r="177" spans="1:65" s="13" customFormat="1" ht="11.25">
      <c r="B177" s="201"/>
      <c r="C177" s="202"/>
      <c r="D177" s="199" t="s">
        <v>227</v>
      </c>
      <c r="E177" s="203" t="s">
        <v>180</v>
      </c>
      <c r="F177" s="204" t="s">
        <v>355</v>
      </c>
      <c r="G177" s="202"/>
      <c r="H177" s="205">
        <v>25</v>
      </c>
      <c r="I177" s="206"/>
      <c r="J177" s="202"/>
      <c r="K177" s="202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227</v>
      </c>
      <c r="AU177" s="211" t="s">
        <v>81</v>
      </c>
      <c r="AV177" s="13" t="s">
        <v>81</v>
      </c>
      <c r="AW177" s="13" t="s">
        <v>33</v>
      </c>
      <c r="AX177" s="13" t="s">
        <v>79</v>
      </c>
      <c r="AY177" s="211" t="s">
        <v>216</v>
      </c>
    </row>
    <row r="178" spans="1:65" s="2" customFormat="1" ht="16.5" customHeight="1">
      <c r="A178" s="36"/>
      <c r="B178" s="37"/>
      <c r="C178" s="233" t="s">
        <v>339</v>
      </c>
      <c r="D178" s="233" t="s">
        <v>312</v>
      </c>
      <c r="E178" s="234" t="s">
        <v>313</v>
      </c>
      <c r="F178" s="235" t="s">
        <v>314</v>
      </c>
      <c r="G178" s="236" t="s">
        <v>293</v>
      </c>
      <c r="H178" s="237">
        <v>45</v>
      </c>
      <c r="I178" s="238"/>
      <c r="J178" s="239">
        <f>ROUND(I178*H178,2)</f>
        <v>0</v>
      </c>
      <c r="K178" s="235" t="s">
        <v>221</v>
      </c>
      <c r="L178" s="240"/>
      <c r="M178" s="241" t="s">
        <v>19</v>
      </c>
      <c r="N178" s="242" t="s">
        <v>43</v>
      </c>
      <c r="O178" s="66"/>
      <c r="P178" s="190">
        <f>O178*H178</f>
        <v>0</v>
      </c>
      <c r="Q178" s="190">
        <v>1</v>
      </c>
      <c r="R178" s="190">
        <f>Q178*H178</f>
        <v>45</v>
      </c>
      <c r="S178" s="190">
        <v>0</v>
      </c>
      <c r="T178" s="19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2" t="s">
        <v>257</v>
      </c>
      <c r="AT178" s="192" t="s">
        <v>312</v>
      </c>
      <c r="AU178" s="192" t="s">
        <v>81</v>
      </c>
      <c r="AY178" s="19" t="s">
        <v>216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9" t="s">
        <v>79</v>
      </c>
      <c r="BK178" s="193">
        <f>ROUND(I178*H178,2)</f>
        <v>0</v>
      </c>
      <c r="BL178" s="19" t="s">
        <v>156</v>
      </c>
      <c r="BM178" s="192" t="s">
        <v>315</v>
      </c>
    </row>
    <row r="179" spans="1:65" s="2" customFormat="1" ht="19.5">
      <c r="A179" s="36"/>
      <c r="B179" s="37"/>
      <c r="C179" s="38"/>
      <c r="D179" s="199" t="s">
        <v>225</v>
      </c>
      <c r="E179" s="38"/>
      <c r="F179" s="200" t="s">
        <v>316</v>
      </c>
      <c r="G179" s="38"/>
      <c r="H179" s="38"/>
      <c r="I179" s="196"/>
      <c r="J179" s="38"/>
      <c r="K179" s="38"/>
      <c r="L179" s="41"/>
      <c r="M179" s="197"/>
      <c r="N179" s="198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225</v>
      </c>
      <c r="AU179" s="19" t="s">
        <v>81</v>
      </c>
    </row>
    <row r="180" spans="1:65" s="13" customFormat="1" ht="11.25">
      <c r="B180" s="201"/>
      <c r="C180" s="202"/>
      <c r="D180" s="199" t="s">
        <v>227</v>
      </c>
      <c r="E180" s="203" t="s">
        <v>19</v>
      </c>
      <c r="F180" s="204" t="s">
        <v>180</v>
      </c>
      <c r="G180" s="202"/>
      <c r="H180" s="205">
        <v>25</v>
      </c>
      <c r="I180" s="206"/>
      <c r="J180" s="202"/>
      <c r="K180" s="202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227</v>
      </c>
      <c r="AU180" s="211" t="s">
        <v>81</v>
      </c>
      <c r="AV180" s="13" t="s">
        <v>81</v>
      </c>
      <c r="AW180" s="13" t="s">
        <v>33</v>
      </c>
      <c r="AX180" s="13" t="s">
        <v>79</v>
      </c>
      <c r="AY180" s="211" t="s">
        <v>216</v>
      </c>
    </row>
    <row r="181" spans="1:65" s="13" customFormat="1" ht="11.25">
      <c r="B181" s="201"/>
      <c r="C181" s="202"/>
      <c r="D181" s="199" t="s">
        <v>227</v>
      </c>
      <c r="E181" s="202"/>
      <c r="F181" s="204" t="s">
        <v>837</v>
      </c>
      <c r="G181" s="202"/>
      <c r="H181" s="205">
        <v>45</v>
      </c>
      <c r="I181" s="206"/>
      <c r="J181" s="202"/>
      <c r="K181" s="202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227</v>
      </c>
      <c r="AU181" s="211" t="s">
        <v>81</v>
      </c>
      <c r="AV181" s="13" t="s">
        <v>81</v>
      </c>
      <c r="AW181" s="13" t="s">
        <v>4</v>
      </c>
      <c r="AX181" s="13" t="s">
        <v>79</v>
      </c>
      <c r="AY181" s="211" t="s">
        <v>216</v>
      </c>
    </row>
    <row r="182" spans="1:65" s="2" customFormat="1" ht="37.9" customHeight="1">
      <c r="A182" s="36"/>
      <c r="B182" s="37"/>
      <c r="C182" s="181" t="s">
        <v>344</v>
      </c>
      <c r="D182" s="181" t="s">
        <v>218</v>
      </c>
      <c r="E182" s="182" t="s">
        <v>646</v>
      </c>
      <c r="F182" s="183" t="s">
        <v>647</v>
      </c>
      <c r="G182" s="184" t="s">
        <v>160</v>
      </c>
      <c r="H182" s="185">
        <v>0.9</v>
      </c>
      <c r="I182" s="186"/>
      <c r="J182" s="187">
        <f>ROUND(I182*H182,2)</f>
        <v>0</v>
      </c>
      <c r="K182" s="183" t="s">
        <v>221</v>
      </c>
      <c r="L182" s="41"/>
      <c r="M182" s="188" t="s">
        <v>19</v>
      </c>
      <c r="N182" s="189" t="s">
        <v>43</v>
      </c>
      <c r="O182" s="66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2" t="s">
        <v>156</v>
      </c>
      <c r="AT182" s="192" t="s">
        <v>218</v>
      </c>
      <c r="AU182" s="192" t="s">
        <v>81</v>
      </c>
      <c r="AY182" s="19" t="s">
        <v>216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9" t="s">
        <v>79</v>
      </c>
      <c r="BK182" s="193">
        <f>ROUND(I182*H182,2)</f>
        <v>0</v>
      </c>
      <c r="BL182" s="19" t="s">
        <v>156</v>
      </c>
      <c r="BM182" s="192" t="s">
        <v>648</v>
      </c>
    </row>
    <row r="183" spans="1:65" s="2" customFormat="1" ht="11.25">
      <c r="A183" s="36"/>
      <c r="B183" s="37"/>
      <c r="C183" s="38"/>
      <c r="D183" s="194" t="s">
        <v>223</v>
      </c>
      <c r="E183" s="38"/>
      <c r="F183" s="195" t="s">
        <v>649</v>
      </c>
      <c r="G183" s="38"/>
      <c r="H183" s="38"/>
      <c r="I183" s="196"/>
      <c r="J183" s="38"/>
      <c r="K183" s="38"/>
      <c r="L183" s="41"/>
      <c r="M183" s="197"/>
      <c r="N183" s="198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223</v>
      </c>
      <c r="AU183" s="19" t="s">
        <v>81</v>
      </c>
    </row>
    <row r="184" spans="1:65" s="13" customFormat="1" ht="11.25">
      <c r="B184" s="201"/>
      <c r="C184" s="202"/>
      <c r="D184" s="199" t="s">
        <v>227</v>
      </c>
      <c r="E184" s="203" t="s">
        <v>597</v>
      </c>
      <c r="F184" s="204" t="s">
        <v>650</v>
      </c>
      <c r="G184" s="202"/>
      <c r="H184" s="205">
        <v>0.9</v>
      </c>
      <c r="I184" s="206"/>
      <c r="J184" s="202"/>
      <c r="K184" s="202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227</v>
      </c>
      <c r="AU184" s="211" t="s">
        <v>81</v>
      </c>
      <c r="AV184" s="13" t="s">
        <v>81</v>
      </c>
      <c r="AW184" s="13" t="s">
        <v>33</v>
      </c>
      <c r="AX184" s="13" t="s">
        <v>79</v>
      </c>
      <c r="AY184" s="211" t="s">
        <v>216</v>
      </c>
    </row>
    <row r="185" spans="1:65" s="2" customFormat="1" ht="16.5" customHeight="1">
      <c r="A185" s="36"/>
      <c r="B185" s="37"/>
      <c r="C185" s="233" t="s">
        <v>350</v>
      </c>
      <c r="D185" s="233" t="s">
        <v>312</v>
      </c>
      <c r="E185" s="234" t="s">
        <v>313</v>
      </c>
      <c r="F185" s="235" t="s">
        <v>314</v>
      </c>
      <c r="G185" s="236" t="s">
        <v>293</v>
      </c>
      <c r="H185" s="237">
        <v>1.62</v>
      </c>
      <c r="I185" s="238"/>
      <c r="J185" s="239">
        <f>ROUND(I185*H185,2)</f>
        <v>0</v>
      </c>
      <c r="K185" s="235" t="s">
        <v>221</v>
      </c>
      <c r="L185" s="240"/>
      <c r="M185" s="241" t="s">
        <v>19</v>
      </c>
      <c r="N185" s="242" t="s">
        <v>43</v>
      </c>
      <c r="O185" s="66"/>
      <c r="P185" s="190">
        <f>O185*H185</f>
        <v>0</v>
      </c>
      <c r="Q185" s="190">
        <v>1</v>
      </c>
      <c r="R185" s="190">
        <f>Q185*H185</f>
        <v>1.62</v>
      </c>
      <c r="S185" s="190">
        <v>0</v>
      </c>
      <c r="T185" s="19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2" t="s">
        <v>257</v>
      </c>
      <c r="AT185" s="192" t="s">
        <v>312</v>
      </c>
      <c r="AU185" s="192" t="s">
        <v>81</v>
      </c>
      <c r="AY185" s="19" t="s">
        <v>216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9" t="s">
        <v>79</v>
      </c>
      <c r="BK185" s="193">
        <f>ROUND(I185*H185,2)</f>
        <v>0</v>
      </c>
      <c r="BL185" s="19" t="s">
        <v>156</v>
      </c>
      <c r="BM185" s="192" t="s">
        <v>651</v>
      </c>
    </row>
    <row r="186" spans="1:65" s="2" customFormat="1" ht="19.5">
      <c r="A186" s="36"/>
      <c r="B186" s="37"/>
      <c r="C186" s="38"/>
      <c r="D186" s="199" t="s">
        <v>225</v>
      </c>
      <c r="E186" s="38"/>
      <c r="F186" s="200" t="s">
        <v>316</v>
      </c>
      <c r="G186" s="38"/>
      <c r="H186" s="38"/>
      <c r="I186" s="196"/>
      <c r="J186" s="38"/>
      <c r="K186" s="38"/>
      <c r="L186" s="41"/>
      <c r="M186" s="197"/>
      <c r="N186" s="198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225</v>
      </c>
      <c r="AU186" s="19" t="s">
        <v>81</v>
      </c>
    </row>
    <row r="187" spans="1:65" s="13" customFormat="1" ht="11.25">
      <c r="B187" s="201"/>
      <c r="C187" s="202"/>
      <c r="D187" s="199" t="s">
        <v>227</v>
      </c>
      <c r="E187" s="203" t="s">
        <v>19</v>
      </c>
      <c r="F187" s="204" t="s">
        <v>597</v>
      </c>
      <c r="G187" s="202"/>
      <c r="H187" s="205">
        <v>0.9</v>
      </c>
      <c r="I187" s="206"/>
      <c r="J187" s="202"/>
      <c r="K187" s="202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227</v>
      </c>
      <c r="AU187" s="211" t="s">
        <v>81</v>
      </c>
      <c r="AV187" s="13" t="s">
        <v>81</v>
      </c>
      <c r="AW187" s="13" t="s">
        <v>33</v>
      </c>
      <c r="AX187" s="13" t="s">
        <v>79</v>
      </c>
      <c r="AY187" s="211" t="s">
        <v>216</v>
      </c>
    </row>
    <row r="188" spans="1:65" s="13" customFormat="1" ht="11.25">
      <c r="B188" s="201"/>
      <c r="C188" s="202"/>
      <c r="D188" s="199" t="s">
        <v>227</v>
      </c>
      <c r="E188" s="202"/>
      <c r="F188" s="204" t="s">
        <v>838</v>
      </c>
      <c r="G188" s="202"/>
      <c r="H188" s="205">
        <v>1.62</v>
      </c>
      <c r="I188" s="206"/>
      <c r="J188" s="202"/>
      <c r="K188" s="202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227</v>
      </c>
      <c r="AU188" s="211" t="s">
        <v>81</v>
      </c>
      <c r="AV188" s="13" t="s">
        <v>81</v>
      </c>
      <c r="AW188" s="13" t="s">
        <v>4</v>
      </c>
      <c r="AX188" s="13" t="s">
        <v>79</v>
      </c>
      <c r="AY188" s="211" t="s">
        <v>216</v>
      </c>
    </row>
    <row r="189" spans="1:65" s="2" customFormat="1" ht="16.5" customHeight="1">
      <c r="A189" s="36"/>
      <c r="B189" s="37"/>
      <c r="C189" s="181" t="s">
        <v>355</v>
      </c>
      <c r="D189" s="181" t="s">
        <v>218</v>
      </c>
      <c r="E189" s="182" t="s">
        <v>319</v>
      </c>
      <c r="F189" s="183" t="s">
        <v>320</v>
      </c>
      <c r="G189" s="184" t="s">
        <v>139</v>
      </c>
      <c r="H189" s="185">
        <v>26</v>
      </c>
      <c r="I189" s="186"/>
      <c r="J189" s="187">
        <f>ROUND(I189*H189,2)</f>
        <v>0</v>
      </c>
      <c r="K189" s="183" t="s">
        <v>221</v>
      </c>
      <c r="L189" s="41"/>
      <c r="M189" s="188" t="s">
        <v>19</v>
      </c>
      <c r="N189" s="189" t="s">
        <v>43</v>
      </c>
      <c r="O189" s="66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2" t="s">
        <v>156</v>
      </c>
      <c r="AT189" s="192" t="s">
        <v>218</v>
      </c>
      <c r="AU189" s="192" t="s">
        <v>81</v>
      </c>
      <c r="AY189" s="19" t="s">
        <v>216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9" t="s">
        <v>79</v>
      </c>
      <c r="BK189" s="193">
        <f>ROUND(I189*H189,2)</f>
        <v>0</v>
      </c>
      <c r="BL189" s="19" t="s">
        <v>156</v>
      </c>
      <c r="BM189" s="192" t="s">
        <v>839</v>
      </c>
    </row>
    <row r="190" spans="1:65" s="2" customFormat="1" ht="11.25">
      <c r="A190" s="36"/>
      <c r="B190" s="37"/>
      <c r="C190" s="38"/>
      <c r="D190" s="194" t="s">
        <v>223</v>
      </c>
      <c r="E190" s="38"/>
      <c r="F190" s="195" t="s">
        <v>322</v>
      </c>
      <c r="G190" s="38"/>
      <c r="H190" s="38"/>
      <c r="I190" s="196"/>
      <c r="J190" s="38"/>
      <c r="K190" s="38"/>
      <c r="L190" s="41"/>
      <c r="M190" s="197"/>
      <c r="N190" s="198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223</v>
      </c>
      <c r="AU190" s="19" t="s">
        <v>81</v>
      </c>
    </row>
    <row r="191" spans="1:65" s="13" customFormat="1" ht="11.25">
      <c r="B191" s="201"/>
      <c r="C191" s="202"/>
      <c r="D191" s="199" t="s">
        <v>227</v>
      </c>
      <c r="E191" s="203" t="s">
        <v>19</v>
      </c>
      <c r="F191" s="204" t="s">
        <v>184</v>
      </c>
      <c r="G191" s="202"/>
      <c r="H191" s="205">
        <v>26</v>
      </c>
      <c r="I191" s="206"/>
      <c r="J191" s="202"/>
      <c r="K191" s="202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227</v>
      </c>
      <c r="AU191" s="211" t="s">
        <v>81</v>
      </c>
      <c r="AV191" s="13" t="s">
        <v>81</v>
      </c>
      <c r="AW191" s="13" t="s">
        <v>33</v>
      </c>
      <c r="AX191" s="13" t="s">
        <v>79</v>
      </c>
      <c r="AY191" s="211" t="s">
        <v>216</v>
      </c>
    </row>
    <row r="192" spans="1:65" s="2" customFormat="1" ht="16.5" customHeight="1">
      <c r="A192" s="36"/>
      <c r="B192" s="37"/>
      <c r="C192" s="233" t="s">
        <v>360</v>
      </c>
      <c r="D192" s="233" t="s">
        <v>312</v>
      </c>
      <c r="E192" s="234" t="s">
        <v>324</v>
      </c>
      <c r="F192" s="235" t="s">
        <v>325</v>
      </c>
      <c r="G192" s="236" t="s">
        <v>326</v>
      </c>
      <c r="H192" s="237">
        <v>26</v>
      </c>
      <c r="I192" s="238"/>
      <c r="J192" s="239">
        <f>ROUND(I192*H192,2)</f>
        <v>0</v>
      </c>
      <c r="K192" s="235" t="s">
        <v>221</v>
      </c>
      <c r="L192" s="240"/>
      <c r="M192" s="241" t="s">
        <v>19</v>
      </c>
      <c r="N192" s="242" t="s">
        <v>43</v>
      </c>
      <c r="O192" s="66"/>
      <c r="P192" s="190">
        <f>O192*H192</f>
        <v>0</v>
      </c>
      <c r="Q192" s="190">
        <v>1E-3</v>
      </c>
      <c r="R192" s="190">
        <f>Q192*H192</f>
        <v>2.6000000000000002E-2</v>
      </c>
      <c r="S192" s="190">
        <v>0</v>
      </c>
      <c r="T192" s="19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2" t="s">
        <v>257</v>
      </c>
      <c r="AT192" s="192" t="s">
        <v>312</v>
      </c>
      <c r="AU192" s="192" t="s">
        <v>81</v>
      </c>
      <c r="AY192" s="19" t="s">
        <v>216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9" t="s">
        <v>79</v>
      </c>
      <c r="BK192" s="193">
        <f>ROUND(I192*H192,2)</f>
        <v>0</v>
      </c>
      <c r="BL192" s="19" t="s">
        <v>156</v>
      </c>
      <c r="BM192" s="192" t="s">
        <v>840</v>
      </c>
    </row>
    <row r="193" spans="1:65" s="2" customFormat="1" ht="19.5">
      <c r="A193" s="36"/>
      <c r="B193" s="37"/>
      <c r="C193" s="38"/>
      <c r="D193" s="199" t="s">
        <v>225</v>
      </c>
      <c r="E193" s="38"/>
      <c r="F193" s="200" t="s">
        <v>328</v>
      </c>
      <c r="G193" s="38"/>
      <c r="H193" s="38"/>
      <c r="I193" s="196"/>
      <c r="J193" s="38"/>
      <c r="K193" s="38"/>
      <c r="L193" s="41"/>
      <c r="M193" s="197"/>
      <c r="N193" s="198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225</v>
      </c>
      <c r="AU193" s="19" t="s">
        <v>81</v>
      </c>
    </row>
    <row r="194" spans="1:65" s="13" customFormat="1" ht="11.25">
      <c r="B194" s="201"/>
      <c r="C194" s="202"/>
      <c r="D194" s="199" t="s">
        <v>227</v>
      </c>
      <c r="E194" s="203" t="s">
        <v>19</v>
      </c>
      <c r="F194" s="204" t="s">
        <v>184</v>
      </c>
      <c r="G194" s="202"/>
      <c r="H194" s="205">
        <v>26</v>
      </c>
      <c r="I194" s="206"/>
      <c r="J194" s="202"/>
      <c r="K194" s="202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227</v>
      </c>
      <c r="AU194" s="211" t="s">
        <v>81</v>
      </c>
      <c r="AV194" s="13" t="s">
        <v>81</v>
      </c>
      <c r="AW194" s="13" t="s">
        <v>33</v>
      </c>
      <c r="AX194" s="13" t="s">
        <v>79</v>
      </c>
      <c r="AY194" s="211" t="s">
        <v>216</v>
      </c>
    </row>
    <row r="195" spans="1:65" s="2" customFormat="1" ht="33" customHeight="1">
      <c r="A195" s="36"/>
      <c r="B195" s="37"/>
      <c r="C195" s="181" t="s">
        <v>366</v>
      </c>
      <c r="D195" s="181" t="s">
        <v>218</v>
      </c>
      <c r="E195" s="182" t="s">
        <v>330</v>
      </c>
      <c r="F195" s="183" t="s">
        <v>331</v>
      </c>
      <c r="G195" s="184" t="s">
        <v>139</v>
      </c>
      <c r="H195" s="185">
        <v>26</v>
      </c>
      <c r="I195" s="186"/>
      <c r="J195" s="187">
        <f>ROUND(I195*H195,2)</f>
        <v>0</v>
      </c>
      <c r="K195" s="183" t="s">
        <v>221</v>
      </c>
      <c r="L195" s="41"/>
      <c r="M195" s="188" t="s">
        <v>19</v>
      </c>
      <c r="N195" s="189" t="s">
        <v>43</v>
      </c>
      <c r="O195" s="66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2" t="s">
        <v>156</v>
      </c>
      <c r="AT195" s="192" t="s">
        <v>218</v>
      </c>
      <c r="AU195" s="192" t="s">
        <v>81</v>
      </c>
      <c r="AY195" s="19" t="s">
        <v>216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9" t="s">
        <v>79</v>
      </c>
      <c r="BK195" s="193">
        <f>ROUND(I195*H195,2)</f>
        <v>0</v>
      </c>
      <c r="BL195" s="19" t="s">
        <v>156</v>
      </c>
      <c r="BM195" s="192" t="s">
        <v>841</v>
      </c>
    </row>
    <row r="196" spans="1:65" s="2" customFormat="1" ht="11.25">
      <c r="A196" s="36"/>
      <c r="B196" s="37"/>
      <c r="C196" s="38"/>
      <c r="D196" s="194" t="s">
        <v>223</v>
      </c>
      <c r="E196" s="38"/>
      <c r="F196" s="195" t="s">
        <v>333</v>
      </c>
      <c r="G196" s="38"/>
      <c r="H196" s="38"/>
      <c r="I196" s="196"/>
      <c r="J196" s="38"/>
      <c r="K196" s="38"/>
      <c r="L196" s="41"/>
      <c r="M196" s="197"/>
      <c r="N196" s="198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223</v>
      </c>
      <c r="AU196" s="19" t="s">
        <v>81</v>
      </c>
    </row>
    <row r="197" spans="1:65" s="13" customFormat="1" ht="11.25">
      <c r="B197" s="201"/>
      <c r="C197" s="202"/>
      <c r="D197" s="199" t="s">
        <v>227</v>
      </c>
      <c r="E197" s="203" t="s">
        <v>19</v>
      </c>
      <c r="F197" s="204" t="s">
        <v>184</v>
      </c>
      <c r="G197" s="202"/>
      <c r="H197" s="205">
        <v>26</v>
      </c>
      <c r="I197" s="206"/>
      <c r="J197" s="202"/>
      <c r="K197" s="202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227</v>
      </c>
      <c r="AU197" s="211" t="s">
        <v>81</v>
      </c>
      <c r="AV197" s="13" t="s">
        <v>81</v>
      </c>
      <c r="AW197" s="13" t="s">
        <v>33</v>
      </c>
      <c r="AX197" s="13" t="s">
        <v>79</v>
      </c>
      <c r="AY197" s="211" t="s">
        <v>216</v>
      </c>
    </row>
    <row r="198" spans="1:65" s="2" customFormat="1" ht="16.5" customHeight="1">
      <c r="A198" s="36"/>
      <c r="B198" s="37"/>
      <c r="C198" s="233" t="s">
        <v>371</v>
      </c>
      <c r="D198" s="233" t="s">
        <v>312</v>
      </c>
      <c r="E198" s="234" t="s">
        <v>334</v>
      </c>
      <c r="F198" s="235" t="s">
        <v>335</v>
      </c>
      <c r="G198" s="236" t="s">
        <v>293</v>
      </c>
      <c r="H198" s="237">
        <v>5.2</v>
      </c>
      <c r="I198" s="238"/>
      <c r="J198" s="239">
        <f>ROUND(I198*H198,2)</f>
        <v>0</v>
      </c>
      <c r="K198" s="235" t="s">
        <v>221</v>
      </c>
      <c r="L198" s="240"/>
      <c r="M198" s="241" t="s">
        <v>19</v>
      </c>
      <c r="N198" s="242" t="s">
        <v>43</v>
      </c>
      <c r="O198" s="66"/>
      <c r="P198" s="190">
        <f>O198*H198</f>
        <v>0</v>
      </c>
      <c r="Q198" s="190">
        <v>1</v>
      </c>
      <c r="R198" s="190">
        <f>Q198*H198</f>
        <v>5.2</v>
      </c>
      <c r="S198" s="190">
        <v>0</v>
      </c>
      <c r="T198" s="19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2" t="s">
        <v>257</v>
      </c>
      <c r="AT198" s="192" t="s">
        <v>312</v>
      </c>
      <c r="AU198" s="192" t="s">
        <v>81</v>
      </c>
      <c r="AY198" s="19" t="s">
        <v>216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9" t="s">
        <v>79</v>
      </c>
      <c r="BK198" s="193">
        <f>ROUND(I198*H198,2)</f>
        <v>0</v>
      </c>
      <c r="BL198" s="19" t="s">
        <v>156</v>
      </c>
      <c r="BM198" s="192" t="s">
        <v>842</v>
      </c>
    </row>
    <row r="199" spans="1:65" s="2" customFormat="1" ht="19.5">
      <c r="A199" s="36"/>
      <c r="B199" s="37"/>
      <c r="C199" s="38"/>
      <c r="D199" s="199" t="s">
        <v>225</v>
      </c>
      <c r="E199" s="38"/>
      <c r="F199" s="200" t="s">
        <v>316</v>
      </c>
      <c r="G199" s="38"/>
      <c r="H199" s="38"/>
      <c r="I199" s="196"/>
      <c r="J199" s="38"/>
      <c r="K199" s="38"/>
      <c r="L199" s="41"/>
      <c r="M199" s="197"/>
      <c r="N199" s="198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225</v>
      </c>
      <c r="AU199" s="19" t="s">
        <v>81</v>
      </c>
    </row>
    <row r="200" spans="1:65" s="13" customFormat="1" ht="11.25">
      <c r="B200" s="201"/>
      <c r="C200" s="202"/>
      <c r="D200" s="199" t="s">
        <v>227</v>
      </c>
      <c r="E200" s="203" t="s">
        <v>19</v>
      </c>
      <c r="F200" s="204" t="s">
        <v>337</v>
      </c>
      <c r="G200" s="202"/>
      <c r="H200" s="205">
        <v>5.2</v>
      </c>
      <c r="I200" s="206"/>
      <c r="J200" s="202"/>
      <c r="K200" s="202"/>
      <c r="L200" s="207"/>
      <c r="M200" s="208"/>
      <c r="N200" s="209"/>
      <c r="O200" s="209"/>
      <c r="P200" s="209"/>
      <c r="Q200" s="209"/>
      <c r="R200" s="209"/>
      <c r="S200" s="209"/>
      <c r="T200" s="210"/>
      <c r="AT200" s="211" t="s">
        <v>227</v>
      </c>
      <c r="AU200" s="211" t="s">
        <v>81</v>
      </c>
      <c r="AV200" s="13" t="s">
        <v>81</v>
      </c>
      <c r="AW200" s="13" t="s">
        <v>33</v>
      </c>
      <c r="AX200" s="13" t="s">
        <v>79</v>
      </c>
      <c r="AY200" s="211" t="s">
        <v>216</v>
      </c>
    </row>
    <row r="201" spans="1:65" s="2" customFormat="1" ht="21.75" customHeight="1">
      <c r="A201" s="36"/>
      <c r="B201" s="37"/>
      <c r="C201" s="181" t="s">
        <v>377</v>
      </c>
      <c r="D201" s="181" t="s">
        <v>218</v>
      </c>
      <c r="E201" s="182" t="s">
        <v>340</v>
      </c>
      <c r="F201" s="183" t="s">
        <v>341</v>
      </c>
      <c r="G201" s="184" t="s">
        <v>139</v>
      </c>
      <c r="H201" s="185">
        <v>26</v>
      </c>
      <c r="I201" s="186"/>
      <c r="J201" s="187">
        <f>ROUND(I201*H201,2)</f>
        <v>0</v>
      </c>
      <c r="K201" s="183" t="s">
        <v>221</v>
      </c>
      <c r="L201" s="41"/>
      <c r="M201" s="188" t="s">
        <v>19</v>
      </c>
      <c r="N201" s="189" t="s">
        <v>43</v>
      </c>
      <c r="O201" s="66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2" t="s">
        <v>156</v>
      </c>
      <c r="AT201" s="192" t="s">
        <v>218</v>
      </c>
      <c r="AU201" s="192" t="s">
        <v>81</v>
      </c>
      <c r="AY201" s="19" t="s">
        <v>216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19" t="s">
        <v>79</v>
      </c>
      <c r="BK201" s="193">
        <f>ROUND(I201*H201,2)</f>
        <v>0</v>
      </c>
      <c r="BL201" s="19" t="s">
        <v>156</v>
      </c>
      <c r="BM201" s="192" t="s">
        <v>843</v>
      </c>
    </row>
    <row r="202" spans="1:65" s="2" customFormat="1" ht="11.25">
      <c r="A202" s="36"/>
      <c r="B202" s="37"/>
      <c r="C202" s="38"/>
      <c r="D202" s="194" t="s">
        <v>223</v>
      </c>
      <c r="E202" s="38"/>
      <c r="F202" s="195" t="s">
        <v>343</v>
      </c>
      <c r="G202" s="38"/>
      <c r="H202" s="38"/>
      <c r="I202" s="196"/>
      <c r="J202" s="38"/>
      <c r="K202" s="38"/>
      <c r="L202" s="41"/>
      <c r="M202" s="197"/>
      <c r="N202" s="198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223</v>
      </c>
      <c r="AU202" s="19" t="s">
        <v>81</v>
      </c>
    </row>
    <row r="203" spans="1:65" s="13" customFormat="1" ht="11.25">
      <c r="B203" s="201"/>
      <c r="C203" s="202"/>
      <c r="D203" s="199" t="s">
        <v>227</v>
      </c>
      <c r="E203" s="203" t="s">
        <v>19</v>
      </c>
      <c r="F203" s="204" t="s">
        <v>184</v>
      </c>
      <c r="G203" s="202"/>
      <c r="H203" s="205">
        <v>26</v>
      </c>
      <c r="I203" s="206"/>
      <c r="J203" s="202"/>
      <c r="K203" s="202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227</v>
      </c>
      <c r="AU203" s="211" t="s">
        <v>81</v>
      </c>
      <c r="AV203" s="13" t="s">
        <v>81</v>
      </c>
      <c r="AW203" s="13" t="s">
        <v>33</v>
      </c>
      <c r="AX203" s="13" t="s">
        <v>79</v>
      </c>
      <c r="AY203" s="211" t="s">
        <v>216</v>
      </c>
    </row>
    <row r="204" spans="1:65" s="2" customFormat="1" ht="21.75" customHeight="1">
      <c r="A204" s="36"/>
      <c r="B204" s="37"/>
      <c r="C204" s="181" t="s">
        <v>384</v>
      </c>
      <c r="D204" s="181" t="s">
        <v>218</v>
      </c>
      <c r="E204" s="182" t="s">
        <v>345</v>
      </c>
      <c r="F204" s="183" t="s">
        <v>346</v>
      </c>
      <c r="G204" s="184" t="s">
        <v>139</v>
      </c>
      <c r="H204" s="185">
        <v>534</v>
      </c>
      <c r="I204" s="186"/>
      <c r="J204" s="187">
        <f>ROUND(I204*H204,2)</f>
        <v>0</v>
      </c>
      <c r="K204" s="183" t="s">
        <v>221</v>
      </c>
      <c r="L204" s="41"/>
      <c r="M204" s="188" t="s">
        <v>19</v>
      </c>
      <c r="N204" s="189" t="s">
        <v>43</v>
      </c>
      <c r="O204" s="66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2" t="s">
        <v>156</v>
      </c>
      <c r="AT204" s="192" t="s">
        <v>218</v>
      </c>
      <c r="AU204" s="192" t="s">
        <v>81</v>
      </c>
      <c r="AY204" s="19" t="s">
        <v>216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19" t="s">
        <v>79</v>
      </c>
      <c r="BK204" s="193">
        <f>ROUND(I204*H204,2)</f>
        <v>0</v>
      </c>
      <c r="BL204" s="19" t="s">
        <v>156</v>
      </c>
      <c r="BM204" s="192" t="s">
        <v>347</v>
      </c>
    </row>
    <row r="205" spans="1:65" s="2" customFormat="1" ht="11.25">
      <c r="A205" s="36"/>
      <c r="B205" s="37"/>
      <c r="C205" s="38"/>
      <c r="D205" s="194" t="s">
        <v>223</v>
      </c>
      <c r="E205" s="38"/>
      <c r="F205" s="195" t="s">
        <v>348</v>
      </c>
      <c r="G205" s="38"/>
      <c r="H205" s="38"/>
      <c r="I205" s="196"/>
      <c r="J205" s="38"/>
      <c r="K205" s="38"/>
      <c r="L205" s="41"/>
      <c r="M205" s="197"/>
      <c r="N205" s="198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223</v>
      </c>
      <c r="AU205" s="19" t="s">
        <v>81</v>
      </c>
    </row>
    <row r="206" spans="1:65" s="13" customFormat="1" ht="11.25">
      <c r="B206" s="201"/>
      <c r="C206" s="202"/>
      <c r="D206" s="199" t="s">
        <v>227</v>
      </c>
      <c r="E206" s="203" t="s">
        <v>19</v>
      </c>
      <c r="F206" s="204" t="s">
        <v>653</v>
      </c>
      <c r="G206" s="202"/>
      <c r="H206" s="205">
        <v>534</v>
      </c>
      <c r="I206" s="206"/>
      <c r="J206" s="202"/>
      <c r="K206" s="202"/>
      <c r="L206" s="207"/>
      <c r="M206" s="208"/>
      <c r="N206" s="209"/>
      <c r="O206" s="209"/>
      <c r="P206" s="209"/>
      <c r="Q206" s="209"/>
      <c r="R206" s="209"/>
      <c r="S206" s="209"/>
      <c r="T206" s="210"/>
      <c r="AT206" s="211" t="s">
        <v>227</v>
      </c>
      <c r="AU206" s="211" t="s">
        <v>81</v>
      </c>
      <c r="AV206" s="13" t="s">
        <v>81</v>
      </c>
      <c r="AW206" s="13" t="s">
        <v>33</v>
      </c>
      <c r="AX206" s="13" t="s">
        <v>79</v>
      </c>
      <c r="AY206" s="211" t="s">
        <v>216</v>
      </c>
    </row>
    <row r="207" spans="1:65" s="12" customFormat="1" ht="22.9" customHeight="1">
      <c r="B207" s="165"/>
      <c r="C207" s="166"/>
      <c r="D207" s="167" t="s">
        <v>71</v>
      </c>
      <c r="E207" s="179" t="s">
        <v>81</v>
      </c>
      <c r="F207" s="179" t="s">
        <v>654</v>
      </c>
      <c r="G207" s="166"/>
      <c r="H207" s="166"/>
      <c r="I207" s="169"/>
      <c r="J207" s="180">
        <f>BK207</f>
        <v>0</v>
      </c>
      <c r="K207" s="166"/>
      <c r="L207" s="171"/>
      <c r="M207" s="172"/>
      <c r="N207" s="173"/>
      <c r="O207" s="173"/>
      <c r="P207" s="174">
        <f>SUM(P208:P215)</f>
        <v>0</v>
      </c>
      <c r="Q207" s="173"/>
      <c r="R207" s="174">
        <f>SUM(R208:R215)</f>
        <v>32.615913159999998</v>
      </c>
      <c r="S207" s="173"/>
      <c r="T207" s="175">
        <f>SUM(T208:T215)</f>
        <v>0</v>
      </c>
      <c r="AR207" s="176" t="s">
        <v>79</v>
      </c>
      <c r="AT207" s="177" t="s">
        <v>71</v>
      </c>
      <c r="AU207" s="177" t="s">
        <v>79</v>
      </c>
      <c r="AY207" s="176" t="s">
        <v>216</v>
      </c>
      <c r="BK207" s="178">
        <f>SUM(BK208:BK215)</f>
        <v>0</v>
      </c>
    </row>
    <row r="208" spans="1:65" s="2" customFormat="1" ht="37.9" customHeight="1">
      <c r="A208" s="36"/>
      <c r="B208" s="37"/>
      <c r="C208" s="181" t="s">
        <v>388</v>
      </c>
      <c r="D208" s="181" t="s">
        <v>218</v>
      </c>
      <c r="E208" s="182" t="s">
        <v>655</v>
      </c>
      <c r="F208" s="183" t="s">
        <v>656</v>
      </c>
      <c r="G208" s="184" t="s">
        <v>134</v>
      </c>
      <c r="H208" s="185">
        <v>45</v>
      </c>
      <c r="I208" s="186"/>
      <c r="J208" s="187">
        <f>ROUND(I208*H208,2)</f>
        <v>0</v>
      </c>
      <c r="K208" s="183" t="s">
        <v>221</v>
      </c>
      <c r="L208" s="41"/>
      <c r="M208" s="188" t="s">
        <v>19</v>
      </c>
      <c r="N208" s="189" t="s">
        <v>43</v>
      </c>
      <c r="O208" s="66"/>
      <c r="P208" s="190">
        <f>O208*H208</f>
        <v>0</v>
      </c>
      <c r="Q208" s="190">
        <v>0.28736</v>
      </c>
      <c r="R208" s="190">
        <f>Q208*H208</f>
        <v>12.9312</v>
      </c>
      <c r="S208" s="190">
        <v>0</v>
      </c>
      <c r="T208" s="191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2" t="s">
        <v>156</v>
      </c>
      <c r="AT208" s="192" t="s">
        <v>218</v>
      </c>
      <c r="AU208" s="192" t="s">
        <v>81</v>
      </c>
      <c r="AY208" s="19" t="s">
        <v>216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19" t="s">
        <v>79</v>
      </c>
      <c r="BK208" s="193">
        <f>ROUND(I208*H208,2)</f>
        <v>0</v>
      </c>
      <c r="BL208" s="19" t="s">
        <v>156</v>
      </c>
      <c r="BM208" s="192" t="s">
        <v>844</v>
      </c>
    </row>
    <row r="209" spans="1:65" s="2" customFormat="1" ht="11.25">
      <c r="A209" s="36"/>
      <c r="B209" s="37"/>
      <c r="C209" s="38"/>
      <c r="D209" s="194" t="s">
        <v>223</v>
      </c>
      <c r="E209" s="38"/>
      <c r="F209" s="195" t="s">
        <v>658</v>
      </c>
      <c r="G209" s="38"/>
      <c r="H209" s="38"/>
      <c r="I209" s="196"/>
      <c r="J209" s="38"/>
      <c r="K209" s="38"/>
      <c r="L209" s="41"/>
      <c r="M209" s="197"/>
      <c r="N209" s="198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223</v>
      </c>
      <c r="AU209" s="19" t="s">
        <v>81</v>
      </c>
    </row>
    <row r="210" spans="1:65" s="13" customFormat="1" ht="11.25">
      <c r="B210" s="201"/>
      <c r="C210" s="202"/>
      <c r="D210" s="199" t="s">
        <v>227</v>
      </c>
      <c r="E210" s="203" t="s">
        <v>19</v>
      </c>
      <c r="F210" s="204" t="s">
        <v>845</v>
      </c>
      <c r="G210" s="202"/>
      <c r="H210" s="205">
        <v>45</v>
      </c>
      <c r="I210" s="206"/>
      <c r="J210" s="202"/>
      <c r="K210" s="202"/>
      <c r="L210" s="207"/>
      <c r="M210" s="208"/>
      <c r="N210" s="209"/>
      <c r="O210" s="209"/>
      <c r="P210" s="209"/>
      <c r="Q210" s="209"/>
      <c r="R210" s="209"/>
      <c r="S210" s="209"/>
      <c r="T210" s="210"/>
      <c r="AT210" s="211" t="s">
        <v>227</v>
      </c>
      <c r="AU210" s="211" t="s">
        <v>81</v>
      </c>
      <c r="AV210" s="13" t="s">
        <v>81</v>
      </c>
      <c r="AW210" s="13" t="s">
        <v>33</v>
      </c>
      <c r="AX210" s="13" t="s">
        <v>79</v>
      </c>
      <c r="AY210" s="211" t="s">
        <v>216</v>
      </c>
    </row>
    <row r="211" spans="1:65" s="2" customFormat="1" ht="16.5" customHeight="1">
      <c r="A211" s="36"/>
      <c r="B211" s="37"/>
      <c r="C211" s="181" t="s">
        <v>393</v>
      </c>
      <c r="D211" s="181" t="s">
        <v>218</v>
      </c>
      <c r="E211" s="182" t="s">
        <v>660</v>
      </c>
      <c r="F211" s="183" t="s">
        <v>661</v>
      </c>
      <c r="G211" s="184" t="s">
        <v>160</v>
      </c>
      <c r="H211" s="185">
        <v>7.8680000000000003</v>
      </c>
      <c r="I211" s="186"/>
      <c r="J211" s="187">
        <f>ROUND(I211*H211,2)</f>
        <v>0</v>
      </c>
      <c r="K211" s="183" t="s">
        <v>221</v>
      </c>
      <c r="L211" s="41"/>
      <c r="M211" s="188" t="s">
        <v>19</v>
      </c>
      <c r="N211" s="189" t="s">
        <v>43</v>
      </c>
      <c r="O211" s="66"/>
      <c r="P211" s="190">
        <f>O211*H211</f>
        <v>0</v>
      </c>
      <c r="Q211" s="190">
        <v>2.5018699999999998</v>
      </c>
      <c r="R211" s="190">
        <f>Q211*H211</f>
        <v>19.684713159999998</v>
      </c>
      <c r="S211" s="190">
        <v>0</v>
      </c>
      <c r="T211" s="191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2" t="s">
        <v>156</v>
      </c>
      <c r="AT211" s="192" t="s">
        <v>218</v>
      </c>
      <c r="AU211" s="192" t="s">
        <v>81</v>
      </c>
      <c r="AY211" s="19" t="s">
        <v>216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19" t="s">
        <v>79</v>
      </c>
      <c r="BK211" s="193">
        <f>ROUND(I211*H211,2)</f>
        <v>0</v>
      </c>
      <c r="BL211" s="19" t="s">
        <v>156</v>
      </c>
      <c r="BM211" s="192" t="s">
        <v>662</v>
      </c>
    </row>
    <row r="212" spans="1:65" s="2" customFormat="1" ht="11.25">
      <c r="A212" s="36"/>
      <c r="B212" s="37"/>
      <c r="C212" s="38"/>
      <c r="D212" s="194" t="s">
        <v>223</v>
      </c>
      <c r="E212" s="38"/>
      <c r="F212" s="195" t="s">
        <v>663</v>
      </c>
      <c r="G212" s="38"/>
      <c r="H212" s="38"/>
      <c r="I212" s="196"/>
      <c r="J212" s="38"/>
      <c r="K212" s="38"/>
      <c r="L212" s="41"/>
      <c r="M212" s="197"/>
      <c r="N212" s="198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223</v>
      </c>
      <c r="AU212" s="19" t="s">
        <v>81</v>
      </c>
    </row>
    <row r="213" spans="1:65" s="13" customFormat="1" ht="11.25">
      <c r="B213" s="201"/>
      <c r="C213" s="202"/>
      <c r="D213" s="199" t="s">
        <v>227</v>
      </c>
      <c r="E213" s="203" t="s">
        <v>19</v>
      </c>
      <c r="F213" s="204" t="s">
        <v>664</v>
      </c>
      <c r="G213" s="202"/>
      <c r="H213" s="205">
        <v>1.5680000000000001</v>
      </c>
      <c r="I213" s="206"/>
      <c r="J213" s="202"/>
      <c r="K213" s="202"/>
      <c r="L213" s="207"/>
      <c r="M213" s="208"/>
      <c r="N213" s="209"/>
      <c r="O213" s="209"/>
      <c r="P213" s="209"/>
      <c r="Q213" s="209"/>
      <c r="R213" s="209"/>
      <c r="S213" s="209"/>
      <c r="T213" s="210"/>
      <c r="AT213" s="211" t="s">
        <v>227</v>
      </c>
      <c r="AU213" s="211" t="s">
        <v>81</v>
      </c>
      <c r="AV213" s="13" t="s">
        <v>81</v>
      </c>
      <c r="AW213" s="13" t="s">
        <v>33</v>
      </c>
      <c r="AX213" s="13" t="s">
        <v>72</v>
      </c>
      <c r="AY213" s="211" t="s">
        <v>216</v>
      </c>
    </row>
    <row r="214" spans="1:65" s="13" customFormat="1" ht="11.25">
      <c r="B214" s="201"/>
      <c r="C214" s="202"/>
      <c r="D214" s="199" t="s">
        <v>227</v>
      </c>
      <c r="E214" s="203" t="s">
        <v>19</v>
      </c>
      <c r="F214" s="204" t="s">
        <v>665</v>
      </c>
      <c r="G214" s="202"/>
      <c r="H214" s="205">
        <v>6.3</v>
      </c>
      <c r="I214" s="206"/>
      <c r="J214" s="202"/>
      <c r="K214" s="202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227</v>
      </c>
      <c r="AU214" s="211" t="s">
        <v>81</v>
      </c>
      <c r="AV214" s="13" t="s">
        <v>81</v>
      </c>
      <c r="AW214" s="13" t="s">
        <v>33</v>
      </c>
      <c r="AX214" s="13" t="s">
        <v>72</v>
      </c>
      <c r="AY214" s="211" t="s">
        <v>216</v>
      </c>
    </row>
    <row r="215" spans="1:65" s="15" customFormat="1" ht="11.25">
      <c r="B215" s="222"/>
      <c r="C215" s="223"/>
      <c r="D215" s="199" t="s">
        <v>227</v>
      </c>
      <c r="E215" s="224" t="s">
        <v>19</v>
      </c>
      <c r="F215" s="225" t="s">
        <v>289</v>
      </c>
      <c r="G215" s="223"/>
      <c r="H215" s="226">
        <v>7.8680000000000003</v>
      </c>
      <c r="I215" s="227"/>
      <c r="J215" s="223"/>
      <c r="K215" s="223"/>
      <c r="L215" s="228"/>
      <c r="M215" s="229"/>
      <c r="N215" s="230"/>
      <c r="O215" s="230"/>
      <c r="P215" s="230"/>
      <c r="Q215" s="230"/>
      <c r="R215" s="230"/>
      <c r="S215" s="230"/>
      <c r="T215" s="231"/>
      <c r="AT215" s="232" t="s">
        <v>227</v>
      </c>
      <c r="AU215" s="232" t="s">
        <v>81</v>
      </c>
      <c r="AV215" s="15" t="s">
        <v>156</v>
      </c>
      <c r="AW215" s="15" t="s">
        <v>33</v>
      </c>
      <c r="AX215" s="15" t="s">
        <v>79</v>
      </c>
      <c r="AY215" s="232" t="s">
        <v>216</v>
      </c>
    </row>
    <row r="216" spans="1:65" s="12" customFormat="1" ht="22.9" customHeight="1">
      <c r="B216" s="165"/>
      <c r="C216" s="166"/>
      <c r="D216" s="167" t="s">
        <v>71</v>
      </c>
      <c r="E216" s="179" t="s">
        <v>156</v>
      </c>
      <c r="F216" s="179" t="s">
        <v>666</v>
      </c>
      <c r="G216" s="166"/>
      <c r="H216" s="166"/>
      <c r="I216" s="169"/>
      <c r="J216" s="180">
        <f>BK216</f>
        <v>0</v>
      </c>
      <c r="K216" s="166"/>
      <c r="L216" s="171"/>
      <c r="M216" s="172"/>
      <c r="N216" s="173"/>
      <c r="O216" s="173"/>
      <c r="P216" s="174">
        <f>SUM(P217:P219)</f>
        <v>0</v>
      </c>
      <c r="Q216" s="173"/>
      <c r="R216" s="174">
        <f>SUM(R217:R219)</f>
        <v>0</v>
      </c>
      <c r="S216" s="173"/>
      <c r="T216" s="175">
        <f>SUM(T217:T219)</f>
        <v>0</v>
      </c>
      <c r="AR216" s="176" t="s">
        <v>79</v>
      </c>
      <c r="AT216" s="177" t="s">
        <v>71</v>
      </c>
      <c r="AU216" s="177" t="s">
        <v>79</v>
      </c>
      <c r="AY216" s="176" t="s">
        <v>216</v>
      </c>
      <c r="BK216" s="178">
        <f>SUM(BK217:BK219)</f>
        <v>0</v>
      </c>
    </row>
    <row r="217" spans="1:65" s="2" customFormat="1" ht="16.5" customHeight="1">
      <c r="A217" s="36"/>
      <c r="B217" s="37"/>
      <c r="C217" s="181" t="s">
        <v>398</v>
      </c>
      <c r="D217" s="181" t="s">
        <v>218</v>
      </c>
      <c r="E217" s="182" t="s">
        <v>667</v>
      </c>
      <c r="F217" s="183" t="s">
        <v>668</v>
      </c>
      <c r="G217" s="184" t="s">
        <v>160</v>
      </c>
      <c r="H217" s="185">
        <v>0.6</v>
      </c>
      <c r="I217" s="186"/>
      <c r="J217" s="187">
        <f>ROUND(I217*H217,2)</f>
        <v>0</v>
      </c>
      <c r="K217" s="183" t="s">
        <v>221</v>
      </c>
      <c r="L217" s="41"/>
      <c r="M217" s="188" t="s">
        <v>19</v>
      </c>
      <c r="N217" s="189" t="s">
        <v>43</v>
      </c>
      <c r="O217" s="66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2" t="s">
        <v>156</v>
      </c>
      <c r="AT217" s="192" t="s">
        <v>218</v>
      </c>
      <c r="AU217" s="192" t="s">
        <v>81</v>
      </c>
      <c r="AY217" s="19" t="s">
        <v>216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19" t="s">
        <v>79</v>
      </c>
      <c r="BK217" s="193">
        <f>ROUND(I217*H217,2)</f>
        <v>0</v>
      </c>
      <c r="BL217" s="19" t="s">
        <v>156</v>
      </c>
      <c r="BM217" s="192" t="s">
        <v>669</v>
      </c>
    </row>
    <row r="218" spans="1:65" s="2" customFormat="1" ht="11.25">
      <c r="A218" s="36"/>
      <c r="B218" s="37"/>
      <c r="C218" s="38"/>
      <c r="D218" s="194" t="s">
        <v>223</v>
      </c>
      <c r="E218" s="38"/>
      <c r="F218" s="195" t="s">
        <v>670</v>
      </c>
      <c r="G218" s="38"/>
      <c r="H218" s="38"/>
      <c r="I218" s="196"/>
      <c r="J218" s="38"/>
      <c r="K218" s="38"/>
      <c r="L218" s="41"/>
      <c r="M218" s="197"/>
      <c r="N218" s="198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223</v>
      </c>
      <c r="AU218" s="19" t="s">
        <v>81</v>
      </c>
    </row>
    <row r="219" spans="1:65" s="13" customFormat="1" ht="11.25">
      <c r="B219" s="201"/>
      <c r="C219" s="202"/>
      <c r="D219" s="199" t="s">
        <v>227</v>
      </c>
      <c r="E219" s="203" t="s">
        <v>19</v>
      </c>
      <c r="F219" s="204" t="s">
        <v>671</v>
      </c>
      <c r="G219" s="202"/>
      <c r="H219" s="205">
        <v>0.6</v>
      </c>
      <c r="I219" s="206"/>
      <c r="J219" s="202"/>
      <c r="K219" s="202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227</v>
      </c>
      <c r="AU219" s="211" t="s">
        <v>81</v>
      </c>
      <c r="AV219" s="13" t="s">
        <v>81</v>
      </c>
      <c r="AW219" s="13" t="s">
        <v>33</v>
      </c>
      <c r="AX219" s="13" t="s">
        <v>79</v>
      </c>
      <c r="AY219" s="211" t="s">
        <v>216</v>
      </c>
    </row>
    <row r="220" spans="1:65" s="12" customFormat="1" ht="22.9" customHeight="1">
      <c r="B220" s="165"/>
      <c r="C220" s="166"/>
      <c r="D220" s="167" t="s">
        <v>71</v>
      </c>
      <c r="E220" s="179" t="s">
        <v>241</v>
      </c>
      <c r="F220" s="179" t="s">
        <v>349</v>
      </c>
      <c r="G220" s="166"/>
      <c r="H220" s="166"/>
      <c r="I220" s="169"/>
      <c r="J220" s="180">
        <f>BK220</f>
        <v>0</v>
      </c>
      <c r="K220" s="166"/>
      <c r="L220" s="171"/>
      <c r="M220" s="172"/>
      <c r="N220" s="173"/>
      <c r="O220" s="173"/>
      <c r="P220" s="174">
        <f>SUM(P221:P276)</f>
        <v>0</v>
      </c>
      <c r="Q220" s="173"/>
      <c r="R220" s="174">
        <f>SUM(R221:R276)</f>
        <v>127.88705999999999</v>
      </c>
      <c r="S220" s="173"/>
      <c r="T220" s="175">
        <f>SUM(T221:T276)</f>
        <v>0</v>
      </c>
      <c r="AR220" s="176" t="s">
        <v>79</v>
      </c>
      <c r="AT220" s="177" t="s">
        <v>71</v>
      </c>
      <c r="AU220" s="177" t="s">
        <v>79</v>
      </c>
      <c r="AY220" s="176" t="s">
        <v>216</v>
      </c>
      <c r="BK220" s="178">
        <f>SUM(BK221:BK276)</f>
        <v>0</v>
      </c>
    </row>
    <row r="221" spans="1:65" s="2" customFormat="1" ht="21.75" customHeight="1">
      <c r="A221" s="36"/>
      <c r="B221" s="37"/>
      <c r="C221" s="181" t="s">
        <v>404</v>
      </c>
      <c r="D221" s="181" t="s">
        <v>218</v>
      </c>
      <c r="E221" s="182" t="s">
        <v>356</v>
      </c>
      <c r="F221" s="183" t="s">
        <v>357</v>
      </c>
      <c r="G221" s="184" t="s">
        <v>139</v>
      </c>
      <c r="H221" s="185">
        <v>25</v>
      </c>
      <c r="I221" s="186"/>
      <c r="J221" s="187">
        <f>ROUND(I221*H221,2)</f>
        <v>0</v>
      </c>
      <c r="K221" s="183" t="s">
        <v>221</v>
      </c>
      <c r="L221" s="41"/>
      <c r="M221" s="188" t="s">
        <v>19</v>
      </c>
      <c r="N221" s="189" t="s">
        <v>43</v>
      </c>
      <c r="O221" s="66"/>
      <c r="P221" s="190">
        <f>O221*H221</f>
        <v>0</v>
      </c>
      <c r="Q221" s="190">
        <v>0</v>
      </c>
      <c r="R221" s="190">
        <f>Q221*H221</f>
        <v>0</v>
      </c>
      <c r="S221" s="190">
        <v>0</v>
      </c>
      <c r="T221" s="191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92" t="s">
        <v>156</v>
      </c>
      <c r="AT221" s="192" t="s">
        <v>218</v>
      </c>
      <c r="AU221" s="192" t="s">
        <v>81</v>
      </c>
      <c r="AY221" s="19" t="s">
        <v>216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19" t="s">
        <v>79</v>
      </c>
      <c r="BK221" s="193">
        <f>ROUND(I221*H221,2)</f>
        <v>0</v>
      </c>
      <c r="BL221" s="19" t="s">
        <v>156</v>
      </c>
      <c r="BM221" s="192" t="s">
        <v>846</v>
      </c>
    </row>
    <row r="222" spans="1:65" s="2" customFormat="1" ht="11.25">
      <c r="A222" s="36"/>
      <c r="B222" s="37"/>
      <c r="C222" s="38"/>
      <c r="D222" s="194" t="s">
        <v>223</v>
      </c>
      <c r="E222" s="38"/>
      <c r="F222" s="195" t="s">
        <v>359</v>
      </c>
      <c r="G222" s="38"/>
      <c r="H222" s="38"/>
      <c r="I222" s="196"/>
      <c r="J222" s="38"/>
      <c r="K222" s="38"/>
      <c r="L222" s="41"/>
      <c r="M222" s="197"/>
      <c r="N222" s="198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223</v>
      </c>
      <c r="AU222" s="19" t="s">
        <v>81</v>
      </c>
    </row>
    <row r="223" spans="1:65" s="13" customFormat="1" ht="11.25">
      <c r="B223" s="201"/>
      <c r="C223" s="202"/>
      <c r="D223" s="199" t="s">
        <v>227</v>
      </c>
      <c r="E223" s="203" t="s">
        <v>19</v>
      </c>
      <c r="F223" s="204" t="s">
        <v>150</v>
      </c>
      <c r="G223" s="202"/>
      <c r="H223" s="205">
        <v>25</v>
      </c>
      <c r="I223" s="206"/>
      <c r="J223" s="202"/>
      <c r="K223" s="202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227</v>
      </c>
      <c r="AU223" s="211" t="s">
        <v>81</v>
      </c>
      <c r="AV223" s="13" t="s">
        <v>81</v>
      </c>
      <c r="AW223" s="13" t="s">
        <v>33</v>
      </c>
      <c r="AX223" s="13" t="s">
        <v>79</v>
      </c>
      <c r="AY223" s="211" t="s">
        <v>216</v>
      </c>
    </row>
    <row r="224" spans="1:65" s="2" customFormat="1" ht="21.75" customHeight="1">
      <c r="A224" s="36"/>
      <c r="B224" s="37"/>
      <c r="C224" s="181" t="s">
        <v>410</v>
      </c>
      <c r="D224" s="181" t="s">
        <v>218</v>
      </c>
      <c r="E224" s="182" t="s">
        <v>672</v>
      </c>
      <c r="F224" s="183" t="s">
        <v>673</v>
      </c>
      <c r="G224" s="184" t="s">
        <v>139</v>
      </c>
      <c r="H224" s="185">
        <v>633</v>
      </c>
      <c r="I224" s="186"/>
      <c r="J224" s="187">
        <f>ROUND(I224*H224,2)</f>
        <v>0</v>
      </c>
      <c r="K224" s="183" t="s">
        <v>221</v>
      </c>
      <c r="L224" s="41"/>
      <c r="M224" s="188" t="s">
        <v>19</v>
      </c>
      <c r="N224" s="189" t="s">
        <v>43</v>
      </c>
      <c r="O224" s="66"/>
      <c r="P224" s="190">
        <f>O224*H224</f>
        <v>0</v>
      </c>
      <c r="Q224" s="190">
        <v>0</v>
      </c>
      <c r="R224" s="190">
        <f>Q224*H224</f>
        <v>0</v>
      </c>
      <c r="S224" s="190">
        <v>0</v>
      </c>
      <c r="T224" s="19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92" t="s">
        <v>156</v>
      </c>
      <c r="AT224" s="192" t="s">
        <v>218</v>
      </c>
      <c r="AU224" s="192" t="s">
        <v>81</v>
      </c>
      <c r="AY224" s="19" t="s">
        <v>216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19" t="s">
        <v>79</v>
      </c>
      <c r="BK224" s="193">
        <f>ROUND(I224*H224,2)</f>
        <v>0</v>
      </c>
      <c r="BL224" s="19" t="s">
        <v>156</v>
      </c>
      <c r="BM224" s="192" t="s">
        <v>363</v>
      </c>
    </row>
    <row r="225" spans="1:65" s="2" customFormat="1" ht="11.25">
      <c r="A225" s="36"/>
      <c r="B225" s="37"/>
      <c r="C225" s="38"/>
      <c r="D225" s="194" t="s">
        <v>223</v>
      </c>
      <c r="E225" s="38"/>
      <c r="F225" s="195" t="s">
        <v>674</v>
      </c>
      <c r="G225" s="38"/>
      <c r="H225" s="38"/>
      <c r="I225" s="196"/>
      <c r="J225" s="38"/>
      <c r="K225" s="38"/>
      <c r="L225" s="41"/>
      <c r="M225" s="197"/>
      <c r="N225" s="198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223</v>
      </c>
      <c r="AU225" s="19" t="s">
        <v>81</v>
      </c>
    </row>
    <row r="226" spans="1:65" s="13" customFormat="1" ht="11.25">
      <c r="B226" s="201"/>
      <c r="C226" s="202"/>
      <c r="D226" s="199" t="s">
        <v>227</v>
      </c>
      <c r="E226" s="203" t="s">
        <v>19</v>
      </c>
      <c r="F226" s="204" t="s">
        <v>847</v>
      </c>
      <c r="G226" s="202"/>
      <c r="H226" s="205">
        <v>633</v>
      </c>
      <c r="I226" s="206"/>
      <c r="J226" s="202"/>
      <c r="K226" s="202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227</v>
      </c>
      <c r="AU226" s="211" t="s">
        <v>81</v>
      </c>
      <c r="AV226" s="13" t="s">
        <v>81</v>
      </c>
      <c r="AW226" s="13" t="s">
        <v>33</v>
      </c>
      <c r="AX226" s="13" t="s">
        <v>79</v>
      </c>
      <c r="AY226" s="211" t="s">
        <v>216</v>
      </c>
    </row>
    <row r="227" spans="1:65" s="2" customFormat="1" ht="24.2" customHeight="1">
      <c r="A227" s="36"/>
      <c r="B227" s="37"/>
      <c r="C227" s="181" t="s">
        <v>415</v>
      </c>
      <c r="D227" s="181" t="s">
        <v>218</v>
      </c>
      <c r="E227" s="182" t="s">
        <v>367</v>
      </c>
      <c r="F227" s="183" t="s">
        <v>368</v>
      </c>
      <c r="G227" s="184" t="s">
        <v>139</v>
      </c>
      <c r="H227" s="185">
        <v>25</v>
      </c>
      <c r="I227" s="186"/>
      <c r="J227" s="187">
        <f>ROUND(I227*H227,2)</f>
        <v>0</v>
      </c>
      <c r="K227" s="183" t="s">
        <v>221</v>
      </c>
      <c r="L227" s="41"/>
      <c r="M227" s="188" t="s">
        <v>19</v>
      </c>
      <c r="N227" s="189" t="s">
        <v>43</v>
      </c>
      <c r="O227" s="66"/>
      <c r="P227" s="190">
        <f>O227*H227</f>
        <v>0</v>
      </c>
      <c r="Q227" s="190">
        <v>0</v>
      </c>
      <c r="R227" s="190">
        <f>Q227*H227</f>
        <v>0</v>
      </c>
      <c r="S227" s="190">
        <v>0</v>
      </c>
      <c r="T227" s="19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92" t="s">
        <v>156</v>
      </c>
      <c r="AT227" s="192" t="s">
        <v>218</v>
      </c>
      <c r="AU227" s="192" t="s">
        <v>81</v>
      </c>
      <c r="AY227" s="19" t="s">
        <v>216</v>
      </c>
      <c r="BE227" s="193">
        <f>IF(N227="základní",J227,0)</f>
        <v>0</v>
      </c>
      <c r="BF227" s="193">
        <f>IF(N227="snížená",J227,0)</f>
        <v>0</v>
      </c>
      <c r="BG227" s="193">
        <f>IF(N227="zákl. přenesená",J227,0)</f>
        <v>0</v>
      </c>
      <c r="BH227" s="193">
        <f>IF(N227="sníž. přenesená",J227,0)</f>
        <v>0</v>
      </c>
      <c r="BI227" s="193">
        <f>IF(N227="nulová",J227,0)</f>
        <v>0</v>
      </c>
      <c r="BJ227" s="19" t="s">
        <v>79</v>
      </c>
      <c r="BK227" s="193">
        <f>ROUND(I227*H227,2)</f>
        <v>0</v>
      </c>
      <c r="BL227" s="19" t="s">
        <v>156</v>
      </c>
      <c r="BM227" s="192" t="s">
        <v>848</v>
      </c>
    </row>
    <row r="228" spans="1:65" s="2" customFormat="1" ht="11.25">
      <c r="A228" s="36"/>
      <c r="B228" s="37"/>
      <c r="C228" s="38"/>
      <c r="D228" s="194" t="s">
        <v>223</v>
      </c>
      <c r="E228" s="38"/>
      <c r="F228" s="195" t="s">
        <v>370</v>
      </c>
      <c r="G228" s="38"/>
      <c r="H228" s="38"/>
      <c r="I228" s="196"/>
      <c r="J228" s="38"/>
      <c r="K228" s="38"/>
      <c r="L228" s="41"/>
      <c r="M228" s="197"/>
      <c r="N228" s="198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223</v>
      </c>
      <c r="AU228" s="19" t="s">
        <v>81</v>
      </c>
    </row>
    <row r="229" spans="1:65" s="13" customFormat="1" ht="11.25">
      <c r="B229" s="201"/>
      <c r="C229" s="202"/>
      <c r="D229" s="199" t="s">
        <v>227</v>
      </c>
      <c r="E229" s="203" t="s">
        <v>19</v>
      </c>
      <c r="F229" s="204" t="s">
        <v>150</v>
      </c>
      <c r="G229" s="202"/>
      <c r="H229" s="205">
        <v>25</v>
      </c>
      <c r="I229" s="206"/>
      <c r="J229" s="202"/>
      <c r="K229" s="202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227</v>
      </c>
      <c r="AU229" s="211" t="s">
        <v>81</v>
      </c>
      <c r="AV229" s="13" t="s">
        <v>81</v>
      </c>
      <c r="AW229" s="13" t="s">
        <v>33</v>
      </c>
      <c r="AX229" s="13" t="s">
        <v>79</v>
      </c>
      <c r="AY229" s="211" t="s">
        <v>216</v>
      </c>
    </row>
    <row r="230" spans="1:65" s="2" customFormat="1" ht="24.2" customHeight="1">
      <c r="A230" s="36"/>
      <c r="B230" s="37"/>
      <c r="C230" s="181" t="s">
        <v>421</v>
      </c>
      <c r="D230" s="181" t="s">
        <v>218</v>
      </c>
      <c r="E230" s="182" t="s">
        <v>372</v>
      </c>
      <c r="F230" s="183" t="s">
        <v>373</v>
      </c>
      <c r="G230" s="184" t="s">
        <v>139</v>
      </c>
      <c r="H230" s="185">
        <v>245.8</v>
      </c>
      <c r="I230" s="186"/>
      <c r="J230" s="187">
        <f>ROUND(I230*H230,2)</f>
        <v>0</v>
      </c>
      <c r="K230" s="183" t="s">
        <v>221</v>
      </c>
      <c r="L230" s="41"/>
      <c r="M230" s="188" t="s">
        <v>19</v>
      </c>
      <c r="N230" s="189" t="s">
        <v>43</v>
      </c>
      <c r="O230" s="66"/>
      <c r="P230" s="190">
        <f>O230*H230</f>
        <v>0</v>
      </c>
      <c r="Q230" s="190">
        <v>0</v>
      </c>
      <c r="R230" s="190">
        <f>Q230*H230</f>
        <v>0</v>
      </c>
      <c r="S230" s="190">
        <v>0</v>
      </c>
      <c r="T230" s="19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92" t="s">
        <v>156</v>
      </c>
      <c r="AT230" s="192" t="s">
        <v>218</v>
      </c>
      <c r="AU230" s="192" t="s">
        <v>81</v>
      </c>
      <c r="AY230" s="19" t="s">
        <v>216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19" t="s">
        <v>79</v>
      </c>
      <c r="BK230" s="193">
        <f>ROUND(I230*H230,2)</f>
        <v>0</v>
      </c>
      <c r="BL230" s="19" t="s">
        <v>156</v>
      </c>
      <c r="BM230" s="192" t="s">
        <v>369</v>
      </c>
    </row>
    <row r="231" spans="1:65" s="2" customFormat="1" ht="11.25">
      <c r="A231" s="36"/>
      <c r="B231" s="37"/>
      <c r="C231" s="38"/>
      <c r="D231" s="194" t="s">
        <v>223</v>
      </c>
      <c r="E231" s="38"/>
      <c r="F231" s="195" t="s">
        <v>375</v>
      </c>
      <c r="G231" s="38"/>
      <c r="H231" s="38"/>
      <c r="I231" s="196"/>
      <c r="J231" s="38"/>
      <c r="K231" s="38"/>
      <c r="L231" s="41"/>
      <c r="M231" s="197"/>
      <c r="N231" s="198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223</v>
      </c>
      <c r="AU231" s="19" t="s">
        <v>81</v>
      </c>
    </row>
    <row r="232" spans="1:65" s="13" customFormat="1" ht="11.25">
      <c r="B232" s="201"/>
      <c r="C232" s="202"/>
      <c r="D232" s="199" t="s">
        <v>227</v>
      </c>
      <c r="E232" s="203" t="s">
        <v>145</v>
      </c>
      <c r="F232" s="204" t="s">
        <v>376</v>
      </c>
      <c r="G232" s="202"/>
      <c r="H232" s="205">
        <v>245.8</v>
      </c>
      <c r="I232" s="206"/>
      <c r="J232" s="202"/>
      <c r="K232" s="202"/>
      <c r="L232" s="207"/>
      <c r="M232" s="208"/>
      <c r="N232" s="209"/>
      <c r="O232" s="209"/>
      <c r="P232" s="209"/>
      <c r="Q232" s="209"/>
      <c r="R232" s="209"/>
      <c r="S232" s="209"/>
      <c r="T232" s="210"/>
      <c r="AT232" s="211" t="s">
        <v>227</v>
      </c>
      <c r="AU232" s="211" t="s">
        <v>81</v>
      </c>
      <c r="AV232" s="13" t="s">
        <v>81</v>
      </c>
      <c r="AW232" s="13" t="s">
        <v>33</v>
      </c>
      <c r="AX232" s="13" t="s">
        <v>79</v>
      </c>
      <c r="AY232" s="211" t="s">
        <v>216</v>
      </c>
    </row>
    <row r="233" spans="1:65" s="2" customFormat="1" ht="24.2" customHeight="1">
      <c r="A233" s="36"/>
      <c r="B233" s="37"/>
      <c r="C233" s="181" t="s">
        <v>426</v>
      </c>
      <c r="D233" s="181" t="s">
        <v>218</v>
      </c>
      <c r="E233" s="182" t="s">
        <v>849</v>
      </c>
      <c r="F233" s="183" t="s">
        <v>850</v>
      </c>
      <c r="G233" s="184" t="s">
        <v>139</v>
      </c>
      <c r="H233" s="185">
        <v>74</v>
      </c>
      <c r="I233" s="186"/>
      <c r="J233" s="187">
        <f>ROUND(I233*H233,2)</f>
        <v>0</v>
      </c>
      <c r="K233" s="183" t="s">
        <v>221</v>
      </c>
      <c r="L233" s="41"/>
      <c r="M233" s="188" t="s">
        <v>19</v>
      </c>
      <c r="N233" s="189" t="s">
        <v>43</v>
      </c>
      <c r="O233" s="66"/>
      <c r="P233" s="190">
        <f>O233*H233</f>
        <v>0</v>
      </c>
      <c r="Q233" s="190">
        <v>0</v>
      </c>
      <c r="R233" s="190">
        <f>Q233*H233</f>
        <v>0</v>
      </c>
      <c r="S233" s="190">
        <v>0</v>
      </c>
      <c r="T233" s="19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2" t="s">
        <v>156</v>
      </c>
      <c r="AT233" s="192" t="s">
        <v>218</v>
      </c>
      <c r="AU233" s="192" t="s">
        <v>81</v>
      </c>
      <c r="AY233" s="19" t="s">
        <v>216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19" t="s">
        <v>79</v>
      </c>
      <c r="BK233" s="193">
        <f>ROUND(I233*H233,2)</f>
        <v>0</v>
      </c>
      <c r="BL233" s="19" t="s">
        <v>156</v>
      </c>
      <c r="BM233" s="192" t="s">
        <v>851</v>
      </c>
    </row>
    <row r="234" spans="1:65" s="2" customFormat="1" ht="11.25">
      <c r="A234" s="36"/>
      <c r="B234" s="37"/>
      <c r="C234" s="38"/>
      <c r="D234" s="194" t="s">
        <v>223</v>
      </c>
      <c r="E234" s="38"/>
      <c r="F234" s="195" t="s">
        <v>852</v>
      </c>
      <c r="G234" s="38"/>
      <c r="H234" s="38"/>
      <c r="I234" s="196"/>
      <c r="J234" s="38"/>
      <c r="K234" s="38"/>
      <c r="L234" s="41"/>
      <c r="M234" s="197"/>
      <c r="N234" s="198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223</v>
      </c>
      <c r="AU234" s="19" t="s">
        <v>81</v>
      </c>
    </row>
    <row r="235" spans="1:65" s="13" customFormat="1" ht="11.25">
      <c r="B235" s="201"/>
      <c r="C235" s="202"/>
      <c r="D235" s="199" t="s">
        <v>227</v>
      </c>
      <c r="E235" s="203" t="s">
        <v>19</v>
      </c>
      <c r="F235" s="204" t="s">
        <v>809</v>
      </c>
      <c r="G235" s="202"/>
      <c r="H235" s="205">
        <v>74</v>
      </c>
      <c r="I235" s="206"/>
      <c r="J235" s="202"/>
      <c r="K235" s="202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227</v>
      </c>
      <c r="AU235" s="211" t="s">
        <v>81</v>
      </c>
      <c r="AV235" s="13" t="s">
        <v>81</v>
      </c>
      <c r="AW235" s="13" t="s">
        <v>33</v>
      </c>
      <c r="AX235" s="13" t="s">
        <v>79</v>
      </c>
      <c r="AY235" s="211" t="s">
        <v>216</v>
      </c>
    </row>
    <row r="236" spans="1:65" s="2" customFormat="1" ht="24.2" customHeight="1">
      <c r="A236" s="36"/>
      <c r="B236" s="37"/>
      <c r="C236" s="181" t="s">
        <v>431</v>
      </c>
      <c r="D236" s="181" t="s">
        <v>218</v>
      </c>
      <c r="E236" s="182" t="s">
        <v>378</v>
      </c>
      <c r="F236" s="183" t="s">
        <v>379</v>
      </c>
      <c r="G236" s="184" t="s">
        <v>139</v>
      </c>
      <c r="H236" s="185">
        <v>245.8</v>
      </c>
      <c r="I236" s="186"/>
      <c r="J236" s="187">
        <f>ROUND(I236*H236,2)</f>
        <v>0</v>
      </c>
      <c r="K236" s="183" t="s">
        <v>221</v>
      </c>
      <c r="L236" s="41"/>
      <c r="M236" s="188" t="s">
        <v>19</v>
      </c>
      <c r="N236" s="189" t="s">
        <v>43</v>
      </c>
      <c r="O236" s="66"/>
      <c r="P236" s="190">
        <f>O236*H236</f>
        <v>0</v>
      </c>
      <c r="Q236" s="190">
        <v>0</v>
      </c>
      <c r="R236" s="190">
        <f>Q236*H236</f>
        <v>0</v>
      </c>
      <c r="S236" s="190">
        <v>0</v>
      </c>
      <c r="T236" s="19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2" t="s">
        <v>156</v>
      </c>
      <c r="AT236" s="192" t="s">
        <v>218</v>
      </c>
      <c r="AU236" s="192" t="s">
        <v>81</v>
      </c>
      <c r="AY236" s="19" t="s">
        <v>216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19" t="s">
        <v>79</v>
      </c>
      <c r="BK236" s="193">
        <f>ROUND(I236*H236,2)</f>
        <v>0</v>
      </c>
      <c r="BL236" s="19" t="s">
        <v>156</v>
      </c>
      <c r="BM236" s="192" t="s">
        <v>380</v>
      </c>
    </row>
    <row r="237" spans="1:65" s="2" customFormat="1" ht="11.25">
      <c r="A237" s="36"/>
      <c r="B237" s="37"/>
      <c r="C237" s="38"/>
      <c r="D237" s="194" t="s">
        <v>223</v>
      </c>
      <c r="E237" s="38"/>
      <c r="F237" s="195" t="s">
        <v>381</v>
      </c>
      <c r="G237" s="38"/>
      <c r="H237" s="38"/>
      <c r="I237" s="196"/>
      <c r="J237" s="38"/>
      <c r="K237" s="38"/>
      <c r="L237" s="41"/>
      <c r="M237" s="197"/>
      <c r="N237" s="198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223</v>
      </c>
      <c r="AU237" s="19" t="s">
        <v>81</v>
      </c>
    </row>
    <row r="238" spans="1:65" s="13" customFormat="1" ht="11.25">
      <c r="B238" s="201"/>
      <c r="C238" s="202"/>
      <c r="D238" s="199" t="s">
        <v>227</v>
      </c>
      <c r="E238" s="203" t="s">
        <v>19</v>
      </c>
      <c r="F238" s="204" t="s">
        <v>145</v>
      </c>
      <c r="G238" s="202"/>
      <c r="H238" s="205">
        <v>245.8</v>
      </c>
      <c r="I238" s="206"/>
      <c r="J238" s="202"/>
      <c r="K238" s="202"/>
      <c r="L238" s="207"/>
      <c r="M238" s="208"/>
      <c r="N238" s="209"/>
      <c r="O238" s="209"/>
      <c r="P238" s="209"/>
      <c r="Q238" s="209"/>
      <c r="R238" s="209"/>
      <c r="S238" s="209"/>
      <c r="T238" s="210"/>
      <c r="AT238" s="211" t="s">
        <v>227</v>
      </c>
      <c r="AU238" s="211" t="s">
        <v>81</v>
      </c>
      <c r="AV238" s="13" t="s">
        <v>81</v>
      </c>
      <c r="AW238" s="13" t="s">
        <v>33</v>
      </c>
      <c r="AX238" s="13" t="s">
        <v>79</v>
      </c>
      <c r="AY238" s="211" t="s">
        <v>216</v>
      </c>
    </row>
    <row r="239" spans="1:65" s="2" customFormat="1" ht="24.2" customHeight="1">
      <c r="A239" s="36"/>
      <c r="B239" s="37"/>
      <c r="C239" s="181" t="s">
        <v>435</v>
      </c>
      <c r="D239" s="181" t="s">
        <v>218</v>
      </c>
      <c r="E239" s="182" t="s">
        <v>675</v>
      </c>
      <c r="F239" s="183" t="s">
        <v>676</v>
      </c>
      <c r="G239" s="184" t="s">
        <v>139</v>
      </c>
      <c r="H239" s="185">
        <v>118</v>
      </c>
      <c r="I239" s="186"/>
      <c r="J239" s="187">
        <f>ROUND(I239*H239,2)</f>
        <v>0</v>
      </c>
      <c r="K239" s="183" t="s">
        <v>221</v>
      </c>
      <c r="L239" s="41"/>
      <c r="M239" s="188" t="s">
        <v>19</v>
      </c>
      <c r="N239" s="189" t="s">
        <v>43</v>
      </c>
      <c r="O239" s="66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2" t="s">
        <v>156</v>
      </c>
      <c r="AT239" s="192" t="s">
        <v>218</v>
      </c>
      <c r="AU239" s="192" t="s">
        <v>81</v>
      </c>
      <c r="AY239" s="19" t="s">
        <v>216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19" t="s">
        <v>79</v>
      </c>
      <c r="BK239" s="193">
        <f>ROUND(I239*H239,2)</f>
        <v>0</v>
      </c>
      <c r="BL239" s="19" t="s">
        <v>156</v>
      </c>
      <c r="BM239" s="192" t="s">
        <v>677</v>
      </c>
    </row>
    <row r="240" spans="1:65" s="2" customFormat="1" ht="11.25">
      <c r="A240" s="36"/>
      <c r="B240" s="37"/>
      <c r="C240" s="38"/>
      <c r="D240" s="194" t="s">
        <v>223</v>
      </c>
      <c r="E240" s="38"/>
      <c r="F240" s="195" t="s">
        <v>678</v>
      </c>
      <c r="G240" s="38"/>
      <c r="H240" s="38"/>
      <c r="I240" s="196"/>
      <c r="J240" s="38"/>
      <c r="K240" s="38"/>
      <c r="L240" s="41"/>
      <c r="M240" s="197"/>
      <c r="N240" s="198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223</v>
      </c>
      <c r="AU240" s="19" t="s">
        <v>81</v>
      </c>
    </row>
    <row r="241" spans="1:65" s="13" customFormat="1" ht="11.25">
      <c r="B241" s="201"/>
      <c r="C241" s="202"/>
      <c r="D241" s="199" t="s">
        <v>227</v>
      </c>
      <c r="E241" s="203" t="s">
        <v>19</v>
      </c>
      <c r="F241" s="204" t="s">
        <v>585</v>
      </c>
      <c r="G241" s="202"/>
      <c r="H241" s="205">
        <v>118</v>
      </c>
      <c r="I241" s="206"/>
      <c r="J241" s="202"/>
      <c r="K241" s="202"/>
      <c r="L241" s="207"/>
      <c r="M241" s="208"/>
      <c r="N241" s="209"/>
      <c r="O241" s="209"/>
      <c r="P241" s="209"/>
      <c r="Q241" s="209"/>
      <c r="R241" s="209"/>
      <c r="S241" s="209"/>
      <c r="T241" s="210"/>
      <c r="AT241" s="211" t="s">
        <v>227</v>
      </c>
      <c r="AU241" s="211" t="s">
        <v>81</v>
      </c>
      <c r="AV241" s="13" t="s">
        <v>81</v>
      </c>
      <c r="AW241" s="13" t="s">
        <v>33</v>
      </c>
      <c r="AX241" s="13" t="s">
        <v>79</v>
      </c>
      <c r="AY241" s="211" t="s">
        <v>216</v>
      </c>
    </row>
    <row r="242" spans="1:65" s="2" customFormat="1" ht="16.5" customHeight="1">
      <c r="A242" s="36"/>
      <c r="B242" s="37"/>
      <c r="C242" s="181" t="s">
        <v>440</v>
      </c>
      <c r="D242" s="181" t="s">
        <v>218</v>
      </c>
      <c r="E242" s="182" t="s">
        <v>389</v>
      </c>
      <c r="F242" s="183" t="s">
        <v>390</v>
      </c>
      <c r="G242" s="184" t="s">
        <v>139</v>
      </c>
      <c r="H242" s="185">
        <v>270.8</v>
      </c>
      <c r="I242" s="186"/>
      <c r="J242" s="187">
        <f>ROUND(I242*H242,2)</f>
        <v>0</v>
      </c>
      <c r="K242" s="183" t="s">
        <v>221</v>
      </c>
      <c r="L242" s="41"/>
      <c r="M242" s="188" t="s">
        <v>19</v>
      </c>
      <c r="N242" s="189" t="s">
        <v>43</v>
      </c>
      <c r="O242" s="66"/>
      <c r="P242" s="190">
        <f>O242*H242</f>
        <v>0</v>
      </c>
      <c r="Q242" s="190">
        <v>0</v>
      </c>
      <c r="R242" s="190">
        <f>Q242*H242</f>
        <v>0</v>
      </c>
      <c r="S242" s="190">
        <v>0</v>
      </c>
      <c r="T242" s="19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2" t="s">
        <v>156</v>
      </c>
      <c r="AT242" s="192" t="s">
        <v>218</v>
      </c>
      <c r="AU242" s="192" t="s">
        <v>81</v>
      </c>
      <c r="AY242" s="19" t="s">
        <v>216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19" t="s">
        <v>79</v>
      </c>
      <c r="BK242" s="193">
        <f>ROUND(I242*H242,2)</f>
        <v>0</v>
      </c>
      <c r="BL242" s="19" t="s">
        <v>156</v>
      </c>
      <c r="BM242" s="192" t="s">
        <v>679</v>
      </c>
    </row>
    <row r="243" spans="1:65" s="2" customFormat="1" ht="11.25">
      <c r="A243" s="36"/>
      <c r="B243" s="37"/>
      <c r="C243" s="38"/>
      <c r="D243" s="194" t="s">
        <v>223</v>
      </c>
      <c r="E243" s="38"/>
      <c r="F243" s="195" t="s">
        <v>392</v>
      </c>
      <c r="G243" s="38"/>
      <c r="H243" s="38"/>
      <c r="I243" s="196"/>
      <c r="J243" s="38"/>
      <c r="K243" s="38"/>
      <c r="L243" s="41"/>
      <c r="M243" s="197"/>
      <c r="N243" s="198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223</v>
      </c>
      <c r="AU243" s="19" t="s">
        <v>81</v>
      </c>
    </row>
    <row r="244" spans="1:65" s="13" customFormat="1" ht="11.25">
      <c r="B244" s="201"/>
      <c r="C244" s="202"/>
      <c r="D244" s="199" t="s">
        <v>227</v>
      </c>
      <c r="E244" s="203" t="s">
        <v>19</v>
      </c>
      <c r="F244" s="204" t="s">
        <v>853</v>
      </c>
      <c r="G244" s="202"/>
      <c r="H244" s="205">
        <v>270.8</v>
      </c>
      <c r="I244" s="206"/>
      <c r="J244" s="202"/>
      <c r="K244" s="202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227</v>
      </c>
      <c r="AU244" s="211" t="s">
        <v>81</v>
      </c>
      <c r="AV244" s="13" t="s">
        <v>81</v>
      </c>
      <c r="AW244" s="13" t="s">
        <v>33</v>
      </c>
      <c r="AX244" s="13" t="s">
        <v>79</v>
      </c>
      <c r="AY244" s="211" t="s">
        <v>216</v>
      </c>
    </row>
    <row r="245" spans="1:65" s="2" customFormat="1" ht="16.5" customHeight="1">
      <c r="A245" s="36"/>
      <c r="B245" s="37"/>
      <c r="C245" s="181" t="s">
        <v>445</v>
      </c>
      <c r="D245" s="181" t="s">
        <v>218</v>
      </c>
      <c r="E245" s="182" t="s">
        <v>394</v>
      </c>
      <c r="F245" s="183" t="s">
        <v>395</v>
      </c>
      <c r="G245" s="184" t="s">
        <v>139</v>
      </c>
      <c r="H245" s="185">
        <v>2557</v>
      </c>
      <c r="I245" s="186"/>
      <c r="J245" s="187">
        <f>ROUND(I245*H245,2)</f>
        <v>0</v>
      </c>
      <c r="K245" s="183" t="s">
        <v>221</v>
      </c>
      <c r="L245" s="41"/>
      <c r="M245" s="188" t="s">
        <v>19</v>
      </c>
      <c r="N245" s="189" t="s">
        <v>43</v>
      </c>
      <c r="O245" s="66"/>
      <c r="P245" s="190">
        <f>O245*H245</f>
        <v>0</v>
      </c>
      <c r="Q245" s="190">
        <v>0</v>
      </c>
      <c r="R245" s="190">
        <f>Q245*H245</f>
        <v>0</v>
      </c>
      <c r="S245" s="190">
        <v>0</v>
      </c>
      <c r="T245" s="191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2" t="s">
        <v>156</v>
      </c>
      <c r="AT245" s="192" t="s">
        <v>218</v>
      </c>
      <c r="AU245" s="192" t="s">
        <v>81</v>
      </c>
      <c r="AY245" s="19" t="s">
        <v>216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19" t="s">
        <v>79</v>
      </c>
      <c r="BK245" s="193">
        <f>ROUND(I245*H245,2)</f>
        <v>0</v>
      </c>
      <c r="BL245" s="19" t="s">
        <v>156</v>
      </c>
      <c r="BM245" s="192" t="s">
        <v>396</v>
      </c>
    </row>
    <row r="246" spans="1:65" s="2" customFormat="1" ht="11.25">
      <c r="A246" s="36"/>
      <c r="B246" s="37"/>
      <c r="C246" s="38"/>
      <c r="D246" s="194" t="s">
        <v>223</v>
      </c>
      <c r="E246" s="38"/>
      <c r="F246" s="195" t="s">
        <v>397</v>
      </c>
      <c r="G246" s="38"/>
      <c r="H246" s="38"/>
      <c r="I246" s="196"/>
      <c r="J246" s="38"/>
      <c r="K246" s="38"/>
      <c r="L246" s="41"/>
      <c r="M246" s="197"/>
      <c r="N246" s="198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223</v>
      </c>
      <c r="AU246" s="19" t="s">
        <v>81</v>
      </c>
    </row>
    <row r="247" spans="1:65" s="13" customFormat="1" ht="11.25">
      <c r="B247" s="201"/>
      <c r="C247" s="202"/>
      <c r="D247" s="199" t="s">
        <v>227</v>
      </c>
      <c r="E247" s="203" t="s">
        <v>19</v>
      </c>
      <c r="F247" s="204" t="s">
        <v>854</v>
      </c>
      <c r="G247" s="202"/>
      <c r="H247" s="205">
        <v>2557</v>
      </c>
      <c r="I247" s="206"/>
      <c r="J247" s="202"/>
      <c r="K247" s="202"/>
      <c r="L247" s="207"/>
      <c r="M247" s="208"/>
      <c r="N247" s="209"/>
      <c r="O247" s="209"/>
      <c r="P247" s="209"/>
      <c r="Q247" s="209"/>
      <c r="R247" s="209"/>
      <c r="S247" s="209"/>
      <c r="T247" s="210"/>
      <c r="AT247" s="211" t="s">
        <v>227</v>
      </c>
      <c r="AU247" s="211" t="s">
        <v>81</v>
      </c>
      <c r="AV247" s="13" t="s">
        <v>81</v>
      </c>
      <c r="AW247" s="13" t="s">
        <v>33</v>
      </c>
      <c r="AX247" s="13" t="s">
        <v>79</v>
      </c>
      <c r="AY247" s="211" t="s">
        <v>216</v>
      </c>
    </row>
    <row r="248" spans="1:65" s="2" customFormat="1" ht="16.5" customHeight="1">
      <c r="A248" s="36"/>
      <c r="B248" s="37"/>
      <c r="C248" s="181" t="s">
        <v>450</v>
      </c>
      <c r="D248" s="181" t="s">
        <v>218</v>
      </c>
      <c r="E248" s="182" t="s">
        <v>399</v>
      </c>
      <c r="F248" s="183" t="s">
        <v>400</v>
      </c>
      <c r="G248" s="184" t="s">
        <v>139</v>
      </c>
      <c r="H248" s="185">
        <v>2557</v>
      </c>
      <c r="I248" s="186"/>
      <c r="J248" s="187">
        <f>ROUND(I248*H248,2)</f>
        <v>0</v>
      </c>
      <c r="K248" s="183" t="s">
        <v>221</v>
      </c>
      <c r="L248" s="41"/>
      <c r="M248" s="188" t="s">
        <v>19</v>
      </c>
      <c r="N248" s="189" t="s">
        <v>43</v>
      </c>
      <c r="O248" s="66"/>
      <c r="P248" s="190">
        <f>O248*H248</f>
        <v>0</v>
      </c>
      <c r="Q248" s="190">
        <v>0</v>
      </c>
      <c r="R248" s="190">
        <f>Q248*H248</f>
        <v>0</v>
      </c>
      <c r="S248" s="190">
        <v>0</v>
      </c>
      <c r="T248" s="19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2" t="s">
        <v>156</v>
      </c>
      <c r="AT248" s="192" t="s">
        <v>218</v>
      </c>
      <c r="AU248" s="192" t="s">
        <v>81</v>
      </c>
      <c r="AY248" s="19" t="s">
        <v>216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19" t="s">
        <v>79</v>
      </c>
      <c r="BK248" s="193">
        <f>ROUND(I248*H248,2)</f>
        <v>0</v>
      </c>
      <c r="BL248" s="19" t="s">
        <v>156</v>
      </c>
      <c r="BM248" s="192" t="s">
        <v>401</v>
      </c>
    </row>
    <row r="249" spans="1:65" s="2" customFormat="1" ht="11.25">
      <c r="A249" s="36"/>
      <c r="B249" s="37"/>
      <c r="C249" s="38"/>
      <c r="D249" s="194" t="s">
        <v>223</v>
      </c>
      <c r="E249" s="38"/>
      <c r="F249" s="195" t="s">
        <v>402</v>
      </c>
      <c r="G249" s="38"/>
      <c r="H249" s="38"/>
      <c r="I249" s="196"/>
      <c r="J249" s="38"/>
      <c r="K249" s="38"/>
      <c r="L249" s="41"/>
      <c r="M249" s="197"/>
      <c r="N249" s="198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223</v>
      </c>
      <c r="AU249" s="19" t="s">
        <v>81</v>
      </c>
    </row>
    <row r="250" spans="1:65" s="13" customFormat="1" ht="11.25">
      <c r="B250" s="201"/>
      <c r="C250" s="202"/>
      <c r="D250" s="199" t="s">
        <v>227</v>
      </c>
      <c r="E250" s="203" t="s">
        <v>19</v>
      </c>
      <c r="F250" s="204" t="s">
        <v>854</v>
      </c>
      <c r="G250" s="202"/>
      <c r="H250" s="205">
        <v>2557</v>
      </c>
      <c r="I250" s="206"/>
      <c r="J250" s="202"/>
      <c r="K250" s="202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227</v>
      </c>
      <c r="AU250" s="211" t="s">
        <v>81</v>
      </c>
      <c r="AV250" s="13" t="s">
        <v>81</v>
      </c>
      <c r="AW250" s="13" t="s">
        <v>33</v>
      </c>
      <c r="AX250" s="13" t="s">
        <v>79</v>
      </c>
      <c r="AY250" s="211" t="s">
        <v>216</v>
      </c>
    </row>
    <row r="251" spans="1:65" s="2" customFormat="1" ht="24.2" customHeight="1">
      <c r="A251" s="36"/>
      <c r="B251" s="37"/>
      <c r="C251" s="181" t="s">
        <v>454</v>
      </c>
      <c r="D251" s="181" t="s">
        <v>218</v>
      </c>
      <c r="E251" s="182" t="s">
        <v>405</v>
      </c>
      <c r="F251" s="183" t="s">
        <v>406</v>
      </c>
      <c r="G251" s="184" t="s">
        <v>139</v>
      </c>
      <c r="H251" s="185">
        <v>2557</v>
      </c>
      <c r="I251" s="186"/>
      <c r="J251" s="187">
        <f>ROUND(I251*H251,2)</f>
        <v>0</v>
      </c>
      <c r="K251" s="183" t="s">
        <v>221</v>
      </c>
      <c r="L251" s="41"/>
      <c r="M251" s="188" t="s">
        <v>19</v>
      </c>
      <c r="N251" s="189" t="s">
        <v>43</v>
      </c>
      <c r="O251" s="66"/>
      <c r="P251" s="190">
        <f>O251*H251</f>
        <v>0</v>
      </c>
      <c r="Q251" s="190">
        <v>0</v>
      </c>
      <c r="R251" s="190">
        <f>Q251*H251</f>
        <v>0</v>
      </c>
      <c r="S251" s="190">
        <v>0</v>
      </c>
      <c r="T251" s="191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92" t="s">
        <v>156</v>
      </c>
      <c r="AT251" s="192" t="s">
        <v>218</v>
      </c>
      <c r="AU251" s="192" t="s">
        <v>81</v>
      </c>
      <c r="AY251" s="19" t="s">
        <v>216</v>
      </c>
      <c r="BE251" s="193">
        <f>IF(N251="základní",J251,0)</f>
        <v>0</v>
      </c>
      <c r="BF251" s="193">
        <f>IF(N251="snížená",J251,0)</f>
        <v>0</v>
      </c>
      <c r="BG251" s="193">
        <f>IF(N251="zákl. přenesená",J251,0)</f>
        <v>0</v>
      </c>
      <c r="BH251" s="193">
        <f>IF(N251="sníž. přenesená",J251,0)</f>
        <v>0</v>
      </c>
      <c r="BI251" s="193">
        <f>IF(N251="nulová",J251,0)</f>
        <v>0</v>
      </c>
      <c r="BJ251" s="19" t="s">
        <v>79</v>
      </c>
      <c r="BK251" s="193">
        <f>ROUND(I251*H251,2)</f>
        <v>0</v>
      </c>
      <c r="BL251" s="19" t="s">
        <v>156</v>
      </c>
      <c r="BM251" s="192" t="s">
        <v>407</v>
      </c>
    </row>
    <row r="252" spans="1:65" s="2" customFormat="1" ht="11.25">
      <c r="A252" s="36"/>
      <c r="B252" s="37"/>
      <c r="C252" s="38"/>
      <c r="D252" s="194" t="s">
        <v>223</v>
      </c>
      <c r="E252" s="38"/>
      <c r="F252" s="195" t="s">
        <v>408</v>
      </c>
      <c r="G252" s="38"/>
      <c r="H252" s="38"/>
      <c r="I252" s="196"/>
      <c r="J252" s="38"/>
      <c r="K252" s="38"/>
      <c r="L252" s="41"/>
      <c r="M252" s="197"/>
      <c r="N252" s="198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223</v>
      </c>
      <c r="AU252" s="19" t="s">
        <v>81</v>
      </c>
    </row>
    <row r="253" spans="1:65" s="14" customFormat="1" ht="11.25">
      <c r="B253" s="212"/>
      <c r="C253" s="213"/>
      <c r="D253" s="199" t="s">
        <v>227</v>
      </c>
      <c r="E253" s="214" t="s">
        <v>19</v>
      </c>
      <c r="F253" s="215" t="s">
        <v>409</v>
      </c>
      <c r="G253" s="213"/>
      <c r="H253" s="214" t="s">
        <v>19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227</v>
      </c>
      <c r="AU253" s="221" t="s">
        <v>81</v>
      </c>
      <c r="AV253" s="14" t="s">
        <v>79</v>
      </c>
      <c r="AW253" s="14" t="s">
        <v>33</v>
      </c>
      <c r="AX253" s="14" t="s">
        <v>72</v>
      </c>
      <c r="AY253" s="221" t="s">
        <v>216</v>
      </c>
    </row>
    <row r="254" spans="1:65" s="13" customFormat="1" ht="11.25">
      <c r="B254" s="201"/>
      <c r="C254" s="202"/>
      <c r="D254" s="199" t="s">
        <v>227</v>
      </c>
      <c r="E254" s="203" t="s">
        <v>19</v>
      </c>
      <c r="F254" s="204" t="s">
        <v>854</v>
      </c>
      <c r="G254" s="202"/>
      <c r="H254" s="205">
        <v>2557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227</v>
      </c>
      <c r="AU254" s="211" t="s">
        <v>81</v>
      </c>
      <c r="AV254" s="13" t="s">
        <v>81</v>
      </c>
      <c r="AW254" s="13" t="s">
        <v>33</v>
      </c>
      <c r="AX254" s="13" t="s">
        <v>79</v>
      </c>
      <c r="AY254" s="211" t="s">
        <v>216</v>
      </c>
    </row>
    <row r="255" spans="1:65" s="2" customFormat="1" ht="24.2" customHeight="1">
      <c r="A255" s="36"/>
      <c r="B255" s="37"/>
      <c r="C255" s="181" t="s">
        <v>460</v>
      </c>
      <c r="D255" s="181" t="s">
        <v>218</v>
      </c>
      <c r="E255" s="182" t="s">
        <v>411</v>
      </c>
      <c r="F255" s="183" t="s">
        <v>412</v>
      </c>
      <c r="G255" s="184" t="s">
        <v>139</v>
      </c>
      <c r="H255" s="185">
        <v>2557</v>
      </c>
      <c r="I255" s="186"/>
      <c r="J255" s="187">
        <f>ROUND(I255*H255,2)</f>
        <v>0</v>
      </c>
      <c r="K255" s="183" t="s">
        <v>221</v>
      </c>
      <c r="L255" s="41"/>
      <c r="M255" s="188" t="s">
        <v>19</v>
      </c>
      <c r="N255" s="189" t="s">
        <v>43</v>
      </c>
      <c r="O255" s="66"/>
      <c r="P255" s="190">
        <f>O255*H255</f>
        <v>0</v>
      </c>
      <c r="Q255" s="190">
        <v>0</v>
      </c>
      <c r="R255" s="190">
        <f>Q255*H255</f>
        <v>0</v>
      </c>
      <c r="S255" s="190">
        <v>0</v>
      </c>
      <c r="T255" s="19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2" t="s">
        <v>156</v>
      </c>
      <c r="AT255" s="192" t="s">
        <v>218</v>
      </c>
      <c r="AU255" s="192" t="s">
        <v>81</v>
      </c>
      <c r="AY255" s="19" t="s">
        <v>216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19" t="s">
        <v>79</v>
      </c>
      <c r="BK255" s="193">
        <f>ROUND(I255*H255,2)</f>
        <v>0</v>
      </c>
      <c r="BL255" s="19" t="s">
        <v>156</v>
      </c>
      <c r="BM255" s="192" t="s">
        <v>413</v>
      </c>
    </row>
    <row r="256" spans="1:65" s="2" customFormat="1" ht="11.25">
      <c r="A256" s="36"/>
      <c r="B256" s="37"/>
      <c r="C256" s="38"/>
      <c r="D256" s="194" t="s">
        <v>223</v>
      </c>
      <c r="E256" s="38"/>
      <c r="F256" s="195" t="s">
        <v>414</v>
      </c>
      <c r="G256" s="38"/>
      <c r="H256" s="38"/>
      <c r="I256" s="196"/>
      <c r="J256" s="38"/>
      <c r="K256" s="38"/>
      <c r="L256" s="41"/>
      <c r="M256" s="197"/>
      <c r="N256" s="198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223</v>
      </c>
      <c r="AU256" s="19" t="s">
        <v>81</v>
      </c>
    </row>
    <row r="257" spans="1:65" s="13" customFormat="1" ht="11.25">
      <c r="B257" s="201"/>
      <c r="C257" s="202"/>
      <c r="D257" s="199" t="s">
        <v>227</v>
      </c>
      <c r="E257" s="203" t="s">
        <v>19</v>
      </c>
      <c r="F257" s="204" t="s">
        <v>854</v>
      </c>
      <c r="G257" s="202"/>
      <c r="H257" s="205">
        <v>2557</v>
      </c>
      <c r="I257" s="206"/>
      <c r="J257" s="202"/>
      <c r="K257" s="202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227</v>
      </c>
      <c r="AU257" s="211" t="s">
        <v>81</v>
      </c>
      <c r="AV257" s="13" t="s">
        <v>81</v>
      </c>
      <c r="AW257" s="13" t="s">
        <v>33</v>
      </c>
      <c r="AX257" s="13" t="s">
        <v>79</v>
      </c>
      <c r="AY257" s="211" t="s">
        <v>216</v>
      </c>
    </row>
    <row r="258" spans="1:65" s="2" customFormat="1" ht="37.9" customHeight="1">
      <c r="A258" s="36"/>
      <c r="B258" s="37"/>
      <c r="C258" s="181" t="s">
        <v>466</v>
      </c>
      <c r="D258" s="181" t="s">
        <v>218</v>
      </c>
      <c r="E258" s="182" t="s">
        <v>855</v>
      </c>
      <c r="F258" s="183" t="s">
        <v>856</v>
      </c>
      <c r="G258" s="184" t="s">
        <v>139</v>
      </c>
      <c r="H258" s="185">
        <v>416</v>
      </c>
      <c r="I258" s="186"/>
      <c r="J258" s="187">
        <f>ROUND(I258*H258,2)</f>
        <v>0</v>
      </c>
      <c r="K258" s="183" t="s">
        <v>221</v>
      </c>
      <c r="L258" s="41"/>
      <c r="M258" s="188" t="s">
        <v>19</v>
      </c>
      <c r="N258" s="189" t="s">
        <v>43</v>
      </c>
      <c r="O258" s="66"/>
      <c r="P258" s="190">
        <f>O258*H258</f>
        <v>0</v>
      </c>
      <c r="Q258" s="190">
        <v>8.9219999999999994E-2</v>
      </c>
      <c r="R258" s="190">
        <f>Q258*H258</f>
        <v>37.115519999999997</v>
      </c>
      <c r="S258" s="190">
        <v>0</v>
      </c>
      <c r="T258" s="19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2" t="s">
        <v>156</v>
      </c>
      <c r="AT258" s="192" t="s">
        <v>218</v>
      </c>
      <c r="AU258" s="192" t="s">
        <v>81</v>
      </c>
      <c r="AY258" s="19" t="s">
        <v>216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19" t="s">
        <v>79</v>
      </c>
      <c r="BK258" s="193">
        <f>ROUND(I258*H258,2)</f>
        <v>0</v>
      </c>
      <c r="BL258" s="19" t="s">
        <v>156</v>
      </c>
      <c r="BM258" s="192" t="s">
        <v>418</v>
      </c>
    </row>
    <row r="259" spans="1:65" s="2" customFormat="1" ht="11.25">
      <c r="A259" s="36"/>
      <c r="B259" s="37"/>
      <c r="C259" s="38"/>
      <c r="D259" s="194" t="s">
        <v>223</v>
      </c>
      <c r="E259" s="38"/>
      <c r="F259" s="195" t="s">
        <v>857</v>
      </c>
      <c r="G259" s="38"/>
      <c r="H259" s="38"/>
      <c r="I259" s="196"/>
      <c r="J259" s="38"/>
      <c r="K259" s="38"/>
      <c r="L259" s="41"/>
      <c r="M259" s="197"/>
      <c r="N259" s="198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223</v>
      </c>
      <c r="AU259" s="19" t="s">
        <v>81</v>
      </c>
    </row>
    <row r="260" spans="1:65" s="2" customFormat="1" ht="29.25">
      <c r="A260" s="36"/>
      <c r="B260" s="37"/>
      <c r="C260" s="38"/>
      <c r="D260" s="199" t="s">
        <v>225</v>
      </c>
      <c r="E260" s="38"/>
      <c r="F260" s="200" t="s">
        <v>420</v>
      </c>
      <c r="G260" s="38"/>
      <c r="H260" s="38"/>
      <c r="I260" s="196"/>
      <c r="J260" s="38"/>
      <c r="K260" s="38"/>
      <c r="L260" s="41"/>
      <c r="M260" s="197"/>
      <c r="N260" s="198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225</v>
      </c>
      <c r="AU260" s="19" t="s">
        <v>81</v>
      </c>
    </row>
    <row r="261" spans="1:65" s="13" customFormat="1" ht="11.25">
      <c r="B261" s="201"/>
      <c r="C261" s="202"/>
      <c r="D261" s="199" t="s">
        <v>227</v>
      </c>
      <c r="E261" s="203" t="s">
        <v>19</v>
      </c>
      <c r="F261" s="204" t="s">
        <v>610</v>
      </c>
      <c r="G261" s="202"/>
      <c r="H261" s="205">
        <v>416</v>
      </c>
      <c r="I261" s="206"/>
      <c r="J261" s="202"/>
      <c r="K261" s="202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227</v>
      </c>
      <c r="AU261" s="211" t="s">
        <v>81</v>
      </c>
      <c r="AV261" s="13" t="s">
        <v>81</v>
      </c>
      <c r="AW261" s="13" t="s">
        <v>33</v>
      </c>
      <c r="AX261" s="13" t="s">
        <v>79</v>
      </c>
      <c r="AY261" s="211" t="s">
        <v>216</v>
      </c>
    </row>
    <row r="262" spans="1:65" s="2" customFormat="1" ht="16.5" customHeight="1">
      <c r="A262" s="36"/>
      <c r="B262" s="37"/>
      <c r="C262" s="233" t="s">
        <v>471</v>
      </c>
      <c r="D262" s="233" t="s">
        <v>312</v>
      </c>
      <c r="E262" s="234" t="s">
        <v>680</v>
      </c>
      <c r="F262" s="235" t="s">
        <v>681</v>
      </c>
      <c r="G262" s="236" t="s">
        <v>139</v>
      </c>
      <c r="H262" s="237">
        <v>16</v>
      </c>
      <c r="I262" s="238"/>
      <c r="J262" s="239">
        <f>ROUND(I262*H262,2)</f>
        <v>0</v>
      </c>
      <c r="K262" s="235" t="s">
        <v>221</v>
      </c>
      <c r="L262" s="240"/>
      <c r="M262" s="241" t="s">
        <v>19</v>
      </c>
      <c r="N262" s="242" t="s">
        <v>43</v>
      </c>
      <c r="O262" s="66"/>
      <c r="P262" s="190">
        <f>O262*H262</f>
        <v>0</v>
      </c>
      <c r="Q262" s="190">
        <v>0.13100000000000001</v>
      </c>
      <c r="R262" s="190">
        <f>Q262*H262</f>
        <v>2.0960000000000001</v>
      </c>
      <c r="S262" s="190">
        <v>0</v>
      </c>
      <c r="T262" s="19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2" t="s">
        <v>257</v>
      </c>
      <c r="AT262" s="192" t="s">
        <v>312</v>
      </c>
      <c r="AU262" s="192" t="s">
        <v>81</v>
      </c>
      <c r="AY262" s="19" t="s">
        <v>216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19" t="s">
        <v>79</v>
      </c>
      <c r="BK262" s="193">
        <f>ROUND(I262*H262,2)</f>
        <v>0</v>
      </c>
      <c r="BL262" s="19" t="s">
        <v>156</v>
      </c>
      <c r="BM262" s="192" t="s">
        <v>682</v>
      </c>
    </row>
    <row r="263" spans="1:65" s="13" customFormat="1" ht="11.25">
      <c r="B263" s="201"/>
      <c r="C263" s="202"/>
      <c r="D263" s="199" t="s">
        <v>227</v>
      </c>
      <c r="E263" s="203" t="s">
        <v>19</v>
      </c>
      <c r="F263" s="204" t="s">
        <v>583</v>
      </c>
      <c r="G263" s="202"/>
      <c r="H263" s="205">
        <v>16</v>
      </c>
      <c r="I263" s="206"/>
      <c r="J263" s="202"/>
      <c r="K263" s="202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227</v>
      </c>
      <c r="AU263" s="211" t="s">
        <v>81</v>
      </c>
      <c r="AV263" s="13" t="s">
        <v>81</v>
      </c>
      <c r="AW263" s="13" t="s">
        <v>33</v>
      </c>
      <c r="AX263" s="13" t="s">
        <v>79</v>
      </c>
      <c r="AY263" s="211" t="s">
        <v>216</v>
      </c>
    </row>
    <row r="264" spans="1:65" s="2" customFormat="1" ht="16.5" customHeight="1">
      <c r="A264" s="36"/>
      <c r="B264" s="37"/>
      <c r="C264" s="233" t="s">
        <v>476</v>
      </c>
      <c r="D264" s="233" t="s">
        <v>312</v>
      </c>
      <c r="E264" s="234" t="s">
        <v>683</v>
      </c>
      <c r="F264" s="235" t="s">
        <v>684</v>
      </c>
      <c r="G264" s="236" t="s">
        <v>139</v>
      </c>
      <c r="H264" s="237">
        <v>16</v>
      </c>
      <c r="I264" s="238"/>
      <c r="J264" s="239">
        <f>ROUND(I264*H264,2)</f>
        <v>0</v>
      </c>
      <c r="K264" s="235" t="s">
        <v>221</v>
      </c>
      <c r="L264" s="240"/>
      <c r="M264" s="241" t="s">
        <v>19</v>
      </c>
      <c r="N264" s="242" t="s">
        <v>43</v>
      </c>
      <c r="O264" s="66"/>
      <c r="P264" s="190">
        <f>O264*H264</f>
        <v>0</v>
      </c>
      <c r="Q264" s="190">
        <v>0.13200000000000001</v>
      </c>
      <c r="R264" s="190">
        <f>Q264*H264</f>
        <v>2.1120000000000001</v>
      </c>
      <c r="S264" s="190">
        <v>0</v>
      </c>
      <c r="T264" s="19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2" t="s">
        <v>257</v>
      </c>
      <c r="AT264" s="192" t="s">
        <v>312</v>
      </c>
      <c r="AU264" s="192" t="s">
        <v>81</v>
      </c>
      <c r="AY264" s="19" t="s">
        <v>216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19" t="s">
        <v>79</v>
      </c>
      <c r="BK264" s="193">
        <f>ROUND(I264*H264,2)</f>
        <v>0</v>
      </c>
      <c r="BL264" s="19" t="s">
        <v>156</v>
      </c>
      <c r="BM264" s="192" t="s">
        <v>685</v>
      </c>
    </row>
    <row r="265" spans="1:65" s="13" customFormat="1" ht="11.25">
      <c r="B265" s="201"/>
      <c r="C265" s="202"/>
      <c r="D265" s="199" t="s">
        <v>227</v>
      </c>
      <c r="E265" s="203" t="s">
        <v>19</v>
      </c>
      <c r="F265" s="204" t="s">
        <v>581</v>
      </c>
      <c r="G265" s="202"/>
      <c r="H265" s="205">
        <v>16</v>
      </c>
      <c r="I265" s="206"/>
      <c r="J265" s="202"/>
      <c r="K265" s="202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227</v>
      </c>
      <c r="AU265" s="211" t="s">
        <v>81</v>
      </c>
      <c r="AV265" s="13" t="s">
        <v>81</v>
      </c>
      <c r="AW265" s="13" t="s">
        <v>33</v>
      </c>
      <c r="AX265" s="13" t="s">
        <v>79</v>
      </c>
      <c r="AY265" s="211" t="s">
        <v>216</v>
      </c>
    </row>
    <row r="266" spans="1:65" s="2" customFormat="1" ht="16.5" customHeight="1">
      <c r="A266" s="36"/>
      <c r="B266" s="37"/>
      <c r="C266" s="233" t="s">
        <v>481</v>
      </c>
      <c r="D266" s="233" t="s">
        <v>312</v>
      </c>
      <c r="E266" s="234" t="s">
        <v>422</v>
      </c>
      <c r="F266" s="235" t="s">
        <v>423</v>
      </c>
      <c r="G266" s="236" t="s">
        <v>139</v>
      </c>
      <c r="H266" s="237">
        <v>384</v>
      </c>
      <c r="I266" s="238"/>
      <c r="J266" s="239">
        <f>ROUND(I266*H266,2)</f>
        <v>0</v>
      </c>
      <c r="K266" s="235" t="s">
        <v>221</v>
      </c>
      <c r="L266" s="240"/>
      <c r="M266" s="241" t="s">
        <v>19</v>
      </c>
      <c r="N266" s="242" t="s">
        <v>43</v>
      </c>
      <c r="O266" s="66"/>
      <c r="P266" s="190">
        <f>O266*H266</f>
        <v>0</v>
      </c>
      <c r="Q266" s="190">
        <v>0.13200000000000001</v>
      </c>
      <c r="R266" s="190">
        <f>Q266*H266</f>
        <v>50.688000000000002</v>
      </c>
      <c r="S266" s="190">
        <v>0</v>
      </c>
      <c r="T266" s="19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92" t="s">
        <v>257</v>
      </c>
      <c r="AT266" s="192" t="s">
        <v>312</v>
      </c>
      <c r="AU266" s="192" t="s">
        <v>81</v>
      </c>
      <c r="AY266" s="19" t="s">
        <v>216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19" t="s">
        <v>79</v>
      </c>
      <c r="BK266" s="193">
        <f>ROUND(I266*H266,2)</f>
        <v>0</v>
      </c>
      <c r="BL266" s="19" t="s">
        <v>156</v>
      </c>
      <c r="BM266" s="192" t="s">
        <v>424</v>
      </c>
    </row>
    <row r="267" spans="1:65" s="13" customFormat="1" ht="11.25">
      <c r="B267" s="201"/>
      <c r="C267" s="202"/>
      <c r="D267" s="199" t="s">
        <v>227</v>
      </c>
      <c r="E267" s="203" t="s">
        <v>19</v>
      </c>
      <c r="F267" s="204" t="s">
        <v>148</v>
      </c>
      <c r="G267" s="202"/>
      <c r="H267" s="205">
        <v>384</v>
      </c>
      <c r="I267" s="206"/>
      <c r="J267" s="202"/>
      <c r="K267" s="202"/>
      <c r="L267" s="207"/>
      <c r="M267" s="208"/>
      <c r="N267" s="209"/>
      <c r="O267" s="209"/>
      <c r="P267" s="209"/>
      <c r="Q267" s="209"/>
      <c r="R267" s="209"/>
      <c r="S267" s="209"/>
      <c r="T267" s="210"/>
      <c r="AT267" s="211" t="s">
        <v>227</v>
      </c>
      <c r="AU267" s="211" t="s">
        <v>81</v>
      </c>
      <c r="AV267" s="13" t="s">
        <v>81</v>
      </c>
      <c r="AW267" s="13" t="s">
        <v>33</v>
      </c>
      <c r="AX267" s="13" t="s">
        <v>79</v>
      </c>
      <c r="AY267" s="211" t="s">
        <v>216</v>
      </c>
    </row>
    <row r="268" spans="1:65" s="2" customFormat="1" ht="37.9" customHeight="1">
      <c r="A268" s="36"/>
      <c r="B268" s="37"/>
      <c r="C268" s="181" t="s">
        <v>488</v>
      </c>
      <c r="D268" s="181" t="s">
        <v>218</v>
      </c>
      <c r="E268" s="182" t="s">
        <v>686</v>
      </c>
      <c r="F268" s="183" t="s">
        <v>687</v>
      </c>
      <c r="G268" s="184" t="s">
        <v>139</v>
      </c>
      <c r="H268" s="185">
        <v>32</v>
      </c>
      <c r="I268" s="186"/>
      <c r="J268" s="187">
        <f>ROUND(I268*H268,2)</f>
        <v>0</v>
      </c>
      <c r="K268" s="183" t="s">
        <v>221</v>
      </c>
      <c r="L268" s="41"/>
      <c r="M268" s="188" t="s">
        <v>19</v>
      </c>
      <c r="N268" s="189" t="s">
        <v>43</v>
      </c>
      <c r="O268" s="66"/>
      <c r="P268" s="190">
        <f>O268*H268</f>
        <v>0</v>
      </c>
      <c r="Q268" s="190">
        <v>0</v>
      </c>
      <c r="R268" s="190">
        <f>Q268*H268</f>
        <v>0</v>
      </c>
      <c r="S268" s="190">
        <v>0</v>
      </c>
      <c r="T268" s="191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92" t="s">
        <v>156</v>
      </c>
      <c r="AT268" s="192" t="s">
        <v>218</v>
      </c>
      <c r="AU268" s="192" t="s">
        <v>81</v>
      </c>
      <c r="AY268" s="19" t="s">
        <v>216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19" t="s">
        <v>79</v>
      </c>
      <c r="BK268" s="193">
        <f>ROUND(I268*H268,2)</f>
        <v>0</v>
      </c>
      <c r="BL268" s="19" t="s">
        <v>156</v>
      </c>
      <c r="BM268" s="192" t="s">
        <v>688</v>
      </c>
    </row>
    <row r="269" spans="1:65" s="2" customFormat="1" ht="11.25">
      <c r="A269" s="36"/>
      <c r="B269" s="37"/>
      <c r="C269" s="38"/>
      <c r="D269" s="194" t="s">
        <v>223</v>
      </c>
      <c r="E269" s="38"/>
      <c r="F269" s="195" t="s">
        <v>689</v>
      </c>
      <c r="G269" s="38"/>
      <c r="H269" s="38"/>
      <c r="I269" s="196"/>
      <c r="J269" s="38"/>
      <c r="K269" s="38"/>
      <c r="L269" s="41"/>
      <c r="M269" s="197"/>
      <c r="N269" s="198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223</v>
      </c>
      <c r="AU269" s="19" t="s">
        <v>81</v>
      </c>
    </row>
    <row r="270" spans="1:65" s="13" customFormat="1" ht="11.25">
      <c r="B270" s="201"/>
      <c r="C270" s="202"/>
      <c r="D270" s="199" t="s">
        <v>227</v>
      </c>
      <c r="E270" s="203" t="s">
        <v>19</v>
      </c>
      <c r="F270" s="204" t="s">
        <v>690</v>
      </c>
      <c r="G270" s="202"/>
      <c r="H270" s="205">
        <v>32</v>
      </c>
      <c r="I270" s="206"/>
      <c r="J270" s="202"/>
      <c r="K270" s="202"/>
      <c r="L270" s="207"/>
      <c r="M270" s="208"/>
      <c r="N270" s="209"/>
      <c r="O270" s="209"/>
      <c r="P270" s="209"/>
      <c r="Q270" s="209"/>
      <c r="R270" s="209"/>
      <c r="S270" s="209"/>
      <c r="T270" s="210"/>
      <c r="AT270" s="211" t="s">
        <v>227</v>
      </c>
      <c r="AU270" s="211" t="s">
        <v>81</v>
      </c>
      <c r="AV270" s="13" t="s">
        <v>81</v>
      </c>
      <c r="AW270" s="13" t="s">
        <v>33</v>
      </c>
      <c r="AX270" s="13" t="s">
        <v>79</v>
      </c>
      <c r="AY270" s="211" t="s">
        <v>216</v>
      </c>
    </row>
    <row r="271" spans="1:65" s="2" customFormat="1" ht="37.9" customHeight="1">
      <c r="A271" s="36"/>
      <c r="B271" s="37"/>
      <c r="C271" s="181" t="s">
        <v>493</v>
      </c>
      <c r="D271" s="181" t="s">
        <v>218</v>
      </c>
      <c r="E271" s="182" t="s">
        <v>691</v>
      </c>
      <c r="F271" s="183" t="s">
        <v>692</v>
      </c>
      <c r="G271" s="184" t="s">
        <v>139</v>
      </c>
      <c r="H271" s="185">
        <v>118</v>
      </c>
      <c r="I271" s="186"/>
      <c r="J271" s="187">
        <f>ROUND(I271*H271,2)</f>
        <v>0</v>
      </c>
      <c r="K271" s="183" t="s">
        <v>221</v>
      </c>
      <c r="L271" s="41"/>
      <c r="M271" s="188" t="s">
        <v>19</v>
      </c>
      <c r="N271" s="189" t="s">
        <v>43</v>
      </c>
      <c r="O271" s="66"/>
      <c r="P271" s="190">
        <f>O271*H271</f>
        <v>0</v>
      </c>
      <c r="Q271" s="190">
        <v>0.11303000000000001</v>
      </c>
      <c r="R271" s="190">
        <f>Q271*H271</f>
        <v>13.337540000000001</v>
      </c>
      <c r="S271" s="190">
        <v>0</v>
      </c>
      <c r="T271" s="191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92" t="s">
        <v>156</v>
      </c>
      <c r="AT271" s="192" t="s">
        <v>218</v>
      </c>
      <c r="AU271" s="192" t="s">
        <v>81</v>
      </c>
      <c r="AY271" s="19" t="s">
        <v>216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19" t="s">
        <v>79</v>
      </c>
      <c r="BK271" s="193">
        <f>ROUND(I271*H271,2)</f>
        <v>0</v>
      </c>
      <c r="BL271" s="19" t="s">
        <v>156</v>
      </c>
      <c r="BM271" s="192" t="s">
        <v>693</v>
      </c>
    </row>
    <row r="272" spans="1:65" s="2" customFormat="1" ht="11.25">
      <c r="A272" s="36"/>
      <c r="B272" s="37"/>
      <c r="C272" s="38"/>
      <c r="D272" s="194" t="s">
        <v>223</v>
      </c>
      <c r="E272" s="38"/>
      <c r="F272" s="195" t="s">
        <v>694</v>
      </c>
      <c r="G272" s="38"/>
      <c r="H272" s="38"/>
      <c r="I272" s="196"/>
      <c r="J272" s="38"/>
      <c r="K272" s="38"/>
      <c r="L272" s="41"/>
      <c r="M272" s="197"/>
      <c r="N272" s="198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223</v>
      </c>
      <c r="AU272" s="19" t="s">
        <v>81</v>
      </c>
    </row>
    <row r="273" spans="1:65" s="13" customFormat="1" ht="11.25">
      <c r="B273" s="201"/>
      <c r="C273" s="202"/>
      <c r="D273" s="199" t="s">
        <v>227</v>
      </c>
      <c r="E273" s="203" t="s">
        <v>19</v>
      </c>
      <c r="F273" s="204" t="s">
        <v>585</v>
      </c>
      <c r="G273" s="202"/>
      <c r="H273" s="205">
        <v>118</v>
      </c>
      <c r="I273" s="206"/>
      <c r="J273" s="202"/>
      <c r="K273" s="202"/>
      <c r="L273" s="207"/>
      <c r="M273" s="208"/>
      <c r="N273" s="209"/>
      <c r="O273" s="209"/>
      <c r="P273" s="209"/>
      <c r="Q273" s="209"/>
      <c r="R273" s="209"/>
      <c r="S273" s="209"/>
      <c r="T273" s="210"/>
      <c r="AT273" s="211" t="s">
        <v>227</v>
      </c>
      <c r="AU273" s="211" t="s">
        <v>81</v>
      </c>
      <c r="AV273" s="13" t="s">
        <v>81</v>
      </c>
      <c r="AW273" s="13" t="s">
        <v>33</v>
      </c>
      <c r="AX273" s="13" t="s">
        <v>79</v>
      </c>
      <c r="AY273" s="211" t="s">
        <v>216</v>
      </c>
    </row>
    <row r="274" spans="1:65" s="2" customFormat="1" ht="16.5" customHeight="1">
      <c r="A274" s="36"/>
      <c r="B274" s="37"/>
      <c r="C274" s="233" t="s">
        <v>500</v>
      </c>
      <c r="D274" s="233" t="s">
        <v>312</v>
      </c>
      <c r="E274" s="234" t="s">
        <v>695</v>
      </c>
      <c r="F274" s="235" t="s">
        <v>696</v>
      </c>
      <c r="G274" s="236" t="s">
        <v>139</v>
      </c>
      <c r="H274" s="237">
        <v>118</v>
      </c>
      <c r="I274" s="238"/>
      <c r="J274" s="239">
        <f>ROUND(I274*H274,2)</f>
        <v>0</v>
      </c>
      <c r="K274" s="235" t="s">
        <v>697</v>
      </c>
      <c r="L274" s="240"/>
      <c r="M274" s="241" t="s">
        <v>19</v>
      </c>
      <c r="N274" s="242" t="s">
        <v>43</v>
      </c>
      <c r="O274" s="66"/>
      <c r="P274" s="190">
        <f>O274*H274</f>
        <v>0</v>
      </c>
      <c r="Q274" s="190">
        <v>0.191</v>
      </c>
      <c r="R274" s="190">
        <f>Q274*H274</f>
        <v>22.538</v>
      </c>
      <c r="S274" s="190">
        <v>0</v>
      </c>
      <c r="T274" s="191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92" t="s">
        <v>257</v>
      </c>
      <c r="AT274" s="192" t="s">
        <v>312</v>
      </c>
      <c r="AU274" s="192" t="s">
        <v>81</v>
      </c>
      <c r="AY274" s="19" t="s">
        <v>216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19" t="s">
        <v>79</v>
      </c>
      <c r="BK274" s="193">
        <f>ROUND(I274*H274,2)</f>
        <v>0</v>
      </c>
      <c r="BL274" s="19" t="s">
        <v>156</v>
      </c>
      <c r="BM274" s="192" t="s">
        <v>698</v>
      </c>
    </row>
    <row r="275" spans="1:65" s="2" customFormat="1" ht="19.5">
      <c r="A275" s="36"/>
      <c r="B275" s="37"/>
      <c r="C275" s="38"/>
      <c r="D275" s="199" t="s">
        <v>225</v>
      </c>
      <c r="E275" s="38"/>
      <c r="F275" s="200" t="s">
        <v>699</v>
      </c>
      <c r="G275" s="38"/>
      <c r="H275" s="38"/>
      <c r="I275" s="196"/>
      <c r="J275" s="38"/>
      <c r="K275" s="38"/>
      <c r="L275" s="41"/>
      <c r="M275" s="197"/>
      <c r="N275" s="198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225</v>
      </c>
      <c r="AU275" s="19" t="s">
        <v>81</v>
      </c>
    </row>
    <row r="276" spans="1:65" s="13" customFormat="1" ht="11.25">
      <c r="B276" s="201"/>
      <c r="C276" s="202"/>
      <c r="D276" s="199" t="s">
        <v>227</v>
      </c>
      <c r="E276" s="203" t="s">
        <v>19</v>
      </c>
      <c r="F276" s="204" t="s">
        <v>585</v>
      </c>
      <c r="G276" s="202"/>
      <c r="H276" s="205">
        <v>118</v>
      </c>
      <c r="I276" s="206"/>
      <c r="J276" s="202"/>
      <c r="K276" s="202"/>
      <c r="L276" s="207"/>
      <c r="M276" s="208"/>
      <c r="N276" s="209"/>
      <c r="O276" s="209"/>
      <c r="P276" s="209"/>
      <c r="Q276" s="209"/>
      <c r="R276" s="209"/>
      <c r="S276" s="209"/>
      <c r="T276" s="210"/>
      <c r="AT276" s="211" t="s">
        <v>227</v>
      </c>
      <c r="AU276" s="211" t="s">
        <v>81</v>
      </c>
      <c r="AV276" s="13" t="s">
        <v>81</v>
      </c>
      <c r="AW276" s="13" t="s">
        <v>33</v>
      </c>
      <c r="AX276" s="13" t="s">
        <v>79</v>
      </c>
      <c r="AY276" s="211" t="s">
        <v>216</v>
      </c>
    </row>
    <row r="277" spans="1:65" s="12" customFormat="1" ht="22.9" customHeight="1">
      <c r="B277" s="165"/>
      <c r="C277" s="166"/>
      <c r="D277" s="167" t="s">
        <v>71</v>
      </c>
      <c r="E277" s="179" t="s">
        <v>257</v>
      </c>
      <c r="F277" s="179" t="s">
        <v>425</v>
      </c>
      <c r="G277" s="166"/>
      <c r="H277" s="166"/>
      <c r="I277" s="169"/>
      <c r="J277" s="180">
        <f>BK277</f>
        <v>0</v>
      </c>
      <c r="K277" s="166"/>
      <c r="L277" s="171"/>
      <c r="M277" s="172"/>
      <c r="N277" s="173"/>
      <c r="O277" s="173"/>
      <c r="P277" s="174">
        <f>SUM(P278:P314)</f>
        <v>0</v>
      </c>
      <c r="Q277" s="173"/>
      <c r="R277" s="174">
        <f>SUM(R278:R314)</f>
        <v>11.127659999999999</v>
      </c>
      <c r="S277" s="173"/>
      <c r="T277" s="175">
        <f>SUM(T278:T314)</f>
        <v>5.76</v>
      </c>
      <c r="AR277" s="176" t="s">
        <v>79</v>
      </c>
      <c r="AT277" s="177" t="s">
        <v>71</v>
      </c>
      <c r="AU277" s="177" t="s">
        <v>79</v>
      </c>
      <c r="AY277" s="176" t="s">
        <v>216</v>
      </c>
      <c r="BK277" s="178">
        <f>SUM(BK278:BK314)</f>
        <v>0</v>
      </c>
    </row>
    <row r="278" spans="1:65" s="2" customFormat="1" ht="16.5" customHeight="1">
      <c r="A278" s="36"/>
      <c r="B278" s="37"/>
      <c r="C278" s="181" t="s">
        <v>505</v>
      </c>
      <c r="D278" s="181" t="s">
        <v>218</v>
      </c>
      <c r="E278" s="182" t="s">
        <v>700</v>
      </c>
      <c r="F278" s="183" t="s">
        <v>701</v>
      </c>
      <c r="G278" s="184" t="s">
        <v>134</v>
      </c>
      <c r="H278" s="185">
        <v>6</v>
      </c>
      <c r="I278" s="186"/>
      <c r="J278" s="187">
        <f>ROUND(I278*H278,2)</f>
        <v>0</v>
      </c>
      <c r="K278" s="183" t="s">
        <v>221</v>
      </c>
      <c r="L278" s="41"/>
      <c r="M278" s="188" t="s">
        <v>19</v>
      </c>
      <c r="N278" s="189" t="s">
        <v>43</v>
      </c>
      <c r="O278" s="66"/>
      <c r="P278" s="190">
        <f>O278*H278</f>
        <v>0</v>
      </c>
      <c r="Q278" s="190">
        <v>1.0000000000000001E-5</v>
      </c>
      <c r="R278" s="190">
        <f>Q278*H278</f>
        <v>6.0000000000000008E-5</v>
      </c>
      <c r="S278" s="190">
        <v>0</v>
      </c>
      <c r="T278" s="191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92" t="s">
        <v>156</v>
      </c>
      <c r="AT278" s="192" t="s">
        <v>218</v>
      </c>
      <c r="AU278" s="192" t="s">
        <v>81</v>
      </c>
      <c r="AY278" s="19" t="s">
        <v>216</v>
      </c>
      <c r="BE278" s="193">
        <f>IF(N278="základní",J278,0)</f>
        <v>0</v>
      </c>
      <c r="BF278" s="193">
        <f>IF(N278="snížená",J278,0)</f>
        <v>0</v>
      </c>
      <c r="BG278" s="193">
        <f>IF(N278="zákl. přenesená",J278,0)</f>
        <v>0</v>
      </c>
      <c r="BH278" s="193">
        <f>IF(N278="sníž. přenesená",J278,0)</f>
        <v>0</v>
      </c>
      <c r="BI278" s="193">
        <f>IF(N278="nulová",J278,0)</f>
        <v>0</v>
      </c>
      <c r="BJ278" s="19" t="s">
        <v>79</v>
      </c>
      <c r="BK278" s="193">
        <f>ROUND(I278*H278,2)</f>
        <v>0</v>
      </c>
      <c r="BL278" s="19" t="s">
        <v>156</v>
      </c>
      <c r="BM278" s="192" t="s">
        <v>702</v>
      </c>
    </row>
    <row r="279" spans="1:65" s="2" customFormat="1" ht="11.25">
      <c r="A279" s="36"/>
      <c r="B279" s="37"/>
      <c r="C279" s="38"/>
      <c r="D279" s="194" t="s">
        <v>223</v>
      </c>
      <c r="E279" s="38"/>
      <c r="F279" s="195" t="s">
        <v>703</v>
      </c>
      <c r="G279" s="38"/>
      <c r="H279" s="38"/>
      <c r="I279" s="196"/>
      <c r="J279" s="38"/>
      <c r="K279" s="38"/>
      <c r="L279" s="41"/>
      <c r="M279" s="197"/>
      <c r="N279" s="198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223</v>
      </c>
      <c r="AU279" s="19" t="s">
        <v>81</v>
      </c>
    </row>
    <row r="280" spans="1:65" s="13" customFormat="1" ht="11.25">
      <c r="B280" s="201"/>
      <c r="C280" s="202"/>
      <c r="D280" s="199" t="s">
        <v>227</v>
      </c>
      <c r="E280" s="203" t="s">
        <v>19</v>
      </c>
      <c r="F280" s="204" t="s">
        <v>575</v>
      </c>
      <c r="G280" s="202"/>
      <c r="H280" s="205">
        <v>6</v>
      </c>
      <c r="I280" s="206"/>
      <c r="J280" s="202"/>
      <c r="K280" s="202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227</v>
      </c>
      <c r="AU280" s="211" t="s">
        <v>81</v>
      </c>
      <c r="AV280" s="13" t="s">
        <v>81</v>
      </c>
      <c r="AW280" s="13" t="s">
        <v>33</v>
      </c>
      <c r="AX280" s="13" t="s">
        <v>79</v>
      </c>
      <c r="AY280" s="211" t="s">
        <v>216</v>
      </c>
    </row>
    <row r="281" spans="1:65" s="2" customFormat="1" ht="16.5" customHeight="1">
      <c r="A281" s="36"/>
      <c r="B281" s="37"/>
      <c r="C281" s="233" t="s">
        <v>858</v>
      </c>
      <c r="D281" s="233" t="s">
        <v>312</v>
      </c>
      <c r="E281" s="234" t="s">
        <v>705</v>
      </c>
      <c r="F281" s="235" t="s">
        <v>706</v>
      </c>
      <c r="G281" s="236" t="s">
        <v>134</v>
      </c>
      <c r="H281" s="237">
        <v>6</v>
      </c>
      <c r="I281" s="238"/>
      <c r="J281" s="239">
        <f>ROUND(I281*H281,2)</f>
        <v>0</v>
      </c>
      <c r="K281" s="235" t="s">
        <v>221</v>
      </c>
      <c r="L281" s="240"/>
      <c r="M281" s="241" t="s">
        <v>19</v>
      </c>
      <c r="N281" s="242" t="s">
        <v>43</v>
      </c>
      <c r="O281" s="66"/>
      <c r="P281" s="190">
        <f>O281*H281</f>
        <v>0</v>
      </c>
      <c r="Q281" s="190">
        <v>2.8999999999999998E-3</v>
      </c>
      <c r="R281" s="190">
        <f>Q281*H281</f>
        <v>1.7399999999999999E-2</v>
      </c>
      <c r="S281" s="190">
        <v>0</v>
      </c>
      <c r="T281" s="19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92" t="s">
        <v>257</v>
      </c>
      <c r="AT281" s="192" t="s">
        <v>312</v>
      </c>
      <c r="AU281" s="192" t="s">
        <v>81</v>
      </c>
      <c r="AY281" s="19" t="s">
        <v>216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19" t="s">
        <v>79</v>
      </c>
      <c r="BK281" s="193">
        <f>ROUND(I281*H281,2)</f>
        <v>0</v>
      </c>
      <c r="BL281" s="19" t="s">
        <v>156</v>
      </c>
      <c r="BM281" s="192" t="s">
        <v>859</v>
      </c>
    </row>
    <row r="282" spans="1:65" s="13" customFormat="1" ht="11.25">
      <c r="B282" s="201"/>
      <c r="C282" s="202"/>
      <c r="D282" s="199" t="s">
        <v>227</v>
      </c>
      <c r="E282" s="203" t="s">
        <v>19</v>
      </c>
      <c r="F282" s="204" t="s">
        <v>575</v>
      </c>
      <c r="G282" s="202"/>
      <c r="H282" s="205">
        <v>6</v>
      </c>
      <c r="I282" s="206"/>
      <c r="J282" s="202"/>
      <c r="K282" s="202"/>
      <c r="L282" s="207"/>
      <c r="M282" s="208"/>
      <c r="N282" s="209"/>
      <c r="O282" s="209"/>
      <c r="P282" s="209"/>
      <c r="Q282" s="209"/>
      <c r="R282" s="209"/>
      <c r="S282" s="209"/>
      <c r="T282" s="210"/>
      <c r="AT282" s="211" t="s">
        <v>227</v>
      </c>
      <c r="AU282" s="211" t="s">
        <v>81</v>
      </c>
      <c r="AV282" s="13" t="s">
        <v>81</v>
      </c>
      <c r="AW282" s="13" t="s">
        <v>33</v>
      </c>
      <c r="AX282" s="13" t="s">
        <v>79</v>
      </c>
      <c r="AY282" s="211" t="s">
        <v>216</v>
      </c>
    </row>
    <row r="283" spans="1:65" s="2" customFormat="1" ht="16.5" customHeight="1">
      <c r="A283" s="36"/>
      <c r="B283" s="37"/>
      <c r="C283" s="181" t="s">
        <v>510</v>
      </c>
      <c r="D283" s="181" t="s">
        <v>218</v>
      </c>
      <c r="E283" s="182" t="s">
        <v>708</v>
      </c>
      <c r="F283" s="183" t="s">
        <v>709</v>
      </c>
      <c r="G283" s="184" t="s">
        <v>176</v>
      </c>
      <c r="H283" s="185">
        <v>3</v>
      </c>
      <c r="I283" s="186"/>
      <c r="J283" s="187">
        <f>ROUND(I283*H283,2)</f>
        <v>0</v>
      </c>
      <c r="K283" s="183" t="s">
        <v>221</v>
      </c>
      <c r="L283" s="41"/>
      <c r="M283" s="188" t="s">
        <v>19</v>
      </c>
      <c r="N283" s="189" t="s">
        <v>43</v>
      </c>
      <c r="O283" s="66"/>
      <c r="P283" s="190">
        <f>O283*H283</f>
        <v>0</v>
      </c>
      <c r="Q283" s="190">
        <v>0.12526000000000001</v>
      </c>
      <c r="R283" s="190">
        <f>Q283*H283</f>
        <v>0.37578</v>
      </c>
      <c r="S283" s="190">
        <v>0</v>
      </c>
      <c r="T283" s="191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92" t="s">
        <v>156</v>
      </c>
      <c r="AT283" s="192" t="s">
        <v>218</v>
      </c>
      <c r="AU283" s="192" t="s">
        <v>81</v>
      </c>
      <c r="AY283" s="19" t="s">
        <v>216</v>
      </c>
      <c r="BE283" s="193">
        <f>IF(N283="základní",J283,0)</f>
        <v>0</v>
      </c>
      <c r="BF283" s="193">
        <f>IF(N283="snížená",J283,0)</f>
        <v>0</v>
      </c>
      <c r="BG283" s="193">
        <f>IF(N283="zákl. přenesená",J283,0)</f>
        <v>0</v>
      </c>
      <c r="BH283" s="193">
        <f>IF(N283="sníž. přenesená",J283,0)</f>
        <v>0</v>
      </c>
      <c r="BI283" s="193">
        <f>IF(N283="nulová",J283,0)</f>
        <v>0</v>
      </c>
      <c r="BJ283" s="19" t="s">
        <v>79</v>
      </c>
      <c r="BK283" s="193">
        <f>ROUND(I283*H283,2)</f>
        <v>0</v>
      </c>
      <c r="BL283" s="19" t="s">
        <v>156</v>
      </c>
      <c r="BM283" s="192" t="s">
        <v>710</v>
      </c>
    </row>
    <row r="284" spans="1:65" s="2" customFormat="1" ht="11.25">
      <c r="A284" s="36"/>
      <c r="B284" s="37"/>
      <c r="C284" s="38"/>
      <c r="D284" s="194" t="s">
        <v>223</v>
      </c>
      <c r="E284" s="38"/>
      <c r="F284" s="195" t="s">
        <v>711</v>
      </c>
      <c r="G284" s="38"/>
      <c r="H284" s="38"/>
      <c r="I284" s="196"/>
      <c r="J284" s="38"/>
      <c r="K284" s="38"/>
      <c r="L284" s="41"/>
      <c r="M284" s="197"/>
      <c r="N284" s="198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223</v>
      </c>
      <c r="AU284" s="19" t="s">
        <v>81</v>
      </c>
    </row>
    <row r="285" spans="1:65" s="13" customFormat="1" ht="11.25">
      <c r="B285" s="201"/>
      <c r="C285" s="202"/>
      <c r="D285" s="199" t="s">
        <v>227</v>
      </c>
      <c r="E285" s="203" t="s">
        <v>19</v>
      </c>
      <c r="F285" s="204" t="s">
        <v>177</v>
      </c>
      <c r="G285" s="202"/>
      <c r="H285" s="205">
        <v>3</v>
      </c>
      <c r="I285" s="206"/>
      <c r="J285" s="202"/>
      <c r="K285" s="202"/>
      <c r="L285" s="207"/>
      <c r="M285" s="208"/>
      <c r="N285" s="209"/>
      <c r="O285" s="209"/>
      <c r="P285" s="209"/>
      <c r="Q285" s="209"/>
      <c r="R285" s="209"/>
      <c r="S285" s="209"/>
      <c r="T285" s="210"/>
      <c r="AT285" s="211" t="s">
        <v>227</v>
      </c>
      <c r="AU285" s="211" t="s">
        <v>81</v>
      </c>
      <c r="AV285" s="13" t="s">
        <v>81</v>
      </c>
      <c r="AW285" s="13" t="s">
        <v>33</v>
      </c>
      <c r="AX285" s="13" t="s">
        <v>79</v>
      </c>
      <c r="AY285" s="211" t="s">
        <v>216</v>
      </c>
    </row>
    <row r="286" spans="1:65" s="2" customFormat="1" ht="16.5" customHeight="1">
      <c r="A286" s="36"/>
      <c r="B286" s="37"/>
      <c r="C286" s="233" t="s">
        <v>860</v>
      </c>
      <c r="D286" s="233" t="s">
        <v>312</v>
      </c>
      <c r="E286" s="234" t="s">
        <v>713</v>
      </c>
      <c r="F286" s="235" t="s">
        <v>714</v>
      </c>
      <c r="G286" s="236" t="s">
        <v>176</v>
      </c>
      <c r="H286" s="237">
        <v>3</v>
      </c>
      <c r="I286" s="238"/>
      <c r="J286" s="239">
        <f>ROUND(I286*H286,2)</f>
        <v>0</v>
      </c>
      <c r="K286" s="235" t="s">
        <v>221</v>
      </c>
      <c r="L286" s="240"/>
      <c r="M286" s="241" t="s">
        <v>19</v>
      </c>
      <c r="N286" s="242" t="s">
        <v>43</v>
      </c>
      <c r="O286" s="66"/>
      <c r="P286" s="190">
        <f>O286*H286</f>
        <v>0</v>
      </c>
      <c r="Q286" s="190">
        <v>0.13500000000000001</v>
      </c>
      <c r="R286" s="190">
        <f>Q286*H286</f>
        <v>0.40500000000000003</v>
      </c>
      <c r="S286" s="190">
        <v>0</v>
      </c>
      <c r="T286" s="191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92" t="s">
        <v>257</v>
      </c>
      <c r="AT286" s="192" t="s">
        <v>312</v>
      </c>
      <c r="AU286" s="192" t="s">
        <v>81</v>
      </c>
      <c r="AY286" s="19" t="s">
        <v>216</v>
      </c>
      <c r="BE286" s="193">
        <f>IF(N286="základní",J286,0)</f>
        <v>0</v>
      </c>
      <c r="BF286" s="193">
        <f>IF(N286="snížená",J286,0)</f>
        <v>0</v>
      </c>
      <c r="BG286" s="193">
        <f>IF(N286="zákl. přenesená",J286,0)</f>
        <v>0</v>
      </c>
      <c r="BH286" s="193">
        <f>IF(N286="sníž. přenesená",J286,0)</f>
        <v>0</v>
      </c>
      <c r="BI286" s="193">
        <f>IF(N286="nulová",J286,0)</f>
        <v>0</v>
      </c>
      <c r="BJ286" s="19" t="s">
        <v>79</v>
      </c>
      <c r="BK286" s="193">
        <f>ROUND(I286*H286,2)</f>
        <v>0</v>
      </c>
      <c r="BL286" s="19" t="s">
        <v>156</v>
      </c>
      <c r="BM286" s="192" t="s">
        <v>861</v>
      </c>
    </row>
    <row r="287" spans="1:65" s="13" customFormat="1" ht="11.25">
      <c r="B287" s="201"/>
      <c r="C287" s="202"/>
      <c r="D287" s="199" t="s">
        <v>227</v>
      </c>
      <c r="E287" s="203" t="s">
        <v>19</v>
      </c>
      <c r="F287" s="204" t="s">
        <v>177</v>
      </c>
      <c r="G287" s="202"/>
      <c r="H287" s="205">
        <v>3</v>
      </c>
      <c r="I287" s="206"/>
      <c r="J287" s="202"/>
      <c r="K287" s="202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227</v>
      </c>
      <c r="AU287" s="211" t="s">
        <v>81</v>
      </c>
      <c r="AV287" s="13" t="s">
        <v>81</v>
      </c>
      <c r="AW287" s="13" t="s">
        <v>33</v>
      </c>
      <c r="AX287" s="13" t="s">
        <v>79</v>
      </c>
      <c r="AY287" s="211" t="s">
        <v>216</v>
      </c>
    </row>
    <row r="288" spans="1:65" s="2" customFormat="1" ht="16.5" customHeight="1">
      <c r="A288" s="36"/>
      <c r="B288" s="37"/>
      <c r="C288" s="181" t="s">
        <v>862</v>
      </c>
      <c r="D288" s="181" t="s">
        <v>218</v>
      </c>
      <c r="E288" s="182" t="s">
        <v>717</v>
      </c>
      <c r="F288" s="183" t="s">
        <v>718</v>
      </c>
      <c r="G288" s="184" t="s">
        <v>176</v>
      </c>
      <c r="H288" s="185">
        <v>3</v>
      </c>
      <c r="I288" s="186"/>
      <c r="J288" s="187">
        <f>ROUND(I288*H288,2)</f>
        <v>0</v>
      </c>
      <c r="K288" s="183" t="s">
        <v>221</v>
      </c>
      <c r="L288" s="41"/>
      <c r="M288" s="188" t="s">
        <v>19</v>
      </c>
      <c r="N288" s="189" t="s">
        <v>43</v>
      </c>
      <c r="O288" s="66"/>
      <c r="P288" s="190">
        <f>O288*H288</f>
        <v>0</v>
      </c>
      <c r="Q288" s="190">
        <v>3.0759999999999999E-2</v>
      </c>
      <c r="R288" s="190">
        <f>Q288*H288</f>
        <v>9.2280000000000001E-2</v>
      </c>
      <c r="S288" s="190">
        <v>0</v>
      </c>
      <c r="T288" s="191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92" t="s">
        <v>156</v>
      </c>
      <c r="AT288" s="192" t="s">
        <v>218</v>
      </c>
      <c r="AU288" s="192" t="s">
        <v>81</v>
      </c>
      <c r="AY288" s="19" t="s">
        <v>216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19" t="s">
        <v>79</v>
      </c>
      <c r="BK288" s="193">
        <f>ROUND(I288*H288,2)</f>
        <v>0</v>
      </c>
      <c r="BL288" s="19" t="s">
        <v>156</v>
      </c>
      <c r="BM288" s="192" t="s">
        <v>863</v>
      </c>
    </row>
    <row r="289" spans="1:65" s="2" customFormat="1" ht="11.25">
      <c r="A289" s="36"/>
      <c r="B289" s="37"/>
      <c r="C289" s="38"/>
      <c r="D289" s="194" t="s">
        <v>223</v>
      </c>
      <c r="E289" s="38"/>
      <c r="F289" s="195" t="s">
        <v>720</v>
      </c>
      <c r="G289" s="38"/>
      <c r="H289" s="38"/>
      <c r="I289" s="196"/>
      <c r="J289" s="38"/>
      <c r="K289" s="38"/>
      <c r="L289" s="41"/>
      <c r="M289" s="197"/>
      <c r="N289" s="198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223</v>
      </c>
      <c r="AU289" s="19" t="s">
        <v>81</v>
      </c>
    </row>
    <row r="290" spans="1:65" s="13" customFormat="1" ht="11.25">
      <c r="B290" s="201"/>
      <c r="C290" s="202"/>
      <c r="D290" s="199" t="s">
        <v>227</v>
      </c>
      <c r="E290" s="203" t="s">
        <v>19</v>
      </c>
      <c r="F290" s="204" t="s">
        <v>177</v>
      </c>
      <c r="G290" s="202"/>
      <c r="H290" s="205">
        <v>3</v>
      </c>
      <c r="I290" s="206"/>
      <c r="J290" s="202"/>
      <c r="K290" s="202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227</v>
      </c>
      <c r="AU290" s="211" t="s">
        <v>81</v>
      </c>
      <c r="AV290" s="13" t="s">
        <v>81</v>
      </c>
      <c r="AW290" s="13" t="s">
        <v>33</v>
      </c>
      <c r="AX290" s="13" t="s">
        <v>79</v>
      </c>
      <c r="AY290" s="211" t="s">
        <v>216</v>
      </c>
    </row>
    <row r="291" spans="1:65" s="2" customFormat="1" ht="16.5" customHeight="1">
      <c r="A291" s="36"/>
      <c r="B291" s="37"/>
      <c r="C291" s="233" t="s">
        <v>465</v>
      </c>
      <c r="D291" s="233" t="s">
        <v>312</v>
      </c>
      <c r="E291" s="234" t="s">
        <v>722</v>
      </c>
      <c r="F291" s="235" t="s">
        <v>723</v>
      </c>
      <c r="G291" s="236" t="s">
        <v>176</v>
      </c>
      <c r="H291" s="237">
        <v>3</v>
      </c>
      <c r="I291" s="238"/>
      <c r="J291" s="239">
        <f>ROUND(I291*H291,2)</f>
        <v>0</v>
      </c>
      <c r="K291" s="235" t="s">
        <v>221</v>
      </c>
      <c r="L291" s="240"/>
      <c r="M291" s="241" t="s">
        <v>19</v>
      </c>
      <c r="N291" s="242" t="s">
        <v>43</v>
      </c>
      <c r="O291" s="66"/>
      <c r="P291" s="190">
        <f>O291*H291</f>
        <v>0</v>
      </c>
      <c r="Q291" s="190">
        <v>7.5999999999999998E-2</v>
      </c>
      <c r="R291" s="190">
        <f>Q291*H291</f>
        <v>0.22799999999999998</v>
      </c>
      <c r="S291" s="190">
        <v>0</v>
      </c>
      <c r="T291" s="191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92" t="s">
        <v>257</v>
      </c>
      <c r="AT291" s="192" t="s">
        <v>312</v>
      </c>
      <c r="AU291" s="192" t="s">
        <v>81</v>
      </c>
      <c r="AY291" s="19" t="s">
        <v>216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19" t="s">
        <v>79</v>
      </c>
      <c r="BK291" s="193">
        <f>ROUND(I291*H291,2)</f>
        <v>0</v>
      </c>
      <c r="BL291" s="19" t="s">
        <v>156</v>
      </c>
      <c r="BM291" s="192" t="s">
        <v>864</v>
      </c>
    </row>
    <row r="292" spans="1:65" s="13" customFormat="1" ht="11.25">
      <c r="B292" s="201"/>
      <c r="C292" s="202"/>
      <c r="D292" s="199" t="s">
        <v>227</v>
      </c>
      <c r="E292" s="203" t="s">
        <v>19</v>
      </c>
      <c r="F292" s="204" t="s">
        <v>177</v>
      </c>
      <c r="G292" s="202"/>
      <c r="H292" s="205">
        <v>3</v>
      </c>
      <c r="I292" s="206"/>
      <c r="J292" s="202"/>
      <c r="K292" s="202"/>
      <c r="L292" s="207"/>
      <c r="M292" s="208"/>
      <c r="N292" s="209"/>
      <c r="O292" s="209"/>
      <c r="P292" s="209"/>
      <c r="Q292" s="209"/>
      <c r="R292" s="209"/>
      <c r="S292" s="209"/>
      <c r="T292" s="210"/>
      <c r="AT292" s="211" t="s">
        <v>227</v>
      </c>
      <c r="AU292" s="211" t="s">
        <v>81</v>
      </c>
      <c r="AV292" s="13" t="s">
        <v>81</v>
      </c>
      <c r="AW292" s="13" t="s">
        <v>33</v>
      </c>
      <c r="AX292" s="13" t="s">
        <v>79</v>
      </c>
      <c r="AY292" s="211" t="s">
        <v>216</v>
      </c>
    </row>
    <row r="293" spans="1:65" s="2" customFormat="1" ht="16.5" customHeight="1">
      <c r="A293" s="36"/>
      <c r="B293" s="37"/>
      <c r="C293" s="181" t="s">
        <v>865</v>
      </c>
      <c r="D293" s="181" t="s">
        <v>218</v>
      </c>
      <c r="E293" s="182" t="s">
        <v>726</v>
      </c>
      <c r="F293" s="183" t="s">
        <v>727</v>
      </c>
      <c r="G293" s="184" t="s">
        <v>176</v>
      </c>
      <c r="H293" s="185">
        <v>3</v>
      </c>
      <c r="I293" s="186"/>
      <c r="J293" s="187">
        <f>ROUND(I293*H293,2)</f>
        <v>0</v>
      </c>
      <c r="K293" s="183" t="s">
        <v>221</v>
      </c>
      <c r="L293" s="41"/>
      <c r="M293" s="188" t="s">
        <v>19</v>
      </c>
      <c r="N293" s="189" t="s">
        <v>43</v>
      </c>
      <c r="O293" s="66"/>
      <c r="P293" s="190">
        <f>O293*H293</f>
        <v>0</v>
      </c>
      <c r="Q293" s="190">
        <v>3.0759999999999999E-2</v>
      </c>
      <c r="R293" s="190">
        <f>Q293*H293</f>
        <v>9.2280000000000001E-2</v>
      </c>
      <c r="S293" s="190">
        <v>0</v>
      </c>
      <c r="T293" s="191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92" t="s">
        <v>156</v>
      </c>
      <c r="AT293" s="192" t="s">
        <v>218</v>
      </c>
      <c r="AU293" s="192" t="s">
        <v>81</v>
      </c>
      <c r="AY293" s="19" t="s">
        <v>216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19" t="s">
        <v>79</v>
      </c>
      <c r="BK293" s="193">
        <f>ROUND(I293*H293,2)</f>
        <v>0</v>
      </c>
      <c r="BL293" s="19" t="s">
        <v>156</v>
      </c>
      <c r="BM293" s="192" t="s">
        <v>866</v>
      </c>
    </row>
    <row r="294" spans="1:65" s="2" customFormat="1" ht="11.25">
      <c r="A294" s="36"/>
      <c r="B294" s="37"/>
      <c r="C294" s="38"/>
      <c r="D294" s="194" t="s">
        <v>223</v>
      </c>
      <c r="E294" s="38"/>
      <c r="F294" s="195" t="s">
        <v>729</v>
      </c>
      <c r="G294" s="38"/>
      <c r="H294" s="38"/>
      <c r="I294" s="196"/>
      <c r="J294" s="38"/>
      <c r="K294" s="38"/>
      <c r="L294" s="41"/>
      <c r="M294" s="197"/>
      <c r="N294" s="198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223</v>
      </c>
      <c r="AU294" s="19" t="s">
        <v>81</v>
      </c>
    </row>
    <row r="295" spans="1:65" s="13" customFormat="1" ht="11.25">
      <c r="B295" s="201"/>
      <c r="C295" s="202"/>
      <c r="D295" s="199" t="s">
        <v>227</v>
      </c>
      <c r="E295" s="203" t="s">
        <v>19</v>
      </c>
      <c r="F295" s="204" t="s">
        <v>177</v>
      </c>
      <c r="G295" s="202"/>
      <c r="H295" s="205">
        <v>3</v>
      </c>
      <c r="I295" s="206"/>
      <c r="J295" s="202"/>
      <c r="K295" s="202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227</v>
      </c>
      <c r="AU295" s="211" t="s">
        <v>81</v>
      </c>
      <c r="AV295" s="13" t="s">
        <v>81</v>
      </c>
      <c r="AW295" s="13" t="s">
        <v>33</v>
      </c>
      <c r="AX295" s="13" t="s">
        <v>79</v>
      </c>
      <c r="AY295" s="211" t="s">
        <v>216</v>
      </c>
    </row>
    <row r="296" spans="1:65" s="2" customFormat="1" ht="16.5" customHeight="1">
      <c r="A296" s="36"/>
      <c r="B296" s="37"/>
      <c r="C296" s="233" t="s">
        <v>867</v>
      </c>
      <c r="D296" s="233" t="s">
        <v>312</v>
      </c>
      <c r="E296" s="234" t="s">
        <v>731</v>
      </c>
      <c r="F296" s="235" t="s">
        <v>732</v>
      </c>
      <c r="G296" s="236" t="s">
        <v>176</v>
      </c>
      <c r="H296" s="237">
        <v>3</v>
      </c>
      <c r="I296" s="238"/>
      <c r="J296" s="239">
        <f>ROUND(I296*H296,2)</f>
        <v>0</v>
      </c>
      <c r="K296" s="235" t="s">
        <v>221</v>
      </c>
      <c r="L296" s="240"/>
      <c r="M296" s="241" t="s">
        <v>19</v>
      </c>
      <c r="N296" s="242" t="s">
        <v>43</v>
      </c>
      <c r="O296" s="66"/>
      <c r="P296" s="190">
        <f>O296*H296</f>
        <v>0</v>
      </c>
      <c r="Q296" s="190">
        <v>0.155</v>
      </c>
      <c r="R296" s="190">
        <f>Q296*H296</f>
        <v>0.46499999999999997</v>
      </c>
      <c r="S296" s="190">
        <v>0</v>
      </c>
      <c r="T296" s="191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92" t="s">
        <v>257</v>
      </c>
      <c r="AT296" s="192" t="s">
        <v>312</v>
      </c>
      <c r="AU296" s="192" t="s">
        <v>81</v>
      </c>
      <c r="AY296" s="19" t="s">
        <v>216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19" t="s">
        <v>79</v>
      </c>
      <c r="BK296" s="193">
        <f>ROUND(I296*H296,2)</f>
        <v>0</v>
      </c>
      <c r="BL296" s="19" t="s">
        <v>156</v>
      </c>
      <c r="BM296" s="192" t="s">
        <v>868</v>
      </c>
    </row>
    <row r="297" spans="1:65" s="13" customFormat="1" ht="11.25">
      <c r="B297" s="201"/>
      <c r="C297" s="202"/>
      <c r="D297" s="199" t="s">
        <v>227</v>
      </c>
      <c r="E297" s="203" t="s">
        <v>19</v>
      </c>
      <c r="F297" s="204" t="s">
        <v>177</v>
      </c>
      <c r="G297" s="202"/>
      <c r="H297" s="205">
        <v>3</v>
      </c>
      <c r="I297" s="206"/>
      <c r="J297" s="202"/>
      <c r="K297" s="202"/>
      <c r="L297" s="207"/>
      <c r="M297" s="208"/>
      <c r="N297" s="209"/>
      <c r="O297" s="209"/>
      <c r="P297" s="209"/>
      <c r="Q297" s="209"/>
      <c r="R297" s="209"/>
      <c r="S297" s="209"/>
      <c r="T297" s="210"/>
      <c r="AT297" s="211" t="s">
        <v>227</v>
      </c>
      <c r="AU297" s="211" t="s">
        <v>81</v>
      </c>
      <c r="AV297" s="13" t="s">
        <v>81</v>
      </c>
      <c r="AW297" s="13" t="s">
        <v>33</v>
      </c>
      <c r="AX297" s="13" t="s">
        <v>79</v>
      </c>
      <c r="AY297" s="211" t="s">
        <v>216</v>
      </c>
    </row>
    <row r="298" spans="1:65" s="2" customFormat="1" ht="16.5" customHeight="1">
      <c r="A298" s="36"/>
      <c r="B298" s="37"/>
      <c r="C298" s="181" t="s">
        <v>869</v>
      </c>
      <c r="D298" s="181" t="s">
        <v>218</v>
      </c>
      <c r="E298" s="182" t="s">
        <v>735</v>
      </c>
      <c r="F298" s="183" t="s">
        <v>736</v>
      </c>
      <c r="G298" s="184" t="s">
        <v>176</v>
      </c>
      <c r="H298" s="185">
        <v>3</v>
      </c>
      <c r="I298" s="186"/>
      <c r="J298" s="187">
        <f>ROUND(I298*H298,2)</f>
        <v>0</v>
      </c>
      <c r="K298" s="183" t="s">
        <v>221</v>
      </c>
      <c r="L298" s="41"/>
      <c r="M298" s="188" t="s">
        <v>19</v>
      </c>
      <c r="N298" s="189" t="s">
        <v>43</v>
      </c>
      <c r="O298" s="66"/>
      <c r="P298" s="190">
        <f>O298*H298</f>
        <v>0</v>
      </c>
      <c r="Q298" s="190">
        <v>0.21734000000000001</v>
      </c>
      <c r="R298" s="190">
        <f>Q298*H298</f>
        <v>0.65202000000000004</v>
      </c>
      <c r="S298" s="190">
        <v>0</v>
      </c>
      <c r="T298" s="191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92" t="s">
        <v>156</v>
      </c>
      <c r="AT298" s="192" t="s">
        <v>218</v>
      </c>
      <c r="AU298" s="192" t="s">
        <v>81</v>
      </c>
      <c r="AY298" s="19" t="s">
        <v>216</v>
      </c>
      <c r="BE298" s="193">
        <f>IF(N298="základní",J298,0)</f>
        <v>0</v>
      </c>
      <c r="BF298" s="193">
        <f>IF(N298="snížená",J298,0)</f>
        <v>0</v>
      </c>
      <c r="BG298" s="193">
        <f>IF(N298="zákl. přenesená",J298,0)</f>
        <v>0</v>
      </c>
      <c r="BH298" s="193">
        <f>IF(N298="sníž. přenesená",J298,0)</f>
        <v>0</v>
      </c>
      <c r="BI298" s="193">
        <f>IF(N298="nulová",J298,0)</f>
        <v>0</v>
      </c>
      <c r="BJ298" s="19" t="s">
        <v>79</v>
      </c>
      <c r="BK298" s="193">
        <f>ROUND(I298*H298,2)</f>
        <v>0</v>
      </c>
      <c r="BL298" s="19" t="s">
        <v>156</v>
      </c>
      <c r="BM298" s="192" t="s">
        <v>870</v>
      </c>
    </row>
    <row r="299" spans="1:65" s="2" customFormat="1" ht="11.25">
      <c r="A299" s="36"/>
      <c r="B299" s="37"/>
      <c r="C299" s="38"/>
      <c r="D299" s="194" t="s">
        <v>223</v>
      </c>
      <c r="E299" s="38"/>
      <c r="F299" s="195" t="s">
        <v>738</v>
      </c>
      <c r="G299" s="38"/>
      <c r="H299" s="38"/>
      <c r="I299" s="196"/>
      <c r="J299" s="38"/>
      <c r="K299" s="38"/>
      <c r="L299" s="41"/>
      <c r="M299" s="197"/>
      <c r="N299" s="198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223</v>
      </c>
      <c r="AU299" s="19" t="s">
        <v>81</v>
      </c>
    </row>
    <row r="300" spans="1:65" s="13" customFormat="1" ht="11.25">
      <c r="B300" s="201"/>
      <c r="C300" s="202"/>
      <c r="D300" s="199" t="s">
        <v>227</v>
      </c>
      <c r="E300" s="203" t="s">
        <v>19</v>
      </c>
      <c r="F300" s="204" t="s">
        <v>177</v>
      </c>
      <c r="G300" s="202"/>
      <c r="H300" s="205">
        <v>3</v>
      </c>
      <c r="I300" s="206"/>
      <c r="J300" s="202"/>
      <c r="K300" s="202"/>
      <c r="L300" s="207"/>
      <c r="M300" s="208"/>
      <c r="N300" s="209"/>
      <c r="O300" s="209"/>
      <c r="P300" s="209"/>
      <c r="Q300" s="209"/>
      <c r="R300" s="209"/>
      <c r="S300" s="209"/>
      <c r="T300" s="210"/>
      <c r="AT300" s="211" t="s">
        <v>227</v>
      </c>
      <c r="AU300" s="211" t="s">
        <v>81</v>
      </c>
      <c r="AV300" s="13" t="s">
        <v>81</v>
      </c>
      <c r="AW300" s="13" t="s">
        <v>33</v>
      </c>
      <c r="AX300" s="13" t="s">
        <v>79</v>
      </c>
      <c r="AY300" s="211" t="s">
        <v>216</v>
      </c>
    </row>
    <row r="301" spans="1:65" s="2" customFormat="1" ht="16.5" customHeight="1">
      <c r="A301" s="36"/>
      <c r="B301" s="37"/>
      <c r="C301" s="233" t="s">
        <v>871</v>
      </c>
      <c r="D301" s="233" t="s">
        <v>312</v>
      </c>
      <c r="E301" s="234" t="s">
        <v>740</v>
      </c>
      <c r="F301" s="235" t="s">
        <v>741</v>
      </c>
      <c r="G301" s="236" t="s">
        <v>176</v>
      </c>
      <c r="H301" s="237">
        <v>3</v>
      </c>
      <c r="I301" s="238"/>
      <c r="J301" s="239">
        <f>ROUND(I301*H301,2)</f>
        <v>0</v>
      </c>
      <c r="K301" s="235" t="s">
        <v>221</v>
      </c>
      <c r="L301" s="240"/>
      <c r="M301" s="241" t="s">
        <v>19</v>
      </c>
      <c r="N301" s="242" t="s">
        <v>43</v>
      </c>
      <c r="O301" s="66"/>
      <c r="P301" s="190">
        <f>O301*H301</f>
        <v>0</v>
      </c>
      <c r="Q301" s="190">
        <v>5.0599999999999999E-2</v>
      </c>
      <c r="R301" s="190">
        <f>Q301*H301</f>
        <v>0.15179999999999999</v>
      </c>
      <c r="S301" s="190">
        <v>0</v>
      </c>
      <c r="T301" s="191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92" t="s">
        <v>257</v>
      </c>
      <c r="AT301" s="192" t="s">
        <v>312</v>
      </c>
      <c r="AU301" s="192" t="s">
        <v>81</v>
      </c>
      <c r="AY301" s="19" t="s">
        <v>216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19" t="s">
        <v>79</v>
      </c>
      <c r="BK301" s="193">
        <f>ROUND(I301*H301,2)</f>
        <v>0</v>
      </c>
      <c r="BL301" s="19" t="s">
        <v>156</v>
      </c>
      <c r="BM301" s="192" t="s">
        <v>872</v>
      </c>
    </row>
    <row r="302" spans="1:65" s="13" customFormat="1" ht="11.25">
      <c r="B302" s="201"/>
      <c r="C302" s="202"/>
      <c r="D302" s="199" t="s">
        <v>227</v>
      </c>
      <c r="E302" s="203" t="s">
        <v>19</v>
      </c>
      <c r="F302" s="204" t="s">
        <v>177</v>
      </c>
      <c r="G302" s="202"/>
      <c r="H302" s="205">
        <v>3</v>
      </c>
      <c r="I302" s="206"/>
      <c r="J302" s="202"/>
      <c r="K302" s="202"/>
      <c r="L302" s="207"/>
      <c r="M302" s="208"/>
      <c r="N302" s="209"/>
      <c r="O302" s="209"/>
      <c r="P302" s="209"/>
      <c r="Q302" s="209"/>
      <c r="R302" s="209"/>
      <c r="S302" s="209"/>
      <c r="T302" s="210"/>
      <c r="AT302" s="211" t="s">
        <v>227</v>
      </c>
      <c r="AU302" s="211" t="s">
        <v>81</v>
      </c>
      <c r="AV302" s="13" t="s">
        <v>81</v>
      </c>
      <c r="AW302" s="13" t="s">
        <v>33</v>
      </c>
      <c r="AX302" s="13" t="s">
        <v>79</v>
      </c>
      <c r="AY302" s="211" t="s">
        <v>216</v>
      </c>
    </row>
    <row r="303" spans="1:65" s="2" customFormat="1" ht="16.5" customHeight="1">
      <c r="A303" s="36"/>
      <c r="B303" s="37"/>
      <c r="C303" s="233" t="s">
        <v>873</v>
      </c>
      <c r="D303" s="233" t="s">
        <v>312</v>
      </c>
      <c r="E303" s="234" t="s">
        <v>744</v>
      </c>
      <c r="F303" s="235" t="s">
        <v>745</v>
      </c>
      <c r="G303" s="236" t="s">
        <v>176</v>
      </c>
      <c r="H303" s="237">
        <v>3</v>
      </c>
      <c r="I303" s="238"/>
      <c r="J303" s="239">
        <f>ROUND(I303*H303,2)</f>
        <v>0</v>
      </c>
      <c r="K303" s="235" t="s">
        <v>221</v>
      </c>
      <c r="L303" s="240"/>
      <c r="M303" s="241" t="s">
        <v>19</v>
      </c>
      <c r="N303" s="242" t="s">
        <v>43</v>
      </c>
      <c r="O303" s="66"/>
      <c r="P303" s="190">
        <f>O303*H303</f>
        <v>0</v>
      </c>
      <c r="Q303" s="190">
        <v>6.0000000000000001E-3</v>
      </c>
      <c r="R303" s="190">
        <f>Q303*H303</f>
        <v>1.8000000000000002E-2</v>
      </c>
      <c r="S303" s="190">
        <v>0</v>
      </c>
      <c r="T303" s="191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92" t="s">
        <v>257</v>
      </c>
      <c r="AT303" s="192" t="s">
        <v>312</v>
      </c>
      <c r="AU303" s="192" t="s">
        <v>81</v>
      </c>
      <c r="AY303" s="19" t="s">
        <v>216</v>
      </c>
      <c r="BE303" s="193">
        <f>IF(N303="základní",J303,0)</f>
        <v>0</v>
      </c>
      <c r="BF303" s="193">
        <f>IF(N303="snížená",J303,0)</f>
        <v>0</v>
      </c>
      <c r="BG303" s="193">
        <f>IF(N303="zákl. přenesená",J303,0)</f>
        <v>0</v>
      </c>
      <c r="BH303" s="193">
        <f>IF(N303="sníž. přenesená",J303,0)</f>
        <v>0</v>
      </c>
      <c r="BI303" s="193">
        <f>IF(N303="nulová",J303,0)</f>
        <v>0</v>
      </c>
      <c r="BJ303" s="19" t="s">
        <v>79</v>
      </c>
      <c r="BK303" s="193">
        <f>ROUND(I303*H303,2)</f>
        <v>0</v>
      </c>
      <c r="BL303" s="19" t="s">
        <v>156</v>
      </c>
      <c r="BM303" s="192" t="s">
        <v>874</v>
      </c>
    </row>
    <row r="304" spans="1:65" s="13" customFormat="1" ht="11.25">
      <c r="B304" s="201"/>
      <c r="C304" s="202"/>
      <c r="D304" s="199" t="s">
        <v>227</v>
      </c>
      <c r="E304" s="203" t="s">
        <v>19</v>
      </c>
      <c r="F304" s="204" t="s">
        <v>177</v>
      </c>
      <c r="G304" s="202"/>
      <c r="H304" s="205">
        <v>3</v>
      </c>
      <c r="I304" s="206"/>
      <c r="J304" s="202"/>
      <c r="K304" s="202"/>
      <c r="L304" s="207"/>
      <c r="M304" s="208"/>
      <c r="N304" s="209"/>
      <c r="O304" s="209"/>
      <c r="P304" s="209"/>
      <c r="Q304" s="209"/>
      <c r="R304" s="209"/>
      <c r="S304" s="209"/>
      <c r="T304" s="210"/>
      <c r="AT304" s="211" t="s">
        <v>227</v>
      </c>
      <c r="AU304" s="211" t="s">
        <v>81</v>
      </c>
      <c r="AV304" s="13" t="s">
        <v>81</v>
      </c>
      <c r="AW304" s="13" t="s">
        <v>33</v>
      </c>
      <c r="AX304" s="13" t="s">
        <v>79</v>
      </c>
      <c r="AY304" s="211" t="s">
        <v>216</v>
      </c>
    </row>
    <row r="305" spans="1:65" s="2" customFormat="1" ht="21.75" customHeight="1">
      <c r="A305" s="36"/>
      <c r="B305" s="37"/>
      <c r="C305" s="181" t="s">
        <v>550</v>
      </c>
      <c r="D305" s="181" t="s">
        <v>218</v>
      </c>
      <c r="E305" s="182" t="s">
        <v>427</v>
      </c>
      <c r="F305" s="183" t="s">
        <v>428</v>
      </c>
      <c r="G305" s="184" t="s">
        <v>176</v>
      </c>
      <c r="H305" s="185">
        <v>6</v>
      </c>
      <c r="I305" s="186"/>
      <c r="J305" s="187">
        <f>ROUND(I305*H305,2)</f>
        <v>0</v>
      </c>
      <c r="K305" s="183" t="s">
        <v>221</v>
      </c>
      <c r="L305" s="41"/>
      <c r="M305" s="188" t="s">
        <v>19</v>
      </c>
      <c r="N305" s="189" t="s">
        <v>43</v>
      </c>
      <c r="O305" s="66"/>
      <c r="P305" s="190">
        <f>O305*H305</f>
        <v>0</v>
      </c>
      <c r="Q305" s="190">
        <v>0.65847999999999995</v>
      </c>
      <c r="R305" s="190">
        <f>Q305*H305</f>
        <v>3.9508799999999997</v>
      </c>
      <c r="S305" s="190">
        <v>0.66</v>
      </c>
      <c r="T305" s="191">
        <f>S305*H305</f>
        <v>3.96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92" t="s">
        <v>156</v>
      </c>
      <c r="AT305" s="192" t="s">
        <v>218</v>
      </c>
      <c r="AU305" s="192" t="s">
        <v>81</v>
      </c>
      <c r="AY305" s="19" t="s">
        <v>216</v>
      </c>
      <c r="BE305" s="193">
        <f>IF(N305="základní",J305,0)</f>
        <v>0</v>
      </c>
      <c r="BF305" s="193">
        <f>IF(N305="snížená",J305,0)</f>
        <v>0</v>
      </c>
      <c r="BG305" s="193">
        <f>IF(N305="zákl. přenesená",J305,0)</f>
        <v>0</v>
      </c>
      <c r="BH305" s="193">
        <f>IF(N305="sníž. přenesená",J305,0)</f>
        <v>0</v>
      </c>
      <c r="BI305" s="193">
        <f>IF(N305="nulová",J305,0)</f>
        <v>0</v>
      </c>
      <c r="BJ305" s="19" t="s">
        <v>79</v>
      </c>
      <c r="BK305" s="193">
        <f>ROUND(I305*H305,2)</f>
        <v>0</v>
      </c>
      <c r="BL305" s="19" t="s">
        <v>156</v>
      </c>
      <c r="BM305" s="192" t="s">
        <v>747</v>
      </c>
    </row>
    <row r="306" spans="1:65" s="2" customFormat="1" ht="11.25">
      <c r="A306" s="36"/>
      <c r="B306" s="37"/>
      <c r="C306" s="38"/>
      <c r="D306" s="194" t="s">
        <v>223</v>
      </c>
      <c r="E306" s="38"/>
      <c r="F306" s="195" t="s">
        <v>430</v>
      </c>
      <c r="G306" s="38"/>
      <c r="H306" s="38"/>
      <c r="I306" s="196"/>
      <c r="J306" s="38"/>
      <c r="K306" s="38"/>
      <c r="L306" s="41"/>
      <c r="M306" s="197"/>
      <c r="N306" s="198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223</v>
      </c>
      <c r="AU306" s="19" t="s">
        <v>81</v>
      </c>
    </row>
    <row r="307" spans="1:65" s="13" customFormat="1" ht="11.25">
      <c r="B307" s="201"/>
      <c r="C307" s="202"/>
      <c r="D307" s="199" t="s">
        <v>227</v>
      </c>
      <c r="E307" s="203" t="s">
        <v>19</v>
      </c>
      <c r="F307" s="204" t="s">
        <v>174</v>
      </c>
      <c r="G307" s="202"/>
      <c r="H307" s="205">
        <v>6</v>
      </c>
      <c r="I307" s="206"/>
      <c r="J307" s="202"/>
      <c r="K307" s="202"/>
      <c r="L307" s="207"/>
      <c r="M307" s="208"/>
      <c r="N307" s="209"/>
      <c r="O307" s="209"/>
      <c r="P307" s="209"/>
      <c r="Q307" s="209"/>
      <c r="R307" s="209"/>
      <c r="S307" s="209"/>
      <c r="T307" s="210"/>
      <c r="AT307" s="211" t="s">
        <v>227</v>
      </c>
      <c r="AU307" s="211" t="s">
        <v>81</v>
      </c>
      <c r="AV307" s="13" t="s">
        <v>81</v>
      </c>
      <c r="AW307" s="13" t="s">
        <v>33</v>
      </c>
      <c r="AX307" s="13" t="s">
        <v>79</v>
      </c>
      <c r="AY307" s="211" t="s">
        <v>216</v>
      </c>
    </row>
    <row r="308" spans="1:65" s="2" customFormat="1" ht="16.5" customHeight="1">
      <c r="A308" s="36"/>
      <c r="B308" s="37"/>
      <c r="C308" s="233" t="s">
        <v>557</v>
      </c>
      <c r="D308" s="233" t="s">
        <v>312</v>
      </c>
      <c r="E308" s="234" t="s">
        <v>432</v>
      </c>
      <c r="F308" s="235" t="s">
        <v>433</v>
      </c>
      <c r="G308" s="236" t="s">
        <v>176</v>
      </c>
      <c r="H308" s="237">
        <v>6</v>
      </c>
      <c r="I308" s="238"/>
      <c r="J308" s="239">
        <f>ROUND(I308*H308,2)</f>
        <v>0</v>
      </c>
      <c r="K308" s="235" t="s">
        <v>221</v>
      </c>
      <c r="L308" s="240"/>
      <c r="M308" s="241" t="s">
        <v>19</v>
      </c>
      <c r="N308" s="242" t="s">
        <v>43</v>
      </c>
      <c r="O308" s="66"/>
      <c r="P308" s="190">
        <f>O308*H308</f>
        <v>0</v>
      </c>
      <c r="Q308" s="190">
        <v>0.19600000000000001</v>
      </c>
      <c r="R308" s="190">
        <f>Q308*H308</f>
        <v>1.1760000000000002</v>
      </c>
      <c r="S308" s="190">
        <v>0</v>
      </c>
      <c r="T308" s="191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92" t="s">
        <v>257</v>
      </c>
      <c r="AT308" s="192" t="s">
        <v>312</v>
      </c>
      <c r="AU308" s="192" t="s">
        <v>81</v>
      </c>
      <c r="AY308" s="19" t="s">
        <v>216</v>
      </c>
      <c r="BE308" s="193">
        <f>IF(N308="základní",J308,0)</f>
        <v>0</v>
      </c>
      <c r="BF308" s="193">
        <f>IF(N308="snížená",J308,0)</f>
        <v>0</v>
      </c>
      <c r="BG308" s="193">
        <f>IF(N308="zákl. přenesená",J308,0)</f>
        <v>0</v>
      </c>
      <c r="BH308" s="193">
        <f>IF(N308="sníž. přenesená",J308,0)</f>
        <v>0</v>
      </c>
      <c r="BI308" s="193">
        <f>IF(N308="nulová",J308,0)</f>
        <v>0</v>
      </c>
      <c r="BJ308" s="19" t="s">
        <v>79</v>
      </c>
      <c r="BK308" s="193">
        <f>ROUND(I308*H308,2)</f>
        <v>0</v>
      </c>
      <c r="BL308" s="19" t="s">
        <v>156</v>
      </c>
      <c r="BM308" s="192" t="s">
        <v>748</v>
      </c>
    </row>
    <row r="309" spans="1:65" s="13" customFormat="1" ht="11.25">
      <c r="B309" s="201"/>
      <c r="C309" s="202"/>
      <c r="D309" s="199" t="s">
        <v>227</v>
      </c>
      <c r="E309" s="203" t="s">
        <v>19</v>
      </c>
      <c r="F309" s="204" t="s">
        <v>174</v>
      </c>
      <c r="G309" s="202"/>
      <c r="H309" s="205">
        <v>6</v>
      </c>
      <c r="I309" s="206"/>
      <c r="J309" s="202"/>
      <c r="K309" s="202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227</v>
      </c>
      <c r="AU309" s="211" t="s">
        <v>81</v>
      </c>
      <c r="AV309" s="13" t="s">
        <v>81</v>
      </c>
      <c r="AW309" s="13" t="s">
        <v>33</v>
      </c>
      <c r="AX309" s="13" t="s">
        <v>79</v>
      </c>
      <c r="AY309" s="211" t="s">
        <v>216</v>
      </c>
    </row>
    <row r="310" spans="1:65" s="2" customFormat="1" ht="16.5" customHeight="1">
      <c r="A310" s="36"/>
      <c r="B310" s="37"/>
      <c r="C310" s="181" t="s">
        <v>565</v>
      </c>
      <c r="D310" s="181" t="s">
        <v>218</v>
      </c>
      <c r="E310" s="182" t="s">
        <v>436</v>
      </c>
      <c r="F310" s="183" t="s">
        <v>437</v>
      </c>
      <c r="G310" s="184" t="s">
        <v>176</v>
      </c>
      <c r="H310" s="185">
        <v>6</v>
      </c>
      <c r="I310" s="186"/>
      <c r="J310" s="187">
        <f>ROUND(I310*H310,2)</f>
        <v>0</v>
      </c>
      <c r="K310" s="183" t="s">
        <v>221</v>
      </c>
      <c r="L310" s="41"/>
      <c r="M310" s="188" t="s">
        <v>19</v>
      </c>
      <c r="N310" s="189" t="s">
        <v>43</v>
      </c>
      <c r="O310" s="66"/>
      <c r="P310" s="190">
        <f>O310*H310</f>
        <v>0</v>
      </c>
      <c r="Q310" s="190">
        <v>0.53325999999999996</v>
      </c>
      <c r="R310" s="190">
        <f>Q310*H310</f>
        <v>3.19956</v>
      </c>
      <c r="S310" s="190">
        <v>0.3</v>
      </c>
      <c r="T310" s="191">
        <f>S310*H310</f>
        <v>1.7999999999999998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92" t="s">
        <v>156</v>
      </c>
      <c r="AT310" s="192" t="s">
        <v>218</v>
      </c>
      <c r="AU310" s="192" t="s">
        <v>81</v>
      </c>
      <c r="AY310" s="19" t="s">
        <v>216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19" t="s">
        <v>79</v>
      </c>
      <c r="BK310" s="193">
        <f>ROUND(I310*H310,2)</f>
        <v>0</v>
      </c>
      <c r="BL310" s="19" t="s">
        <v>156</v>
      </c>
      <c r="BM310" s="192" t="s">
        <v>749</v>
      </c>
    </row>
    <row r="311" spans="1:65" s="2" customFormat="1" ht="11.25">
      <c r="A311" s="36"/>
      <c r="B311" s="37"/>
      <c r="C311" s="38"/>
      <c r="D311" s="194" t="s">
        <v>223</v>
      </c>
      <c r="E311" s="38"/>
      <c r="F311" s="195" t="s">
        <v>439</v>
      </c>
      <c r="G311" s="38"/>
      <c r="H311" s="38"/>
      <c r="I311" s="196"/>
      <c r="J311" s="38"/>
      <c r="K311" s="38"/>
      <c r="L311" s="41"/>
      <c r="M311" s="197"/>
      <c r="N311" s="198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223</v>
      </c>
      <c r="AU311" s="19" t="s">
        <v>81</v>
      </c>
    </row>
    <row r="312" spans="1:65" s="13" customFormat="1" ht="11.25">
      <c r="B312" s="201"/>
      <c r="C312" s="202"/>
      <c r="D312" s="199" t="s">
        <v>227</v>
      </c>
      <c r="E312" s="203" t="s">
        <v>19</v>
      </c>
      <c r="F312" s="204" t="s">
        <v>605</v>
      </c>
      <c r="G312" s="202"/>
      <c r="H312" s="205">
        <v>6</v>
      </c>
      <c r="I312" s="206"/>
      <c r="J312" s="202"/>
      <c r="K312" s="202"/>
      <c r="L312" s="207"/>
      <c r="M312" s="208"/>
      <c r="N312" s="209"/>
      <c r="O312" s="209"/>
      <c r="P312" s="209"/>
      <c r="Q312" s="209"/>
      <c r="R312" s="209"/>
      <c r="S312" s="209"/>
      <c r="T312" s="210"/>
      <c r="AT312" s="211" t="s">
        <v>227</v>
      </c>
      <c r="AU312" s="211" t="s">
        <v>81</v>
      </c>
      <c r="AV312" s="13" t="s">
        <v>81</v>
      </c>
      <c r="AW312" s="13" t="s">
        <v>33</v>
      </c>
      <c r="AX312" s="13" t="s">
        <v>79</v>
      </c>
      <c r="AY312" s="211" t="s">
        <v>216</v>
      </c>
    </row>
    <row r="313" spans="1:65" s="2" customFormat="1" ht="16.5" customHeight="1">
      <c r="A313" s="36"/>
      <c r="B313" s="37"/>
      <c r="C313" s="233" t="s">
        <v>875</v>
      </c>
      <c r="D313" s="233" t="s">
        <v>312</v>
      </c>
      <c r="E313" s="234" t="s">
        <v>740</v>
      </c>
      <c r="F313" s="235" t="s">
        <v>741</v>
      </c>
      <c r="G313" s="236" t="s">
        <v>176</v>
      </c>
      <c r="H313" s="237">
        <v>6</v>
      </c>
      <c r="I313" s="238"/>
      <c r="J313" s="239">
        <f>ROUND(I313*H313,2)</f>
        <v>0</v>
      </c>
      <c r="K313" s="235" t="s">
        <v>221</v>
      </c>
      <c r="L313" s="240"/>
      <c r="M313" s="241" t="s">
        <v>19</v>
      </c>
      <c r="N313" s="242" t="s">
        <v>43</v>
      </c>
      <c r="O313" s="66"/>
      <c r="P313" s="190">
        <f>O313*H313</f>
        <v>0</v>
      </c>
      <c r="Q313" s="190">
        <v>5.0599999999999999E-2</v>
      </c>
      <c r="R313" s="190">
        <f>Q313*H313</f>
        <v>0.30359999999999998</v>
      </c>
      <c r="S313" s="190">
        <v>0</v>
      </c>
      <c r="T313" s="191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92" t="s">
        <v>257</v>
      </c>
      <c r="AT313" s="192" t="s">
        <v>312</v>
      </c>
      <c r="AU313" s="192" t="s">
        <v>81</v>
      </c>
      <c r="AY313" s="19" t="s">
        <v>216</v>
      </c>
      <c r="BE313" s="193">
        <f>IF(N313="základní",J313,0)</f>
        <v>0</v>
      </c>
      <c r="BF313" s="193">
        <f>IF(N313="snížená",J313,0)</f>
        <v>0</v>
      </c>
      <c r="BG313" s="193">
        <f>IF(N313="zákl. přenesená",J313,0)</f>
        <v>0</v>
      </c>
      <c r="BH313" s="193">
        <f>IF(N313="sníž. přenesená",J313,0)</f>
        <v>0</v>
      </c>
      <c r="BI313" s="193">
        <f>IF(N313="nulová",J313,0)</f>
        <v>0</v>
      </c>
      <c r="BJ313" s="19" t="s">
        <v>79</v>
      </c>
      <c r="BK313" s="193">
        <f>ROUND(I313*H313,2)</f>
        <v>0</v>
      </c>
      <c r="BL313" s="19" t="s">
        <v>156</v>
      </c>
      <c r="BM313" s="192" t="s">
        <v>751</v>
      </c>
    </row>
    <row r="314" spans="1:65" s="13" customFormat="1" ht="11.25">
      <c r="B314" s="201"/>
      <c r="C314" s="202"/>
      <c r="D314" s="199" t="s">
        <v>227</v>
      </c>
      <c r="E314" s="203" t="s">
        <v>19</v>
      </c>
      <c r="F314" s="204" t="s">
        <v>605</v>
      </c>
      <c r="G314" s="202"/>
      <c r="H314" s="205">
        <v>6</v>
      </c>
      <c r="I314" s="206"/>
      <c r="J314" s="202"/>
      <c r="K314" s="202"/>
      <c r="L314" s="207"/>
      <c r="M314" s="208"/>
      <c r="N314" s="209"/>
      <c r="O314" s="209"/>
      <c r="P314" s="209"/>
      <c r="Q314" s="209"/>
      <c r="R314" s="209"/>
      <c r="S314" s="209"/>
      <c r="T314" s="210"/>
      <c r="AT314" s="211" t="s">
        <v>227</v>
      </c>
      <c r="AU314" s="211" t="s">
        <v>81</v>
      </c>
      <c r="AV314" s="13" t="s">
        <v>81</v>
      </c>
      <c r="AW314" s="13" t="s">
        <v>33</v>
      </c>
      <c r="AX314" s="13" t="s">
        <v>79</v>
      </c>
      <c r="AY314" s="211" t="s">
        <v>216</v>
      </c>
    </row>
    <row r="315" spans="1:65" s="12" customFormat="1" ht="22.9" customHeight="1">
      <c r="B315" s="165"/>
      <c r="C315" s="166"/>
      <c r="D315" s="167" t="s">
        <v>71</v>
      </c>
      <c r="E315" s="179" t="s">
        <v>265</v>
      </c>
      <c r="F315" s="179" t="s">
        <v>444</v>
      </c>
      <c r="G315" s="166"/>
      <c r="H315" s="166"/>
      <c r="I315" s="169"/>
      <c r="J315" s="180">
        <f>BK315</f>
        <v>0</v>
      </c>
      <c r="K315" s="166"/>
      <c r="L315" s="171"/>
      <c r="M315" s="172"/>
      <c r="N315" s="173"/>
      <c r="O315" s="173"/>
      <c r="P315" s="174">
        <f>SUM(P316:P356)</f>
        <v>0</v>
      </c>
      <c r="Q315" s="173"/>
      <c r="R315" s="174">
        <f>SUM(R316:R356)</f>
        <v>94.324748</v>
      </c>
      <c r="S315" s="173"/>
      <c r="T315" s="175">
        <f>SUM(T316:T356)</f>
        <v>51.14</v>
      </c>
      <c r="AR315" s="176" t="s">
        <v>79</v>
      </c>
      <c r="AT315" s="177" t="s">
        <v>71</v>
      </c>
      <c r="AU315" s="177" t="s">
        <v>79</v>
      </c>
      <c r="AY315" s="176" t="s">
        <v>216</v>
      </c>
      <c r="BK315" s="178">
        <f>SUM(BK316:BK356)</f>
        <v>0</v>
      </c>
    </row>
    <row r="316" spans="1:65" s="2" customFormat="1" ht="24.2" customHeight="1">
      <c r="A316" s="36"/>
      <c r="B316" s="37"/>
      <c r="C316" s="181" t="s">
        <v>780</v>
      </c>
      <c r="D316" s="181" t="s">
        <v>218</v>
      </c>
      <c r="E316" s="182" t="s">
        <v>446</v>
      </c>
      <c r="F316" s="183" t="s">
        <v>447</v>
      </c>
      <c r="G316" s="184" t="s">
        <v>134</v>
      </c>
      <c r="H316" s="185">
        <v>170</v>
      </c>
      <c r="I316" s="186"/>
      <c r="J316" s="187">
        <f>ROUND(I316*H316,2)</f>
        <v>0</v>
      </c>
      <c r="K316" s="183" t="s">
        <v>221</v>
      </c>
      <c r="L316" s="41"/>
      <c r="M316" s="188" t="s">
        <v>19</v>
      </c>
      <c r="N316" s="189" t="s">
        <v>43</v>
      </c>
      <c r="O316" s="66"/>
      <c r="P316" s="190">
        <f>O316*H316</f>
        <v>0</v>
      </c>
      <c r="Q316" s="190">
        <v>0.16850000000000001</v>
      </c>
      <c r="R316" s="190">
        <f>Q316*H316</f>
        <v>28.645000000000003</v>
      </c>
      <c r="S316" s="190">
        <v>0</v>
      </c>
      <c r="T316" s="191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92" t="s">
        <v>156</v>
      </c>
      <c r="AT316" s="192" t="s">
        <v>218</v>
      </c>
      <c r="AU316" s="192" t="s">
        <v>81</v>
      </c>
      <c r="AY316" s="19" t="s">
        <v>216</v>
      </c>
      <c r="BE316" s="193">
        <f>IF(N316="základní",J316,0)</f>
        <v>0</v>
      </c>
      <c r="BF316" s="193">
        <f>IF(N316="snížená",J316,0)</f>
        <v>0</v>
      </c>
      <c r="BG316" s="193">
        <f>IF(N316="zákl. přenesená",J316,0)</f>
        <v>0</v>
      </c>
      <c r="BH316" s="193">
        <f>IF(N316="sníž. přenesená",J316,0)</f>
        <v>0</v>
      </c>
      <c r="BI316" s="193">
        <f>IF(N316="nulová",J316,0)</f>
        <v>0</v>
      </c>
      <c r="BJ316" s="19" t="s">
        <v>79</v>
      </c>
      <c r="BK316" s="193">
        <f>ROUND(I316*H316,2)</f>
        <v>0</v>
      </c>
      <c r="BL316" s="19" t="s">
        <v>156</v>
      </c>
      <c r="BM316" s="192" t="s">
        <v>448</v>
      </c>
    </row>
    <row r="317" spans="1:65" s="2" customFormat="1" ht="11.25">
      <c r="A317" s="36"/>
      <c r="B317" s="37"/>
      <c r="C317" s="38"/>
      <c r="D317" s="194" t="s">
        <v>223</v>
      </c>
      <c r="E317" s="38"/>
      <c r="F317" s="195" t="s">
        <v>449</v>
      </c>
      <c r="G317" s="38"/>
      <c r="H317" s="38"/>
      <c r="I317" s="196"/>
      <c r="J317" s="38"/>
      <c r="K317" s="38"/>
      <c r="L317" s="41"/>
      <c r="M317" s="197"/>
      <c r="N317" s="198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223</v>
      </c>
      <c r="AU317" s="19" t="s">
        <v>81</v>
      </c>
    </row>
    <row r="318" spans="1:65" s="13" customFormat="1" ht="11.25">
      <c r="B318" s="201"/>
      <c r="C318" s="202"/>
      <c r="D318" s="199" t="s">
        <v>227</v>
      </c>
      <c r="E318" s="203" t="s">
        <v>19</v>
      </c>
      <c r="F318" s="204" t="s">
        <v>876</v>
      </c>
      <c r="G318" s="202"/>
      <c r="H318" s="205">
        <v>170</v>
      </c>
      <c r="I318" s="206"/>
      <c r="J318" s="202"/>
      <c r="K318" s="202"/>
      <c r="L318" s="207"/>
      <c r="M318" s="208"/>
      <c r="N318" s="209"/>
      <c r="O318" s="209"/>
      <c r="P318" s="209"/>
      <c r="Q318" s="209"/>
      <c r="R318" s="209"/>
      <c r="S318" s="209"/>
      <c r="T318" s="210"/>
      <c r="AT318" s="211" t="s">
        <v>227</v>
      </c>
      <c r="AU318" s="211" t="s">
        <v>81</v>
      </c>
      <c r="AV318" s="13" t="s">
        <v>81</v>
      </c>
      <c r="AW318" s="13" t="s">
        <v>33</v>
      </c>
      <c r="AX318" s="13" t="s">
        <v>79</v>
      </c>
      <c r="AY318" s="211" t="s">
        <v>216</v>
      </c>
    </row>
    <row r="319" spans="1:65" s="2" customFormat="1" ht="16.5" customHeight="1">
      <c r="A319" s="36"/>
      <c r="B319" s="37"/>
      <c r="C319" s="233" t="s">
        <v>781</v>
      </c>
      <c r="D319" s="233" t="s">
        <v>312</v>
      </c>
      <c r="E319" s="234" t="s">
        <v>877</v>
      </c>
      <c r="F319" s="235" t="s">
        <v>878</v>
      </c>
      <c r="G319" s="236" t="s">
        <v>134</v>
      </c>
      <c r="H319" s="237">
        <v>8</v>
      </c>
      <c r="I319" s="238"/>
      <c r="J319" s="239">
        <f>ROUND(I319*H319,2)</f>
        <v>0</v>
      </c>
      <c r="K319" s="235" t="s">
        <v>221</v>
      </c>
      <c r="L319" s="240"/>
      <c r="M319" s="241" t="s">
        <v>19</v>
      </c>
      <c r="N319" s="242" t="s">
        <v>43</v>
      </c>
      <c r="O319" s="66"/>
      <c r="P319" s="190">
        <f>O319*H319</f>
        <v>0</v>
      </c>
      <c r="Q319" s="190">
        <v>4.8300000000000003E-2</v>
      </c>
      <c r="R319" s="190">
        <f>Q319*H319</f>
        <v>0.38640000000000002</v>
      </c>
      <c r="S319" s="190">
        <v>0</v>
      </c>
      <c r="T319" s="191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92" t="s">
        <v>257</v>
      </c>
      <c r="AT319" s="192" t="s">
        <v>312</v>
      </c>
      <c r="AU319" s="192" t="s">
        <v>81</v>
      </c>
      <c r="AY319" s="19" t="s">
        <v>216</v>
      </c>
      <c r="BE319" s="193">
        <f>IF(N319="základní",J319,0)</f>
        <v>0</v>
      </c>
      <c r="BF319" s="193">
        <f>IF(N319="snížená",J319,0)</f>
        <v>0</v>
      </c>
      <c r="BG319" s="193">
        <f>IF(N319="zákl. přenesená",J319,0)</f>
        <v>0</v>
      </c>
      <c r="BH319" s="193">
        <f>IF(N319="sníž. přenesená",J319,0)</f>
        <v>0</v>
      </c>
      <c r="BI319" s="193">
        <f>IF(N319="nulová",J319,0)</f>
        <v>0</v>
      </c>
      <c r="BJ319" s="19" t="s">
        <v>79</v>
      </c>
      <c r="BK319" s="193">
        <f>ROUND(I319*H319,2)</f>
        <v>0</v>
      </c>
      <c r="BL319" s="19" t="s">
        <v>156</v>
      </c>
      <c r="BM319" s="192" t="s">
        <v>879</v>
      </c>
    </row>
    <row r="320" spans="1:65" s="13" customFormat="1" ht="11.25">
      <c r="B320" s="201"/>
      <c r="C320" s="202"/>
      <c r="D320" s="199" t="s">
        <v>227</v>
      </c>
      <c r="E320" s="203" t="s">
        <v>19</v>
      </c>
      <c r="F320" s="204" t="s">
        <v>814</v>
      </c>
      <c r="G320" s="202"/>
      <c r="H320" s="205">
        <v>8</v>
      </c>
      <c r="I320" s="206"/>
      <c r="J320" s="202"/>
      <c r="K320" s="202"/>
      <c r="L320" s="207"/>
      <c r="M320" s="208"/>
      <c r="N320" s="209"/>
      <c r="O320" s="209"/>
      <c r="P320" s="209"/>
      <c r="Q320" s="209"/>
      <c r="R320" s="209"/>
      <c r="S320" s="209"/>
      <c r="T320" s="210"/>
      <c r="AT320" s="211" t="s">
        <v>227</v>
      </c>
      <c r="AU320" s="211" t="s">
        <v>81</v>
      </c>
      <c r="AV320" s="13" t="s">
        <v>81</v>
      </c>
      <c r="AW320" s="13" t="s">
        <v>33</v>
      </c>
      <c r="AX320" s="13" t="s">
        <v>79</v>
      </c>
      <c r="AY320" s="211" t="s">
        <v>216</v>
      </c>
    </row>
    <row r="321" spans="1:65" s="2" customFormat="1" ht="16.5" customHeight="1">
      <c r="A321" s="36"/>
      <c r="B321" s="37"/>
      <c r="C321" s="233" t="s">
        <v>783</v>
      </c>
      <c r="D321" s="233" t="s">
        <v>312</v>
      </c>
      <c r="E321" s="234" t="s">
        <v>880</v>
      </c>
      <c r="F321" s="235" t="s">
        <v>881</v>
      </c>
      <c r="G321" s="236" t="s">
        <v>134</v>
      </c>
      <c r="H321" s="237">
        <v>2</v>
      </c>
      <c r="I321" s="238"/>
      <c r="J321" s="239">
        <f>ROUND(I321*H321,2)</f>
        <v>0</v>
      </c>
      <c r="K321" s="235" t="s">
        <v>221</v>
      </c>
      <c r="L321" s="240"/>
      <c r="M321" s="241" t="s">
        <v>19</v>
      </c>
      <c r="N321" s="242" t="s">
        <v>43</v>
      </c>
      <c r="O321" s="66"/>
      <c r="P321" s="190">
        <f>O321*H321</f>
        <v>0</v>
      </c>
      <c r="Q321" s="190">
        <v>6.5670000000000006E-2</v>
      </c>
      <c r="R321" s="190">
        <f>Q321*H321</f>
        <v>0.13134000000000001</v>
      </c>
      <c r="S321" s="190">
        <v>0</v>
      </c>
      <c r="T321" s="191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92" t="s">
        <v>257</v>
      </c>
      <c r="AT321" s="192" t="s">
        <v>312</v>
      </c>
      <c r="AU321" s="192" t="s">
        <v>81</v>
      </c>
      <c r="AY321" s="19" t="s">
        <v>216</v>
      </c>
      <c r="BE321" s="193">
        <f>IF(N321="základní",J321,0)</f>
        <v>0</v>
      </c>
      <c r="BF321" s="193">
        <f>IF(N321="snížená",J321,0)</f>
        <v>0</v>
      </c>
      <c r="BG321" s="193">
        <f>IF(N321="zákl. přenesená",J321,0)</f>
        <v>0</v>
      </c>
      <c r="BH321" s="193">
        <f>IF(N321="sníž. přenesená",J321,0)</f>
        <v>0</v>
      </c>
      <c r="BI321" s="193">
        <f>IF(N321="nulová",J321,0)</f>
        <v>0</v>
      </c>
      <c r="BJ321" s="19" t="s">
        <v>79</v>
      </c>
      <c r="BK321" s="193">
        <f>ROUND(I321*H321,2)</f>
        <v>0</v>
      </c>
      <c r="BL321" s="19" t="s">
        <v>156</v>
      </c>
      <c r="BM321" s="192" t="s">
        <v>882</v>
      </c>
    </row>
    <row r="322" spans="1:65" s="13" customFormat="1" ht="11.25">
      <c r="B322" s="201"/>
      <c r="C322" s="202"/>
      <c r="D322" s="199" t="s">
        <v>227</v>
      </c>
      <c r="E322" s="203" t="s">
        <v>19</v>
      </c>
      <c r="F322" s="204" t="s">
        <v>816</v>
      </c>
      <c r="G322" s="202"/>
      <c r="H322" s="205">
        <v>2</v>
      </c>
      <c r="I322" s="206"/>
      <c r="J322" s="202"/>
      <c r="K322" s="202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227</v>
      </c>
      <c r="AU322" s="211" t="s">
        <v>81</v>
      </c>
      <c r="AV322" s="13" t="s">
        <v>81</v>
      </c>
      <c r="AW322" s="13" t="s">
        <v>33</v>
      </c>
      <c r="AX322" s="13" t="s">
        <v>79</v>
      </c>
      <c r="AY322" s="211" t="s">
        <v>216</v>
      </c>
    </row>
    <row r="323" spans="1:65" s="2" customFormat="1" ht="16.5" customHeight="1">
      <c r="A323" s="36"/>
      <c r="B323" s="37"/>
      <c r="C323" s="233" t="s">
        <v>784</v>
      </c>
      <c r="D323" s="233" t="s">
        <v>312</v>
      </c>
      <c r="E323" s="234" t="s">
        <v>451</v>
      </c>
      <c r="F323" s="235" t="s">
        <v>452</v>
      </c>
      <c r="G323" s="236" t="s">
        <v>134</v>
      </c>
      <c r="H323" s="237">
        <v>160</v>
      </c>
      <c r="I323" s="238"/>
      <c r="J323" s="239">
        <f>ROUND(I323*H323,2)</f>
        <v>0</v>
      </c>
      <c r="K323" s="235" t="s">
        <v>221</v>
      </c>
      <c r="L323" s="240"/>
      <c r="M323" s="241" t="s">
        <v>19</v>
      </c>
      <c r="N323" s="242" t="s">
        <v>43</v>
      </c>
      <c r="O323" s="66"/>
      <c r="P323" s="190">
        <f>O323*H323</f>
        <v>0</v>
      </c>
      <c r="Q323" s="190">
        <v>0.08</v>
      </c>
      <c r="R323" s="190">
        <f>Q323*H323</f>
        <v>12.8</v>
      </c>
      <c r="S323" s="190">
        <v>0</v>
      </c>
      <c r="T323" s="191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92" t="s">
        <v>257</v>
      </c>
      <c r="AT323" s="192" t="s">
        <v>312</v>
      </c>
      <c r="AU323" s="192" t="s">
        <v>81</v>
      </c>
      <c r="AY323" s="19" t="s">
        <v>216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19" t="s">
        <v>79</v>
      </c>
      <c r="BK323" s="193">
        <f>ROUND(I323*H323,2)</f>
        <v>0</v>
      </c>
      <c r="BL323" s="19" t="s">
        <v>156</v>
      </c>
      <c r="BM323" s="192" t="s">
        <v>453</v>
      </c>
    </row>
    <row r="324" spans="1:65" s="13" customFormat="1" ht="11.25">
      <c r="B324" s="201"/>
      <c r="C324" s="202"/>
      <c r="D324" s="199" t="s">
        <v>227</v>
      </c>
      <c r="E324" s="203" t="s">
        <v>19</v>
      </c>
      <c r="F324" s="204" t="s">
        <v>154</v>
      </c>
      <c r="G324" s="202"/>
      <c r="H324" s="205">
        <v>160</v>
      </c>
      <c r="I324" s="206"/>
      <c r="J324" s="202"/>
      <c r="K324" s="202"/>
      <c r="L324" s="207"/>
      <c r="M324" s="208"/>
      <c r="N324" s="209"/>
      <c r="O324" s="209"/>
      <c r="P324" s="209"/>
      <c r="Q324" s="209"/>
      <c r="R324" s="209"/>
      <c r="S324" s="209"/>
      <c r="T324" s="210"/>
      <c r="AT324" s="211" t="s">
        <v>227</v>
      </c>
      <c r="AU324" s="211" t="s">
        <v>81</v>
      </c>
      <c r="AV324" s="13" t="s">
        <v>81</v>
      </c>
      <c r="AW324" s="13" t="s">
        <v>33</v>
      </c>
      <c r="AX324" s="13" t="s">
        <v>79</v>
      </c>
      <c r="AY324" s="211" t="s">
        <v>216</v>
      </c>
    </row>
    <row r="325" spans="1:65" s="2" customFormat="1" ht="24.2" customHeight="1">
      <c r="A325" s="36"/>
      <c r="B325" s="37"/>
      <c r="C325" s="181" t="s">
        <v>787</v>
      </c>
      <c r="D325" s="181" t="s">
        <v>218</v>
      </c>
      <c r="E325" s="182" t="s">
        <v>752</v>
      </c>
      <c r="F325" s="183" t="s">
        <v>753</v>
      </c>
      <c r="G325" s="184" t="s">
        <v>134</v>
      </c>
      <c r="H325" s="185">
        <v>48</v>
      </c>
      <c r="I325" s="186"/>
      <c r="J325" s="187">
        <f>ROUND(I325*H325,2)</f>
        <v>0</v>
      </c>
      <c r="K325" s="183" t="s">
        <v>221</v>
      </c>
      <c r="L325" s="41"/>
      <c r="M325" s="188" t="s">
        <v>19</v>
      </c>
      <c r="N325" s="189" t="s">
        <v>43</v>
      </c>
      <c r="O325" s="66"/>
      <c r="P325" s="190">
        <f>O325*H325</f>
        <v>0</v>
      </c>
      <c r="Q325" s="190">
        <v>0.14041999999999999</v>
      </c>
      <c r="R325" s="190">
        <f>Q325*H325</f>
        <v>6.7401599999999995</v>
      </c>
      <c r="S325" s="190">
        <v>0</v>
      </c>
      <c r="T325" s="191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92" t="s">
        <v>156</v>
      </c>
      <c r="AT325" s="192" t="s">
        <v>218</v>
      </c>
      <c r="AU325" s="192" t="s">
        <v>81</v>
      </c>
      <c r="AY325" s="19" t="s">
        <v>216</v>
      </c>
      <c r="BE325" s="193">
        <f>IF(N325="základní",J325,0)</f>
        <v>0</v>
      </c>
      <c r="BF325" s="193">
        <f>IF(N325="snížená",J325,0)</f>
        <v>0</v>
      </c>
      <c r="BG325" s="193">
        <f>IF(N325="zákl. přenesená",J325,0)</f>
        <v>0</v>
      </c>
      <c r="BH325" s="193">
        <f>IF(N325="sníž. přenesená",J325,0)</f>
        <v>0</v>
      </c>
      <c r="BI325" s="193">
        <f>IF(N325="nulová",J325,0)</f>
        <v>0</v>
      </c>
      <c r="BJ325" s="19" t="s">
        <v>79</v>
      </c>
      <c r="BK325" s="193">
        <f>ROUND(I325*H325,2)</f>
        <v>0</v>
      </c>
      <c r="BL325" s="19" t="s">
        <v>156</v>
      </c>
      <c r="BM325" s="192" t="s">
        <v>754</v>
      </c>
    </row>
    <row r="326" spans="1:65" s="2" customFormat="1" ht="11.25">
      <c r="A326" s="36"/>
      <c r="B326" s="37"/>
      <c r="C326" s="38"/>
      <c r="D326" s="194" t="s">
        <v>223</v>
      </c>
      <c r="E326" s="38"/>
      <c r="F326" s="195" t="s">
        <v>755</v>
      </c>
      <c r="G326" s="38"/>
      <c r="H326" s="38"/>
      <c r="I326" s="196"/>
      <c r="J326" s="38"/>
      <c r="K326" s="38"/>
      <c r="L326" s="41"/>
      <c r="M326" s="197"/>
      <c r="N326" s="198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223</v>
      </c>
      <c r="AU326" s="19" t="s">
        <v>81</v>
      </c>
    </row>
    <row r="327" spans="1:65" s="13" customFormat="1" ht="11.25">
      <c r="B327" s="201"/>
      <c r="C327" s="202"/>
      <c r="D327" s="199" t="s">
        <v>227</v>
      </c>
      <c r="E327" s="203" t="s">
        <v>19</v>
      </c>
      <c r="F327" s="204" t="s">
        <v>595</v>
      </c>
      <c r="G327" s="202"/>
      <c r="H327" s="205">
        <v>48</v>
      </c>
      <c r="I327" s="206"/>
      <c r="J327" s="202"/>
      <c r="K327" s="202"/>
      <c r="L327" s="207"/>
      <c r="M327" s="208"/>
      <c r="N327" s="209"/>
      <c r="O327" s="209"/>
      <c r="P327" s="209"/>
      <c r="Q327" s="209"/>
      <c r="R327" s="209"/>
      <c r="S327" s="209"/>
      <c r="T327" s="210"/>
      <c r="AT327" s="211" t="s">
        <v>227</v>
      </c>
      <c r="AU327" s="211" t="s">
        <v>81</v>
      </c>
      <c r="AV327" s="13" t="s">
        <v>81</v>
      </c>
      <c r="AW327" s="13" t="s">
        <v>33</v>
      </c>
      <c r="AX327" s="13" t="s">
        <v>79</v>
      </c>
      <c r="AY327" s="211" t="s">
        <v>216</v>
      </c>
    </row>
    <row r="328" spans="1:65" s="2" customFormat="1" ht="16.5" customHeight="1">
      <c r="A328" s="36"/>
      <c r="B328" s="37"/>
      <c r="C328" s="233" t="s">
        <v>788</v>
      </c>
      <c r="D328" s="233" t="s">
        <v>312</v>
      </c>
      <c r="E328" s="234" t="s">
        <v>883</v>
      </c>
      <c r="F328" s="235" t="s">
        <v>884</v>
      </c>
      <c r="G328" s="236" t="s">
        <v>134</v>
      </c>
      <c r="H328" s="237">
        <v>48</v>
      </c>
      <c r="I328" s="238"/>
      <c r="J328" s="239">
        <f>ROUND(I328*H328,2)</f>
        <v>0</v>
      </c>
      <c r="K328" s="235" t="s">
        <v>221</v>
      </c>
      <c r="L328" s="240"/>
      <c r="M328" s="241" t="s">
        <v>19</v>
      </c>
      <c r="N328" s="242" t="s">
        <v>43</v>
      </c>
      <c r="O328" s="66"/>
      <c r="P328" s="190">
        <f>O328*H328</f>
        <v>0</v>
      </c>
      <c r="Q328" s="190">
        <v>4.4999999999999998E-2</v>
      </c>
      <c r="R328" s="190">
        <f>Q328*H328</f>
        <v>2.16</v>
      </c>
      <c r="S328" s="190">
        <v>0</v>
      </c>
      <c r="T328" s="191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92" t="s">
        <v>257</v>
      </c>
      <c r="AT328" s="192" t="s">
        <v>312</v>
      </c>
      <c r="AU328" s="192" t="s">
        <v>81</v>
      </c>
      <c r="AY328" s="19" t="s">
        <v>216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19" t="s">
        <v>79</v>
      </c>
      <c r="BK328" s="193">
        <f>ROUND(I328*H328,2)</f>
        <v>0</v>
      </c>
      <c r="BL328" s="19" t="s">
        <v>156</v>
      </c>
      <c r="BM328" s="192" t="s">
        <v>758</v>
      </c>
    </row>
    <row r="329" spans="1:65" s="13" customFormat="1" ht="11.25">
      <c r="B329" s="201"/>
      <c r="C329" s="202"/>
      <c r="D329" s="199" t="s">
        <v>227</v>
      </c>
      <c r="E329" s="203" t="s">
        <v>19</v>
      </c>
      <c r="F329" s="204" t="s">
        <v>595</v>
      </c>
      <c r="G329" s="202"/>
      <c r="H329" s="205">
        <v>48</v>
      </c>
      <c r="I329" s="206"/>
      <c r="J329" s="202"/>
      <c r="K329" s="202"/>
      <c r="L329" s="207"/>
      <c r="M329" s="208"/>
      <c r="N329" s="209"/>
      <c r="O329" s="209"/>
      <c r="P329" s="209"/>
      <c r="Q329" s="209"/>
      <c r="R329" s="209"/>
      <c r="S329" s="209"/>
      <c r="T329" s="210"/>
      <c r="AT329" s="211" t="s">
        <v>227</v>
      </c>
      <c r="AU329" s="211" t="s">
        <v>81</v>
      </c>
      <c r="AV329" s="13" t="s">
        <v>81</v>
      </c>
      <c r="AW329" s="13" t="s">
        <v>33</v>
      </c>
      <c r="AX329" s="13" t="s">
        <v>79</v>
      </c>
      <c r="AY329" s="211" t="s">
        <v>216</v>
      </c>
    </row>
    <row r="330" spans="1:65" s="2" customFormat="1" ht="24.2" customHeight="1">
      <c r="A330" s="36"/>
      <c r="B330" s="37"/>
      <c r="C330" s="181" t="s">
        <v>140</v>
      </c>
      <c r="D330" s="181" t="s">
        <v>218</v>
      </c>
      <c r="E330" s="182" t="s">
        <v>759</v>
      </c>
      <c r="F330" s="183" t="s">
        <v>760</v>
      </c>
      <c r="G330" s="184" t="s">
        <v>134</v>
      </c>
      <c r="H330" s="185">
        <v>46</v>
      </c>
      <c r="I330" s="186"/>
      <c r="J330" s="187">
        <f>ROUND(I330*H330,2)</f>
        <v>0</v>
      </c>
      <c r="K330" s="183" t="s">
        <v>221</v>
      </c>
      <c r="L330" s="41"/>
      <c r="M330" s="188" t="s">
        <v>19</v>
      </c>
      <c r="N330" s="189" t="s">
        <v>43</v>
      </c>
      <c r="O330" s="66"/>
      <c r="P330" s="190">
        <f>O330*H330</f>
        <v>0</v>
      </c>
      <c r="Q330" s="190">
        <v>0.34612999999999999</v>
      </c>
      <c r="R330" s="190">
        <f>Q330*H330</f>
        <v>15.92198</v>
      </c>
      <c r="S330" s="190">
        <v>0</v>
      </c>
      <c r="T330" s="191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92" t="s">
        <v>156</v>
      </c>
      <c r="AT330" s="192" t="s">
        <v>218</v>
      </c>
      <c r="AU330" s="192" t="s">
        <v>81</v>
      </c>
      <c r="AY330" s="19" t="s">
        <v>216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19" t="s">
        <v>79</v>
      </c>
      <c r="BK330" s="193">
        <f>ROUND(I330*H330,2)</f>
        <v>0</v>
      </c>
      <c r="BL330" s="19" t="s">
        <v>156</v>
      </c>
      <c r="BM330" s="192" t="s">
        <v>761</v>
      </c>
    </row>
    <row r="331" spans="1:65" s="2" customFormat="1" ht="11.25">
      <c r="A331" s="36"/>
      <c r="B331" s="37"/>
      <c r="C331" s="38"/>
      <c r="D331" s="194" t="s">
        <v>223</v>
      </c>
      <c r="E331" s="38"/>
      <c r="F331" s="195" t="s">
        <v>762</v>
      </c>
      <c r="G331" s="38"/>
      <c r="H331" s="38"/>
      <c r="I331" s="196"/>
      <c r="J331" s="38"/>
      <c r="K331" s="38"/>
      <c r="L331" s="41"/>
      <c r="M331" s="197"/>
      <c r="N331" s="198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223</v>
      </c>
      <c r="AU331" s="19" t="s">
        <v>81</v>
      </c>
    </row>
    <row r="332" spans="1:65" s="13" customFormat="1" ht="11.25">
      <c r="B332" s="201"/>
      <c r="C332" s="202"/>
      <c r="D332" s="199" t="s">
        <v>227</v>
      </c>
      <c r="E332" s="203" t="s">
        <v>19</v>
      </c>
      <c r="F332" s="204" t="s">
        <v>763</v>
      </c>
      <c r="G332" s="202"/>
      <c r="H332" s="205">
        <v>46</v>
      </c>
      <c r="I332" s="206"/>
      <c r="J332" s="202"/>
      <c r="K332" s="202"/>
      <c r="L332" s="207"/>
      <c r="M332" s="208"/>
      <c r="N332" s="209"/>
      <c r="O332" s="209"/>
      <c r="P332" s="209"/>
      <c r="Q332" s="209"/>
      <c r="R332" s="209"/>
      <c r="S332" s="209"/>
      <c r="T332" s="210"/>
      <c r="AT332" s="211" t="s">
        <v>227</v>
      </c>
      <c r="AU332" s="211" t="s">
        <v>81</v>
      </c>
      <c r="AV332" s="13" t="s">
        <v>81</v>
      </c>
      <c r="AW332" s="13" t="s">
        <v>33</v>
      </c>
      <c r="AX332" s="13" t="s">
        <v>79</v>
      </c>
      <c r="AY332" s="211" t="s">
        <v>216</v>
      </c>
    </row>
    <row r="333" spans="1:65" s="2" customFormat="1" ht="16.5" customHeight="1">
      <c r="A333" s="36"/>
      <c r="B333" s="37"/>
      <c r="C333" s="233" t="s">
        <v>791</v>
      </c>
      <c r="D333" s="233" t="s">
        <v>312</v>
      </c>
      <c r="E333" s="234" t="s">
        <v>764</v>
      </c>
      <c r="F333" s="235" t="s">
        <v>765</v>
      </c>
      <c r="G333" s="236" t="s">
        <v>134</v>
      </c>
      <c r="H333" s="237">
        <v>2</v>
      </c>
      <c r="I333" s="238"/>
      <c r="J333" s="239">
        <f>ROUND(I333*H333,2)</f>
        <v>0</v>
      </c>
      <c r="K333" s="235" t="s">
        <v>221</v>
      </c>
      <c r="L333" s="240"/>
      <c r="M333" s="241" t="s">
        <v>19</v>
      </c>
      <c r="N333" s="242" t="s">
        <v>43</v>
      </c>
      <c r="O333" s="66"/>
      <c r="P333" s="190">
        <f>O333*H333</f>
        <v>0</v>
      </c>
      <c r="Q333" s="190">
        <v>0.24399999999999999</v>
      </c>
      <c r="R333" s="190">
        <f>Q333*H333</f>
        <v>0.48799999999999999</v>
      </c>
      <c r="S333" s="190">
        <v>0</v>
      </c>
      <c r="T333" s="191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92" t="s">
        <v>257</v>
      </c>
      <c r="AT333" s="192" t="s">
        <v>312</v>
      </c>
      <c r="AU333" s="192" t="s">
        <v>81</v>
      </c>
      <c r="AY333" s="19" t="s">
        <v>216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19" t="s">
        <v>79</v>
      </c>
      <c r="BK333" s="193">
        <f>ROUND(I333*H333,2)</f>
        <v>0</v>
      </c>
      <c r="BL333" s="19" t="s">
        <v>156</v>
      </c>
      <c r="BM333" s="192" t="s">
        <v>885</v>
      </c>
    </row>
    <row r="334" spans="1:65" s="13" customFormat="1" ht="11.25">
      <c r="B334" s="201"/>
      <c r="C334" s="202"/>
      <c r="D334" s="199" t="s">
        <v>227</v>
      </c>
      <c r="E334" s="203" t="s">
        <v>19</v>
      </c>
      <c r="F334" s="204" t="s">
        <v>588</v>
      </c>
      <c r="G334" s="202"/>
      <c r="H334" s="205">
        <v>2</v>
      </c>
      <c r="I334" s="206"/>
      <c r="J334" s="202"/>
      <c r="K334" s="202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227</v>
      </c>
      <c r="AU334" s="211" t="s">
        <v>81</v>
      </c>
      <c r="AV334" s="13" t="s">
        <v>81</v>
      </c>
      <c r="AW334" s="13" t="s">
        <v>33</v>
      </c>
      <c r="AX334" s="13" t="s">
        <v>79</v>
      </c>
      <c r="AY334" s="211" t="s">
        <v>216</v>
      </c>
    </row>
    <row r="335" spans="1:65" s="2" customFormat="1" ht="16.5" customHeight="1">
      <c r="A335" s="36"/>
      <c r="B335" s="37"/>
      <c r="C335" s="233" t="s">
        <v>793</v>
      </c>
      <c r="D335" s="233" t="s">
        <v>312</v>
      </c>
      <c r="E335" s="234" t="s">
        <v>767</v>
      </c>
      <c r="F335" s="235" t="s">
        <v>768</v>
      </c>
      <c r="G335" s="236" t="s">
        <v>134</v>
      </c>
      <c r="H335" s="237">
        <v>2</v>
      </c>
      <c r="I335" s="238"/>
      <c r="J335" s="239">
        <f>ROUND(I335*H335,2)</f>
        <v>0</v>
      </c>
      <c r="K335" s="235" t="s">
        <v>221</v>
      </c>
      <c r="L335" s="240"/>
      <c r="M335" s="241" t="s">
        <v>19</v>
      </c>
      <c r="N335" s="242" t="s">
        <v>43</v>
      </c>
      <c r="O335" s="66"/>
      <c r="P335" s="190">
        <f>O335*H335</f>
        <v>0</v>
      </c>
      <c r="Q335" s="190">
        <v>0.16400000000000001</v>
      </c>
      <c r="R335" s="190">
        <f>Q335*H335</f>
        <v>0.32800000000000001</v>
      </c>
      <c r="S335" s="190">
        <v>0</v>
      </c>
      <c r="T335" s="191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92" t="s">
        <v>257</v>
      </c>
      <c r="AT335" s="192" t="s">
        <v>312</v>
      </c>
      <c r="AU335" s="192" t="s">
        <v>81</v>
      </c>
      <c r="AY335" s="19" t="s">
        <v>216</v>
      </c>
      <c r="BE335" s="193">
        <f>IF(N335="základní",J335,0)</f>
        <v>0</v>
      </c>
      <c r="BF335" s="193">
        <f>IF(N335="snížená",J335,0)</f>
        <v>0</v>
      </c>
      <c r="BG335" s="193">
        <f>IF(N335="zákl. přenesená",J335,0)</f>
        <v>0</v>
      </c>
      <c r="BH335" s="193">
        <f>IF(N335="sníž. přenesená",J335,0)</f>
        <v>0</v>
      </c>
      <c r="BI335" s="193">
        <f>IF(N335="nulová",J335,0)</f>
        <v>0</v>
      </c>
      <c r="BJ335" s="19" t="s">
        <v>79</v>
      </c>
      <c r="BK335" s="193">
        <f>ROUND(I335*H335,2)</f>
        <v>0</v>
      </c>
      <c r="BL335" s="19" t="s">
        <v>156</v>
      </c>
      <c r="BM335" s="192" t="s">
        <v>766</v>
      </c>
    </row>
    <row r="336" spans="1:65" s="13" customFormat="1" ht="11.25">
      <c r="B336" s="201"/>
      <c r="C336" s="202"/>
      <c r="D336" s="199" t="s">
        <v>227</v>
      </c>
      <c r="E336" s="203" t="s">
        <v>19</v>
      </c>
      <c r="F336" s="204" t="s">
        <v>591</v>
      </c>
      <c r="G336" s="202"/>
      <c r="H336" s="205">
        <v>2</v>
      </c>
      <c r="I336" s="206"/>
      <c r="J336" s="202"/>
      <c r="K336" s="202"/>
      <c r="L336" s="207"/>
      <c r="M336" s="208"/>
      <c r="N336" s="209"/>
      <c r="O336" s="209"/>
      <c r="P336" s="209"/>
      <c r="Q336" s="209"/>
      <c r="R336" s="209"/>
      <c r="S336" s="209"/>
      <c r="T336" s="210"/>
      <c r="AT336" s="211" t="s">
        <v>227</v>
      </c>
      <c r="AU336" s="211" t="s">
        <v>81</v>
      </c>
      <c r="AV336" s="13" t="s">
        <v>81</v>
      </c>
      <c r="AW336" s="13" t="s">
        <v>33</v>
      </c>
      <c r="AX336" s="13" t="s">
        <v>79</v>
      </c>
      <c r="AY336" s="211" t="s">
        <v>216</v>
      </c>
    </row>
    <row r="337" spans="1:65" s="2" customFormat="1" ht="16.5" customHeight="1">
      <c r="A337" s="36"/>
      <c r="B337" s="37"/>
      <c r="C337" s="233" t="s">
        <v>795</v>
      </c>
      <c r="D337" s="233" t="s">
        <v>312</v>
      </c>
      <c r="E337" s="234" t="s">
        <v>770</v>
      </c>
      <c r="F337" s="235" t="s">
        <v>771</v>
      </c>
      <c r="G337" s="236" t="s">
        <v>134</v>
      </c>
      <c r="H337" s="237">
        <v>42</v>
      </c>
      <c r="I337" s="238"/>
      <c r="J337" s="239">
        <f>ROUND(I337*H337,2)</f>
        <v>0</v>
      </c>
      <c r="K337" s="235" t="s">
        <v>221</v>
      </c>
      <c r="L337" s="240"/>
      <c r="M337" s="241" t="s">
        <v>19</v>
      </c>
      <c r="N337" s="242" t="s">
        <v>43</v>
      </c>
      <c r="O337" s="66"/>
      <c r="P337" s="190">
        <f>O337*H337</f>
        <v>0</v>
      </c>
      <c r="Q337" s="190">
        <v>0.248</v>
      </c>
      <c r="R337" s="190">
        <f>Q337*H337</f>
        <v>10.416</v>
      </c>
      <c r="S337" s="190">
        <v>0</v>
      </c>
      <c r="T337" s="191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92" t="s">
        <v>257</v>
      </c>
      <c r="AT337" s="192" t="s">
        <v>312</v>
      </c>
      <c r="AU337" s="192" t="s">
        <v>81</v>
      </c>
      <c r="AY337" s="19" t="s">
        <v>216</v>
      </c>
      <c r="BE337" s="193">
        <f>IF(N337="základní",J337,0)</f>
        <v>0</v>
      </c>
      <c r="BF337" s="193">
        <f>IF(N337="snížená",J337,0)</f>
        <v>0</v>
      </c>
      <c r="BG337" s="193">
        <f>IF(N337="zákl. přenesená",J337,0)</f>
        <v>0</v>
      </c>
      <c r="BH337" s="193">
        <f>IF(N337="sníž. přenesená",J337,0)</f>
        <v>0</v>
      </c>
      <c r="BI337" s="193">
        <f>IF(N337="nulová",J337,0)</f>
        <v>0</v>
      </c>
      <c r="BJ337" s="19" t="s">
        <v>79</v>
      </c>
      <c r="BK337" s="193">
        <f>ROUND(I337*H337,2)</f>
        <v>0</v>
      </c>
      <c r="BL337" s="19" t="s">
        <v>156</v>
      </c>
      <c r="BM337" s="192" t="s">
        <v>772</v>
      </c>
    </row>
    <row r="338" spans="1:65" s="13" customFormat="1" ht="11.25">
      <c r="B338" s="201"/>
      <c r="C338" s="202"/>
      <c r="D338" s="199" t="s">
        <v>227</v>
      </c>
      <c r="E338" s="203" t="s">
        <v>19</v>
      </c>
      <c r="F338" s="204" t="s">
        <v>593</v>
      </c>
      <c r="G338" s="202"/>
      <c r="H338" s="205">
        <v>42</v>
      </c>
      <c r="I338" s="206"/>
      <c r="J338" s="202"/>
      <c r="K338" s="202"/>
      <c r="L338" s="207"/>
      <c r="M338" s="208"/>
      <c r="N338" s="209"/>
      <c r="O338" s="209"/>
      <c r="P338" s="209"/>
      <c r="Q338" s="209"/>
      <c r="R338" s="209"/>
      <c r="S338" s="209"/>
      <c r="T338" s="210"/>
      <c r="AT338" s="211" t="s">
        <v>227</v>
      </c>
      <c r="AU338" s="211" t="s">
        <v>81</v>
      </c>
      <c r="AV338" s="13" t="s">
        <v>81</v>
      </c>
      <c r="AW338" s="13" t="s">
        <v>33</v>
      </c>
      <c r="AX338" s="13" t="s">
        <v>79</v>
      </c>
      <c r="AY338" s="211" t="s">
        <v>216</v>
      </c>
    </row>
    <row r="339" spans="1:65" s="2" customFormat="1" ht="16.5" customHeight="1">
      <c r="A339" s="36"/>
      <c r="B339" s="37"/>
      <c r="C339" s="181" t="s">
        <v>796</v>
      </c>
      <c r="D339" s="181" t="s">
        <v>218</v>
      </c>
      <c r="E339" s="182" t="s">
        <v>455</v>
      </c>
      <c r="F339" s="183" t="s">
        <v>456</v>
      </c>
      <c r="G339" s="184" t="s">
        <v>160</v>
      </c>
      <c r="H339" s="185">
        <v>7.2</v>
      </c>
      <c r="I339" s="186"/>
      <c r="J339" s="187">
        <f>ROUND(I339*H339,2)</f>
        <v>0</v>
      </c>
      <c r="K339" s="183" t="s">
        <v>221</v>
      </c>
      <c r="L339" s="41"/>
      <c r="M339" s="188" t="s">
        <v>19</v>
      </c>
      <c r="N339" s="189" t="s">
        <v>43</v>
      </c>
      <c r="O339" s="66"/>
      <c r="P339" s="190">
        <f>O339*H339</f>
        <v>0</v>
      </c>
      <c r="Q339" s="190">
        <v>2.2563399999999998</v>
      </c>
      <c r="R339" s="190">
        <f>Q339*H339</f>
        <v>16.245647999999999</v>
      </c>
      <c r="S339" s="190">
        <v>0</v>
      </c>
      <c r="T339" s="191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92" t="s">
        <v>156</v>
      </c>
      <c r="AT339" s="192" t="s">
        <v>218</v>
      </c>
      <c r="AU339" s="192" t="s">
        <v>81</v>
      </c>
      <c r="AY339" s="19" t="s">
        <v>216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19" t="s">
        <v>79</v>
      </c>
      <c r="BK339" s="193">
        <f>ROUND(I339*H339,2)</f>
        <v>0</v>
      </c>
      <c r="BL339" s="19" t="s">
        <v>156</v>
      </c>
      <c r="BM339" s="192" t="s">
        <v>457</v>
      </c>
    </row>
    <row r="340" spans="1:65" s="2" customFormat="1" ht="11.25">
      <c r="A340" s="36"/>
      <c r="B340" s="37"/>
      <c r="C340" s="38"/>
      <c r="D340" s="194" t="s">
        <v>223</v>
      </c>
      <c r="E340" s="38"/>
      <c r="F340" s="195" t="s">
        <v>458</v>
      </c>
      <c r="G340" s="38"/>
      <c r="H340" s="38"/>
      <c r="I340" s="196"/>
      <c r="J340" s="38"/>
      <c r="K340" s="38"/>
      <c r="L340" s="41"/>
      <c r="M340" s="197"/>
      <c r="N340" s="198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223</v>
      </c>
      <c r="AU340" s="19" t="s">
        <v>81</v>
      </c>
    </row>
    <row r="341" spans="1:65" s="13" customFormat="1" ht="11.25">
      <c r="B341" s="201"/>
      <c r="C341" s="202"/>
      <c r="D341" s="199" t="s">
        <v>227</v>
      </c>
      <c r="E341" s="203" t="s">
        <v>19</v>
      </c>
      <c r="F341" s="204" t="s">
        <v>773</v>
      </c>
      <c r="G341" s="202"/>
      <c r="H341" s="205">
        <v>7.2</v>
      </c>
      <c r="I341" s="206"/>
      <c r="J341" s="202"/>
      <c r="K341" s="202"/>
      <c r="L341" s="207"/>
      <c r="M341" s="208"/>
      <c r="N341" s="209"/>
      <c r="O341" s="209"/>
      <c r="P341" s="209"/>
      <c r="Q341" s="209"/>
      <c r="R341" s="209"/>
      <c r="S341" s="209"/>
      <c r="T341" s="210"/>
      <c r="AT341" s="211" t="s">
        <v>227</v>
      </c>
      <c r="AU341" s="211" t="s">
        <v>81</v>
      </c>
      <c r="AV341" s="13" t="s">
        <v>81</v>
      </c>
      <c r="AW341" s="13" t="s">
        <v>33</v>
      </c>
      <c r="AX341" s="13" t="s">
        <v>79</v>
      </c>
      <c r="AY341" s="211" t="s">
        <v>216</v>
      </c>
    </row>
    <row r="342" spans="1:65" s="2" customFormat="1" ht="16.5" customHeight="1">
      <c r="A342" s="36"/>
      <c r="B342" s="37"/>
      <c r="C342" s="181" t="s">
        <v>802</v>
      </c>
      <c r="D342" s="181" t="s">
        <v>218</v>
      </c>
      <c r="E342" s="182" t="s">
        <v>774</v>
      </c>
      <c r="F342" s="183" t="s">
        <v>775</v>
      </c>
      <c r="G342" s="184" t="s">
        <v>139</v>
      </c>
      <c r="H342" s="185">
        <v>27</v>
      </c>
      <c r="I342" s="186"/>
      <c r="J342" s="187">
        <f>ROUND(I342*H342,2)</f>
        <v>0</v>
      </c>
      <c r="K342" s="183" t="s">
        <v>221</v>
      </c>
      <c r="L342" s="41"/>
      <c r="M342" s="188" t="s">
        <v>19</v>
      </c>
      <c r="N342" s="189" t="s">
        <v>43</v>
      </c>
      <c r="O342" s="66"/>
      <c r="P342" s="190">
        <f>O342*H342</f>
        <v>0</v>
      </c>
      <c r="Q342" s="190">
        <v>3.6000000000000002E-4</v>
      </c>
      <c r="R342" s="190">
        <f>Q342*H342</f>
        <v>9.7200000000000012E-3</v>
      </c>
      <c r="S342" s="190">
        <v>0</v>
      </c>
      <c r="T342" s="191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92" t="s">
        <v>156</v>
      </c>
      <c r="AT342" s="192" t="s">
        <v>218</v>
      </c>
      <c r="AU342" s="192" t="s">
        <v>81</v>
      </c>
      <c r="AY342" s="19" t="s">
        <v>216</v>
      </c>
      <c r="BE342" s="193">
        <f>IF(N342="základní",J342,0)</f>
        <v>0</v>
      </c>
      <c r="BF342" s="193">
        <f>IF(N342="snížená",J342,0)</f>
        <v>0</v>
      </c>
      <c r="BG342" s="193">
        <f>IF(N342="zákl. přenesená",J342,0)</f>
        <v>0</v>
      </c>
      <c r="BH342" s="193">
        <f>IF(N342="sníž. přenesená",J342,0)</f>
        <v>0</v>
      </c>
      <c r="BI342" s="193">
        <f>IF(N342="nulová",J342,0)</f>
        <v>0</v>
      </c>
      <c r="BJ342" s="19" t="s">
        <v>79</v>
      </c>
      <c r="BK342" s="193">
        <f>ROUND(I342*H342,2)</f>
        <v>0</v>
      </c>
      <c r="BL342" s="19" t="s">
        <v>156</v>
      </c>
      <c r="BM342" s="192" t="s">
        <v>886</v>
      </c>
    </row>
    <row r="343" spans="1:65" s="2" customFormat="1" ht="11.25">
      <c r="A343" s="36"/>
      <c r="B343" s="37"/>
      <c r="C343" s="38"/>
      <c r="D343" s="194" t="s">
        <v>223</v>
      </c>
      <c r="E343" s="38"/>
      <c r="F343" s="195" t="s">
        <v>777</v>
      </c>
      <c r="G343" s="38"/>
      <c r="H343" s="38"/>
      <c r="I343" s="196"/>
      <c r="J343" s="38"/>
      <c r="K343" s="38"/>
      <c r="L343" s="41"/>
      <c r="M343" s="197"/>
      <c r="N343" s="198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9" t="s">
        <v>223</v>
      </c>
      <c r="AU343" s="19" t="s">
        <v>81</v>
      </c>
    </row>
    <row r="344" spans="1:65" s="13" customFormat="1" ht="11.25">
      <c r="B344" s="201"/>
      <c r="C344" s="202"/>
      <c r="D344" s="199" t="s">
        <v>227</v>
      </c>
      <c r="E344" s="203" t="s">
        <v>19</v>
      </c>
      <c r="F344" s="204" t="s">
        <v>887</v>
      </c>
      <c r="G344" s="202"/>
      <c r="H344" s="205">
        <v>22.5</v>
      </c>
      <c r="I344" s="206"/>
      <c r="J344" s="202"/>
      <c r="K344" s="202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227</v>
      </c>
      <c r="AU344" s="211" t="s">
        <v>81</v>
      </c>
      <c r="AV344" s="13" t="s">
        <v>81</v>
      </c>
      <c r="AW344" s="13" t="s">
        <v>33</v>
      </c>
      <c r="AX344" s="13" t="s">
        <v>79</v>
      </c>
      <c r="AY344" s="211" t="s">
        <v>216</v>
      </c>
    </row>
    <row r="345" spans="1:65" s="13" customFormat="1" ht="11.25">
      <c r="B345" s="201"/>
      <c r="C345" s="202"/>
      <c r="D345" s="199" t="s">
        <v>227</v>
      </c>
      <c r="E345" s="202"/>
      <c r="F345" s="204" t="s">
        <v>888</v>
      </c>
      <c r="G345" s="202"/>
      <c r="H345" s="205">
        <v>27</v>
      </c>
      <c r="I345" s="206"/>
      <c r="J345" s="202"/>
      <c r="K345" s="202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227</v>
      </c>
      <c r="AU345" s="211" t="s">
        <v>81</v>
      </c>
      <c r="AV345" s="13" t="s">
        <v>81</v>
      </c>
      <c r="AW345" s="13" t="s">
        <v>4</v>
      </c>
      <c r="AX345" s="13" t="s">
        <v>79</v>
      </c>
      <c r="AY345" s="211" t="s">
        <v>216</v>
      </c>
    </row>
    <row r="346" spans="1:65" s="2" customFormat="1" ht="16.5" customHeight="1">
      <c r="A346" s="36"/>
      <c r="B346" s="37"/>
      <c r="C346" s="181" t="s">
        <v>804</v>
      </c>
      <c r="D346" s="181" t="s">
        <v>218</v>
      </c>
      <c r="E346" s="182" t="s">
        <v>461</v>
      </c>
      <c r="F346" s="183" t="s">
        <v>462</v>
      </c>
      <c r="G346" s="184" t="s">
        <v>134</v>
      </c>
      <c r="H346" s="185">
        <v>100</v>
      </c>
      <c r="I346" s="186"/>
      <c r="J346" s="187">
        <f>ROUND(I346*H346,2)</f>
        <v>0</v>
      </c>
      <c r="K346" s="183" t="s">
        <v>221</v>
      </c>
      <c r="L346" s="41"/>
      <c r="M346" s="188" t="s">
        <v>19</v>
      </c>
      <c r="N346" s="189" t="s">
        <v>43</v>
      </c>
      <c r="O346" s="66"/>
      <c r="P346" s="190">
        <f>O346*H346</f>
        <v>0</v>
      </c>
      <c r="Q346" s="190">
        <v>0</v>
      </c>
      <c r="R346" s="190">
        <f>Q346*H346</f>
        <v>0</v>
      </c>
      <c r="S346" s="190">
        <v>0</v>
      </c>
      <c r="T346" s="191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92" t="s">
        <v>156</v>
      </c>
      <c r="AT346" s="192" t="s">
        <v>218</v>
      </c>
      <c r="AU346" s="192" t="s">
        <v>81</v>
      </c>
      <c r="AY346" s="19" t="s">
        <v>216</v>
      </c>
      <c r="BE346" s="193">
        <f>IF(N346="základní",J346,0)</f>
        <v>0</v>
      </c>
      <c r="BF346" s="193">
        <f>IF(N346="snížená",J346,0)</f>
        <v>0</v>
      </c>
      <c r="BG346" s="193">
        <f>IF(N346="zákl. přenesená",J346,0)</f>
        <v>0</v>
      </c>
      <c r="BH346" s="193">
        <f>IF(N346="sníž. přenesená",J346,0)</f>
        <v>0</v>
      </c>
      <c r="BI346" s="193">
        <f>IF(N346="nulová",J346,0)</f>
        <v>0</v>
      </c>
      <c r="BJ346" s="19" t="s">
        <v>79</v>
      </c>
      <c r="BK346" s="193">
        <f>ROUND(I346*H346,2)</f>
        <v>0</v>
      </c>
      <c r="BL346" s="19" t="s">
        <v>156</v>
      </c>
      <c r="BM346" s="192" t="s">
        <v>463</v>
      </c>
    </row>
    <row r="347" spans="1:65" s="2" customFormat="1" ht="11.25">
      <c r="A347" s="36"/>
      <c r="B347" s="37"/>
      <c r="C347" s="38"/>
      <c r="D347" s="194" t="s">
        <v>223</v>
      </c>
      <c r="E347" s="38"/>
      <c r="F347" s="195" t="s">
        <v>464</v>
      </c>
      <c r="G347" s="38"/>
      <c r="H347" s="38"/>
      <c r="I347" s="196"/>
      <c r="J347" s="38"/>
      <c r="K347" s="38"/>
      <c r="L347" s="41"/>
      <c r="M347" s="197"/>
      <c r="N347" s="198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223</v>
      </c>
      <c r="AU347" s="19" t="s">
        <v>81</v>
      </c>
    </row>
    <row r="348" spans="1:65" s="2" customFormat="1" ht="21.75" customHeight="1">
      <c r="A348" s="36"/>
      <c r="B348" s="37"/>
      <c r="C348" s="181" t="s">
        <v>587</v>
      </c>
      <c r="D348" s="181" t="s">
        <v>218</v>
      </c>
      <c r="E348" s="182" t="s">
        <v>467</v>
      </c>
      <c r="F348" s="183" t="s">
        <v>468</v>
      </c>
      <c r="G348" s="184" t="s">
        <v>134</v>
      </c>
      <c r="H348" s="185">
        <v>250</v>
      </c>
      <c r="I348" s="186"/>
      <c r="J348" s="187">
        <f>ROUND(I348*H348,2)</f>
        <v>0</v>
      </c>
      <c r="K348" s="183" t="s">
        <v>221</v>
      </c>
      <c r="L348" s="41"/>
      <c r="M348" s="188" t="s">
        <v>19</v>
      </c>
      <c r="N348" s="189" t="s">
        <v>43</v>
      </c>
      <c r="O348" s="66"/>
      <c r="P348" s="190">
        <f>O348*H348</f>
        <v>0</v>
      </c>
      <c r="Q348" s="190">
        <v>0</v>
      </c>
      <c r="R348" s="190">
        <f>Q348*H348</f>
        <v>0</v>
      </c>
      <c r="S348" s="190">
        <v>0</v>
      </c>
      <c r="T348" s="191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92" t="s">
        <v>156</v>
      </c>
      <c r="AT348" s="192" t="s">
        <v>218</v>
      </c>
      <c r="AU348" s="192" t="s">
        <v>81</v>
      </c>
      <c r="AY348" s="19" t="s">
        <v>216</v>
      </c>
      <c r="BE348" s="193">
        <f>IF(N348="základní",J348,0)</f>
        <v>0</v>
      </c>
      <c r="BF348" s="193">
        <f>IF(N348="snížená",J348,0)</f>
        <v>0</v>
      </c>
      <c r="BG348" s="193">
        <f>IF(N348="zákl. přenesená",J348,0)</f>
        <v>0</v>
      </c>
      <c r="BH348" s="193">
        <f>IF(N348="sníž. přenesená",J348,0)</f>
        <v>0</v>
      </c>
      <c r="BI348" s="193">
        <f>IF(N348="nulová",J348,0)</f>
        <v>0</v>
      </c>
      <c r="BJ348" s="19" t="s">
        <v>79</v>
      </c>
      <c r="BK348" s="193">
        <f>ROUND(I348*H348,2)</f>
        <v>0</v>
      </c>
      <c r="BL348" s="19" t="s">
        <v>156</v>
      </c>
      <c r="BM348" s="192" t="s">
        <v>469</v>
      </c>
    </row>
    <row r="349" spans="1:65" s="2" customFormat="1" ht="11.25">
      <c r="A349" s="36"/>
      <c r="B349" s="37"/>
      <c r="C349" s="38"/>
      <c r="D349" s="194" t="s">
        <v>223</v>
      </c>
      <c r="E349" s="38"/>
      <c r="F349" s="195" t="s">
        <v>470</v>
      </c>
      <c r="G349" s="38"/>
      <c r="H349" s="38"/>
      <c r="I349" s="196"/>
      <c r="J349" s="38"/>
      <c r="K349" s="38"/>
      <c r="L349" s="41"/>
      <c r="M349" s="197"/>
      <c r="N349" s="198"/>
      <c r="O349" s="66"/>
      <c r="P349" s="66"/>
      <c r="Q349" s="66"/>
      <c r="R349" s="66"/>
      <c r="S349" s="66"/>
      <c r="T349" s="67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T349" s="19" t="s">
        <v>223</v>
      </c>
      <c r="AU349" s="19" t="s">
        <v>81</v>
      </c>
    </row>
    <row r="350" spans="1:65" s="2" customFormat="1" ht="24.2" customHeight="1">
      <c r="A350" s="36"/>
      <c r="B350" s="37"/>
      <c r="C350" s="181" t="s">
        <v>704</v>
      </c>
      <c r="D350" s="181" t="s">
        <v>218</v>
      </c>
      <c r="E350" s="182" t="s">
        <v>472</v>
      </c>
      <c r="F350" s="183" t="s">
        <v>473</v>
      </c>
      <c r="G350" s="184" t="s">
        <v>134</v>
      </c>
      <c r="H350" s="185">
        <v>250</v>
      </c>
      <c r="I350" s="186"/>
      <c r="J350" s="187">
        <f>ROUND(I350*H350,2)</f>
        <v>0</v>
      </c>
      <c r="K350" s="183" t="s">
        <v>221</v>
      </c>
      <c r="L350" s="41"/>
      <c r="M350" s="188" t="s">
        <v>19</v>
      </c>
      <c r="N350" s="189" t="s">
        <v>43</v>
      </c>
      <c r="O350" s="66"/>
      <c r="P350" s="190">
        <f>O350*H350</f>
        <v>0</v>
      </c>
      <c r="Q350" s="190">
        <v>2.1000000000000001E-4</v>
      </c>
      <c r="R350" s="190">
        <f>Q350*H350</f>
        <v>5.2500000000000005E-2</v>
      </c>
      <c r="S350" s="190">
        <v>0</v>
      </c>
      <c r="T350" s="191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92" t="s">
        <v>156</v>
      </c>
      <c r="AT350" s="192" t="s">
        <v>218</v>
      </c>
      <c r="AU350" s="192" t="s">
        <v>81</v>
      </c>
      <c r="AY350" s="19" t="s">
        <v>216</v>
      </c>
      <c r="BE350" s="193">
        <f>IF(N350="základní",J350,0)</f>
        <v>0</v>
      </c>
      <c r="BF350" s="193">
        <f>IF(N350="snížená",J350,0)</f>
        <v>0</v>
      </c>
      <c r="BG350" s="193">
        <f>IF(N350="zákl. přenesená",J350,0)</f>
        <v>0</v>
      </c>
      <c r="BH350" s="193">
        <f>IF(N350="sníž. přenesená",J350,0)</f>
        <v>0</v>
      </c>
      <c r="BI350" s="193">
        <f>IF(N350="nulová",J350,0)</f>
        <v>0</v>
      </c>
      <c r="BJ350" s="19" t="s">
        <v>79</v>
      </c>
      <c r="BK350" s="193">
        <f>ROUND(I350*H350,2)</f>
        <v>0</v>
      </c>
      <c r="BL350" s="19" t="s">
        <v>156</v>
      </c>
      <c r="BM350" s="192" t="s">
        <v>474</v>
      </c>
    </row>
    <row r="351" spans="1:65" s="2" customFormat="1" ht="11.25">
      <c r="A351" s="36"/>
      <c r="B351" s="37"/>
      <c r="C351" s="38"/>
      <c r="D351" s="194" t="s">
        <v>223</v>
      </c>
      <c r="E351" s="38"/>
      <c r="F351" s="195" t="s">
        <v>475</v>
      </c>
      <c r="G351" s="38"/>
      <c r="H351" s="38"/>
      <c r="I351" s="196"/>
      <c r="J351" s="38"/>
      <c r="K351" s="38"/>
      <c r="L351" s="41"/>
      <c r="M351" s="197"/>
      <c r="N351" s="198"/>
      <c r="O351" s="66"/>
      <c r="P351" s="66"/>
      <c r="Q351" s="66"/>
      <c r="R351" s="66"/>
      <c r="S351" s="66"/>
      <c r="T351" s="67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9" t="s">
        <v>223</v>
      </c>
      <c r="AU351" s="19" t="s">
        <v>81</v>
      </c>
    </row>
    <row r="352" spans="1:65" s="2" customFormat="1" ht="24.2" customHeight="1">
      <c r="A352" s="36"/>
      <c r="B352" s="37"/>
      <c r="C352" s="181" t="s">
        <v>712</v>
      </c>
      <c r="D352" s="181" t="s">
        <v>218</v>
      </c>
      <c r="E352" s="182" t="s">
        <v>477</v>
      </c>
      <c r="F352" s="183" t="s">
        <v>478</v>
      </c>
      <c r="G352" s="184" t="s">
        <v>134</v>
      </c>
      <c r="H352" s="185">
        <v>250</v>
      </c>
      <c r="I352" s="186"/>
      <c r="J352" s="187">
        <f>ROUND(I352*H352,2)</f>
        <v>0</v>
      </c>
      <c r="K352" s="183" t="s">
        <v>221</v>
      </c>
      <c r="L352" s="41"/>
      <c r="M352" s="188" t="s">
        <v>19</v>
      </c>
      <c r="N352" s="189" t="s">
        <v>43</v>
      </c>
      <c r="O352" s="66"/>
      <c r="P352" s="190">
        <f>O352*H352</f>
        <v>0</v>
      </c>
      <c r="Q352" s="190">
        <v>0</v>
      </c>
      <c r="R352" s="190">
        <f>Q352*H352</f>
        <v>0</v>
      </c>
      <c r="S352" s="190">
        <v>0</v>
      </c>
      <c r="T352" s="191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92" t="s">
        <v>156</v>
      </c>
      <c r="AT352" s="192" t="s">
        <v>218</v>
      </c>
      <c r="AU352" s="192" t="s">
        <v>81</v>
      </c>
      <c r="AY352" s="19" t="s">
        <v>216</v>
      </c>
      <c r="BE352" s="193">
        <f>IF(N352="základní",J352,0)</f>
        <v>0</v>
      </c>
      <c r="BF352" s="193">
        <f>IF(N352="snížená",J352,0)</f>
        <v>0</v>
      </c>
      <c r="BG352" s="193">
        <f>IF(N352="zákl. přenesená",J352,0)</f>
        <v>0</v>
      </c>
      <c r="BH352" s="193">
        <f>IF(N352="sníž. přenesená",J352,0)</f>
        <v>0</v>
      </c>
      <c r="BI352" s="193">
        <f>IF(N352="nulová",J352,0)</f>
        <v>0</v>
      </c>
      <c r="BJ352" s="19" t="s">
        <v>79</v>
      </c>
      <c r="BK352" s="193">
        <f>ROUND(I352*H352,2)</f>
        <v>0</v>
      </c>
      <c r="BL352" s="19" t="s">
        <v>156</v>
      </c>
      <c r="BM352" s="192" t="s">
        <v>479</v>
      </c>
    </row>
    <row r="353" spans="1:65" s="2" customFormat="1" ht="11.25">
      <c r="A353" s="36"/>
      <c r="B353" s="37"/>
      <c r="C353" s="38"/>
      <c r="D353" s="194" t="s">
        <v>223</v>
      </c>
      <c r="E353" s="38"/>
      <c r="F353" s="195" t="s">
        <v>480</v>
      </c>
      <c r="G353" s="38"/>
      <c r="H353" s="38"/>
      <c r="I353" s="196"/>
      <c r="J353" s="38"/>
      <c r="K353" s="38"/>
      <c r="L353" s="41"/>
      <c r="M353" s="197"/>
      <c r="N353" s="198"/>
      <c r="O353" s="66"/>
      <c r="P353" s="66"/>
      <c r="Q353" s="66"/>
      <c r="R353" s="66"/>
      <c r="S353" s="66"/>
      <c r="T353" s="67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9" t="s">
        <v>223</v>
      </c>
      <c r="AU353" s="19" t="s">
        <v>81</v>
      </c>
    </row>
    <row r="354" spans="1:65" s="2" customFormat="1" ht="33" customHeight="1">
      <c r="A354" s="36"/>
      <c r="B354" s="37"/>
      <c r="C354" s="181" t="s">
        <v>716</v>
      </c>
      <c r="D354" s="181" t="s">
        <v>218</v>
      </c>
      <c r="E354" s="182" t="s">
        <v>482</v>
      </c>
      <c r="F354" s="183" t="s">
        <v>483</v>
      </c>
      <c r="G354" s="184" t="s">
        <v>139</v>
      </c>
      <c r="H354" s="185">
        <v>2557</v>
      </c>
      <c r="I354" s="186"/>
      <c r="J354" s="187">
        <f>ROUND(I354*H354,2)</f>
        <v>0</v>
      </c>
      <c r="K354" s="183" t="s">
        <v>221</v>
      </c>
      <c r="L354" s="41"/>
      <c r="M354" s="188" t="s">
        <v>19</v>
      </c>
      <c r="N354" s="189" t="s">
        <v>43</v>
      </c>
      <c r="O354" s="66"/>
      <c r="P354" s="190">
        <f>O354*H354</f>
        <v>0</v>
      </c>
      <c r="Q354" s="190">
        <v>0</v>
      </c>
      <c r="R354" s="190">
        <f>Q354*H354</f>
        <v>0</v>
      </c>
      <c r="S354" s="190">
        <v>0.02</v>
      </c>
      <c r="T354" s="191">
        <f>S354*H354</f>
        <v>51.14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92" t="s">
        <v>156</v>
      </c>
      <c r="AT354" s="192" t="s">
        <v>218</v>
      </c>
      <c r="AU354" s="192" t="s">
        <v>81</v>
      </c>
      <c r="AY354" s="19" t="s">
        <v>216</v>
      </c>
      <c r="BE354" s="193">
        <f>IF(N354="základní",J354,0)</f>
        <v>0</v>
      </c>
      <c r="BF354" s="193">
        <f>IF(N354="snížená",J354,0)</f>
        <v>0</v>
      </c>
      <c r="BG354" s="193">
        <f>IF(N354="zákl. přenesená",J354,0)</f>
        <v>0</v>
      </c>
      <c r="BH354" s="193">
        <f>IF(N354="sníž. přenesená",J354,0)</f>
        <v>0</v>
      </c>
      <c r="BI354" s="193">
        <f>IF(N354="nulová",J354,0)</f>
        <v>0</v>
      </c>
      <c r="BJ354" s="19" t="s">
        <v>79</v>
      </c>
      <c r="BK354" s="193">
        <f>ROUND(I354*H354,2)</f>
        <v>0</v>
      </c>
      <c r="BL354" s="19" t="s">
        <v>156</v>
      </c>
      <c r="BM354" s="192" t="s">
        <v>782</v>
      </c>
    </row>
    <row r="355" spans="1:65" s="2" customFormat="1" ht="11.25">
      <c r="A355" s="36"/>
      <c r="B355" s="37"/>
      <c r="C355" s="38"/>
      <c r="D355" s="194" t="s">
        <v>223</v>
      </c>
      <c r="E355" s="38"/>
      <c r="F355" s="195" t="s">
        <v>485</v>
      </c>
      <c r="G355" s="38"/>
      <c r="H355" s="38"/>
      <c r="I355" s="196"/>
      <c r="J355" s="38"/>
      <c r="K355" s="38"/>
      <c r="L355" s="41"/>
      <c r="M355" s="197"/>
      <c r="N355" s="198"/>
      <c r="O355" s="66"/>
      <c r="P355" s="66"/>
      <c r="Q355" s="66"/>
      <c r="R355" s="66"/>
      <c r="S355" s="66"/>
      <c r="T355" s="67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223</v>
      </c>
      <c r="AU355" s="19" t="s">
        <v>81</v>
      </c>
    </row>
    <row r="356" spans="1:65" s="13" customFormat="1" ht="11.25">
      <c r="B356" s="201"/>
      <c r="C356" s="202"/>
      <c r="D356" s="199" t="s">
        <v>227</v>
      </c>
      <c r="E356" s="203" t="s">
        <v>19</v>
      </c>
      <c r="F356" s="204" t="s">
        <v>854</v>
      </c>
      <c r="G356" s="202"/>
      <c r="H356" s="205">
        <v>2557</v>
      </c>
      <c r="I356" s="206"/>
      <c r="J356" s="202"/>
      <c r="K356" s="202"/>
      <c r="L356" s="207"/>
      <c r="M356" s="208"/>
      <c r="N356" s="209"/>
      <c r="O356" s="209"/>
      <c r="P356" s="209"/>
      <c r="Q356" s="209"/>
      <c r="R356" s="209"/>
      <c r="S356" s="209"/>
      <c r="T356" s="210"/>
      <c r="AT356" s="211" t="s">
        <v>227</v>
      </c>
      <c r="AU356" s="211" t="s">
        <v>81</v>
      </c>
      <c r="AV356" s="13" t="s">
        <v>81</v>
      </c>
      <c r="AW356" s="13" t="s">
        <v>33</v>
      </c>
      <c r="AX356" s="13" t="s">
        <v>79</v>
      </c>
      <c r="AY356" s="211" t="s">
        <v>216</v>
      </c>
    </row>
    <row r="357" spans="1:65" s="12" customFormat="1" ht="22.9" customHeight="1">
      <c r="B357" s="165"/>
      <c r="C357" s="166"/>
      <c r="D357" s="167" t="s">
        <v>71</v>
      </c>
      <c r="E357" s="179" t="s">
        <v>486</v>
      </c>
      <c r="F357" s="179" t="s">
        <v>487</v>
      </c>
      <c r="G357" s="166"/>
      <c r="H357" s="166"/>
      <c r="I357" s="169"/>
      <c r="J357" s="180">
        <f>BK357</f>
        <v>0</v>
      </c>
      <c r="K357" s="166"/>
      <c r="L357" s="171"/>
      <c r="M357" s="172"/>
      <c r="N357" s="173"/>
      <c r="O357" s="173"/>
      <c r="P357" s="174">
        <f>SUM(P358:P379)</f>
        <v>0</v>
      </c>
      <c r="Q357" s="173"/>
      <c r="R357" s="174">
        <f>SUM(R358:R379)</f>
        <v>0</v>
      </c>
      <c r="S357" s="173"/>
      <c r="T357" s="175">
        <f>SUM(T358:T379)</f>
        <v>0</v>
      </c>
      <c r="AR357" s="176" t="s">
        <v>79</v>
      </c>
      <c r="AT357" s="177" t="s">
        <v>71</v>
      </c>
      <c r="AU357" s="177" t="s">
        <v>79</v>
      </c>
      <c r="AY357" s="176" t="s">
        <v>216</v>
      </c>
      <c r="BK357" s="178">
        <f>SUM(BK358:BK379)</f>
        <v>0</v>
      </c>
    </row>
    <row r="358" spans="1:65" s="2" customFormat="1" ht="24.2" customHeight="1">
      <c r="A358" s="36"/>
      <c r="B358" s="37"/>
      <c r="C358" s="181" t="s">
        <v>721</v>
      </c>
      <c r="D358" s="181" t="s">
        <v>218</v>
      </c>
      <c r="E358" s="182" t="s">
        <v>489</v>
      </c>
      <c r="F358" s="183" t="s">
        <v>490</v>
      </c>
      <c r="G358" s="184" t="s">
        <v>293</v>
      </c>
      <c r="H358" s="185">
        <v>872.73199999999997</v>
      </c>
      <c r="I358" s="186"/>
      <c r="J358" s="187">
        <f>ROUND(I358*H358,2)</f>
        <v>0</v>
      </c>
      <c r="K358" s="183" t="s">
        <v>221</v>
      </c>
      <c r="L358" s="41"/>
      <c r="M358" s="188" t="s">
        <v>19</v>
      </c>
      <c r="N358" s="189" t="s">
        <v>43</v>
      </c>
      <c r="O358" s="66"/>
      <c r="P358" s="190">
        <f>O358*H358</f>
        <v>0</v>
      </c>
      <c r="Q358" s="190">
        <v>0</v>
      </c>
      <c r="R358" s="190">
        <f>Q358*H358</f>
        <v>0</v>
      </c>
      <c r="S358" s="190">
        <v>0</v>
      </c>
      <c r="T358" s="191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92" t="s">
        <v>156</v>
      </c>
      <c r="AT358" s="192" t="s">
        <v>218</v>
      </c>
      <c r="AU358" s="192" t="s">
        <v>81</v>
      </c>
      <c r="AY358" s="19" t="s">
        <v>216</v>
      </c>
      <c r="BE358" s="193">
        <f>IF(N358="základní",J358,0)</f>
        <v>0</v>
      </c>
      <c r="BF358" s="193">
        <f>IF(N358="snížená",J358,0)</f>
        <v>0</v>
      </c>
      <c r="BG358" s="193">
        <f>IF(N358="zákl. přenesená",J358,0)</f>
        <v>0</v>
      </c>
      <c r="BH358" s="193">
        <f>IF(N358="sníž. přenesená",J358,0)</f>
        <v>0</v>
      </c>
      <c r="BI358" s="193">
        <f>IF(N358="nulová",J358,0)</f>
        <v>0</v>
      </c>
      <c r="BJ358" s="19" t="s">
        <v>79</v>
      </c>
      <c r="BK358" s="193">
        <f>ROUND(I358*H358,2)</f>
        <v>0</v>
      </c>
      <c r="BL358" s="19" t="s">
        <v>156</v>
      </c>
      <c r="BM358" s="192" t="s">
        <v>491</v>
      </c>
    </row>
    <row r="359" spans="1:65" s="2" customFormat="1" ht="11.25">
      <c r="A359" s="36"/>
      <c r="B359" s="37"/>
      <c r="C359" s="38"/>
      <c r="D359" s="194" t="s">
        <v>223</v>
      </c>
      <c r="E359" s="38"/>
      <c r="F359" s="195" t="s">
        <v>492</v>
      </c>
      <c r="G359" s="38"/>
      <c r="H359" s="38"/>
      <c r="I359" s="196"/>
      <c r="J359" s="38"/>
      <c r="K359" s="38"/>
      <c r="L359" s="41"/>
      <c r="M359" s="197"/>
      <c r="N359" s="198"/>
      <c r="O359" s="66"/>
      <c r="P359" s="66"/>
      <c r="Q359" s="66"/>
      <c r="R359" s="66"/>
      <c r="S359" s="66"/>
      <c r="T359" s="67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9" t="s">
        <v>223</v>
      </c>
      <c r="AU359" s="19" t="s">
        <v>81</v>
      </c>
    </row>
    <row r="360" spans="1:65" s="2" customFormat="1" ht="24.2" customHeight="1">
      <c r="A360" s="36"/>
      <c r="B360" s="37"/>
      <c r="C360" s="181" t="s">
        <v>725</v>
      </c>
      <c r="D360" s="181" t="s">
        <v>218</v>
      </c>
      <c r="E360" s="182" t="s">
        <v>494</v>
      </c>
      <c r="F360" s="183" t="s">
        <v>495</v>
      </c>
      <c r="G360" s="184" t="s">
        <v>293</v>
      </c>
      <c r="H360" s="185">
        <v>13090.98</v>
      </c>
      <c r="I360" s="186"/>
      <c r="J360" s="187">
        <f>ROUND(I360*H360,2)</f>
        <v>0</v>
      </c>
      <c r="K360" s="183" t="s">
        <v>221</v>
      </c>
      <c r="L360" s="41"/>
      <c r="M360" s="188" t="s">
        <v>19</v>
      </c>
      <c r="N360" s="189" t="s">
        <v>43</v>
      </c>
      <c r="O360" s="66"/>
      <c r="P360" s="190">
        <f>O360*H360</f>
        <v>0</v>
      </c>
      <c r="Q360" s="190">
        <v>0</v>
      </c>
      <c r="R360" s="190">
        <f>Q360*H360</f>
        <v>0</v>
      </c>
      <c r="S360" s="190">
        <v>0</v>
      </c>
      <c r="T360" s="191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92" t="s">
        <v>156</v>
      </c>
      <c r="AT360" s="192" t="s">
        <v>218</v>
      </c>
      <c r="AU360" s="192" t="s">
        <v>81</v>
      </c>
      <c r="AY360" s="19" t="s">
        <v>216</v>
      </c>
      <c r="BE360" s="193">
        <f>IF(N360="základní",J360,0)</f>
        <v>0</v>
      </c>
      <c r="BF360" s="193">
        <f>IF(N360="snížená",J360,0)</f>
        <v>0</v>
      </c>
      <c r="BG360" s="193">
        <f>IF(N360="zákl. přenesená",J360,0)</f>
        <v>0</v>
      </c>
      <c r="BH360" s="193">
        <f>IF(N360="sníž. přenesená",J360,0)</f>
        <v>0</v>
      </c>
      <c r="BI360" s="193">
        <f>IF(N360="nulová",J360,0)</f>
        <v>0</v>
      </c>
      <c r="BJ360" s="19" t="s">
        <v>79</v>
      </c>
      <c r="BK360" s="193">
        <f>ROUND(I360*H360,2)</f>
        <v>0</v>
      </c>
      <c r="BL360" s="19" t="s">
        <v>156</v>
      </c>
      <c r="BM360" s="192" t="s">
        <v>496</v>
      </c>
    </row>
    <row r="361" spans="1:65" s="2" customFormat="1" ht="11.25">
      <c r="A361" s="36"/>
      <c r="B361" s="37"/>
      <c r="C361" s="38"/>
      <c r="D361" s="194" t="s">
        <v>223</v>
      </c>
      <c r="E361" s="38"/>
      <c r="F361" s="195" t="s">
        <v>497</v>
      </c>
      <c r="G361" s="38"/>
      <c r="H361" s="38"/>
      <c r="I361" s="196"/>
      <c r="J361" s="38"/>
      <c r="K361" s="38"/>
      <c r="L361" s="41"/>
      <c r="M361" s="197"/>
      <c r="N361" s="198"/>
      <c r="O361" s="66"/>
      <c r="P361" s="66"/>
      <c r="Q361" s="66"/>
      <c r="R361" s="66"/>
      <c r="S361" s="66"/>
      <c r="T361" s="67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T361" s="19" t="s">
        <v>223</v>
      </c>
      <c r="AU361" s="19" t="s">
        <v>81</v>
      </c>
    </row>
    <row r="362" spans="1:65" s="2" customFormat="1" ht="19.5">
      <c r="A362" s="36"/>
      <c r="B362" s="37"/>
      <c r="C362" s="38"/>
      <c r="D362" s="199" t="s">
        <v>225</v>
      </c>
      <c r="E362" s="38"/>
      <c r="F362" s="200" t="s">
        <v>785</v>
      </c>
      <c r="G362" s="38"/>
      <c r="H362" s="38"/>
      <c r="I362" s="196"/>
      <c r="J362" s="38"/>
      <c r="K362" s="38"/>
      <c r="L362" s="41"/>
      <c r="M362" s="197"/>
      <c r="N362" s="198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225</v>
      </c>
      <c r="AU362" s="19" t="s">
        <v>81</v>
      </c>
    </row>
    <row r="363" spans="1:65" s="13" customFormat="1" ht="11.25">
      <c r="B363" s="201"/>
      <c r="C363" s="202"/>
      <c r="D363" s="199" t="s">
        <v>227</v>
      </c>
      <c r="E363" s="202"/>
      <c r="F363" s="204" t="s">
        <v>889</v>
      </c>
      <c r="G363" s="202"/>
      <c r="H363" s="205">
        <v>13090.98</v>
      </c>
      <c r="I363" s="206"/>
      <c r="J363" s="202"/>
      <c r="K363" s="202"/>
      <c r="L363" s="207"/>
      <c r="M363" s="208"/>
      <c r="N363" s="209"/>
      <c r="O363" s="209"/>
      <c r="P363" s="209"/>
      <c r="Q363" s="209"/>
      <c r="R363" s="209"/>
      <c r="S363" s="209"/>
      <c r="T363" s="210"/>
      <c r="AT363" s="211" t="s">
        <v>227</v>
      </c>
      <c r="AU363" s="211" t="s">
        <v>81</v>
      </c>
      <c r="AV363" s="13" t="s">
        <v>81</v>
      </c>
      <c r="AW363" s="13" t="s">
        <v>4</v>
      </c>
      <c r="AX363" s="13" t="s">
        <v>79</v>
      </c>
      <c r="AY363" s="211" t="s">
        <v>216</v>
      </c>
    </row>
    <row r="364" spans="1:65" s="2" customFormat="1" ht="24.2" customHeight="1">
      <c r="A364" s="36"/>
      <c r="B364" s="37"/>
      <c r="C364" s="181" t="s">
        <v>730</v>
      </c>
      <c r="D364" s="181" t="s">
        <v>218</v>
      </c>
      <c r="E364" s="182" t="s">
        <v>501</v>
      </c>
      <c r="F364" s="183" t="s">
        <v>502</v>
      </c>
      <c r="G364" s="184" t="s">
        <v>293</v>
      </c>
      <c r="H364" s="185">
        <v>249.35499999999999</v>
      </c>
      <c r="I364" s="186"/>
      <c r="J364" s="187">
        <f>ROUND(I364*H364,2)</f>
        <v>0</v>
      </c>
      <c r="K364" s="183" t="s">
        <v>221</v>
      </c>
      <c r="L364" s="41"/>
      <c r="M364" s="188" t="s">
        <v>19</v>
      </c>
      <c r="N364" s="189" t="s">
        <v>43</v>
      </c>
      <c r="O364" s="66"/>
      <c r="P364" s="190">
        <f>O364*H364</f>
        <v>0</v>
      </c>
      <c r="Q364" s="190">
        <v>0</v>
      </c>
      <c r="R364" s="190">
        <f>Q364*H364</f>
        <v>0</v>
      </c>
      <c r="S364" s="190">
        <v>0</v>
      </c>
      <c r="T364" s="191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92" t="s">
        <v>156</v>
      </c>
      <c r="AT364" s="192" t="s">
        <v>218</v>
      </c>
      <c r="AU364" s="192" t="s">
        <v>81</v>
      </c>
      <c r="AY364" s="19" t="s">
        <v>216</v>
      </c>
      <c r="BE364" s="193">
        <f>IF(N364="základní",J364,0)</f>
        <v>0</v>
      </c>
      <c r="BF364" s="193">
        <f>IF(N364="snížená",J364,0)</f>
        <v>0</v>
      </c>
      <c r="BG364" s="193">
        <f>IF(N364="zákl. přenesená",J364,0)</f>
        <v>0</v>
      </c>
      <c r="BH364" s="193">
        <f>IF(N364="sníž. přenesená",J364,0)</f>
        <v>0</v>
      </c>
      <c r="BI364" s="193">
        <f>IF(N364="nulová",J364,0)</f>
        <v>0</v>
      </c>
      <c r="BJ364" s="19" t="s">
        <v>79</v>
      </c>
      <c r="BK364" s="193">
        <f>ROUND(I364*H364,2)</f>
        <v>0</v>
      </c>
      <c r="BL364" s="19" t="s">
        <v>156</v>
      </c>
      <c r="BM364" s="192" t="s">
        <v>503</v>
      </c>
    </row>
    <row r="365" spans="1:65" s="2" customFormat="1" ht="11.25">
      <c r="A365" s="36"/>
      <c r="B365" s="37"/>
      <c r="C365" s="38"/>
      <c r="D365" s="194" t="s">
        <v>223</v>
      </c>
      <c r="E365" s="38"/>
      <c r="F365" s="195" t="s">
        <v>504</v>
      </c>
      <c r="G365" s="38"/>
      <c r="H365" s="38"/>
      <c r="I365" s="196"/>
      <c r="J365" s="38"/>
      <c r="K365" s="38"/>
      <c r="L365" s="41"/>
      <c r="M365" s="197"/>
      <c r="N365" s="198"/>
      <c r="O365" s="66"/>
      <c r="P365" s="66"/>
      <c r="Q365" s="66"/>
      <c r="R365" s="66"/>
      <c r="S365" s="66"/>
      <c r="T365" s="67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9" t="s">
        <v>223</v>
      </c>
      <c r="AU365" s="19" t="s">
        <v>81</v>
      </c>
    </row>
    <row r="366" spans="1:65" s="2" customFormat="1" ht="24.2" customHeight="1">
      <c r="A366" s="36"/>
      <c r="B366" s="37"/>
      <c r="C366" s="181" t="s">
        <v>734</v>
      </c>
      <c r="D366" s="181" t="s">
        <v>218</v>
      </c>
      <c r="E366" s="182" t="s">
        <v>506</v>
      </c>
      <c r="F366" s="183" t="s">
        <v>495</v>
      </c>
      <c r="G366" s="184" t="s">
        <v>293</v>
      </c>
      <c r="H366" s="185">
        <v>3740.3249999999998</v>
      </c>
      <c r="I366" s="186"/>
      <c r="J366" s="187">
        <f>ROUND(I366*H366,2)</f>
        <v>0</v>
      </c>
      <c r="K366" s="183" t="s">
        <v>221</v>
      </c>
      <c r="L366" s="41"/>
      <c r="M366" s="188" t="s">
        <v>19</v>
      </c>
      <c r="N366" s="189" t="s">
        <v>43</v>
      </c>
      <c r="O366" s="66"/>
      <c r="P366" s="190">
        <f>O366*H366</f>
        <v>0</v>
      </c>
      <c r="Q366" s="190">
        <v>0</v>
      </c>
      <c r="R366" s="190">
        <f>Q366*H366</f>
        <v>0</v>
      </c>
      <c r="S366" s="190">
        <v>0</v>
      </c>
      <c r="T366" s="191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92" t="s">
        <v>156</v>
      </c>
      <c r="AT366" s="192" t="s">
        <v>218</v>
      </c>
      <c r="AU366" s="192" t="s">
        <v>81</v>
      </c>
      <c r="AY366" s="19" t="s">
        <v>216</v>
      </c>
      <c r="BE366" s="193">
        <f>IF(N366="základní",J366,0)</f>
        <v>0</v>
      </c>
      <c r="BF366" s="193">
        <f>IF(N366="snížená",J366,0)</f>
        <v>0</v>
      </c>
      <c r="BG366" s="193">
        <f>IF(N366="zákl. přenesená",J366,0)</f>
        <v>0</v>
      </c>
      <c r="BH366" s="193">
        <f>IF(N366="sníž. přenesená",J366,0)</f>
        <v>0</v>
      </c>
      <c r="BI366" s="193">
        <f>IF(N366="nulová",J366,0)</f>
        <v>0</v>
      </c>
      <c r="BJ366" s="19" t="s">
        <v>79</v>
      </c>
      <c r="BK366" s="193">
        <f>ROUND(I366*H366,2)</f>
        <v>0</v>
      </c>
      <c r="BL366" s="19" t="s">
        <v>156</v>
      </c>
      <c r="BM366" s="192" t="s">
        <v>507</v>
      </c>
    </row>
    <row r="367" spans="1:65" s="2" customFormat="1" ht="11.25">
      <c r="A367" s="36"/>
      <c r="B367" s="37"/>
      <c r="C367" s="38"/>
      <c r="D367" s="194" t="s">
        <v>223</v>
      </c>
      <c r="E367" s="38"/>
      <c r="F367" s="195" t="s">
        <v>508</v>
      </c>
      <c r="G367" s="38"/>
      <c r="H367" s="38"/>
      <c r="I367" s="196"/>
      <c r="J367" s="38"/>
      <c r="K367" s="38"/>
      <c r="L367" s="41"/>
      <c r="M367" s="197"/>
      <c r="N367" s="198"/>
      <c r="O367" s="66"/>
      <c r="P367" s="66"/>
      <c r="Q367" s="66"/>
      <c r="R367" s="66"/>
      <c r="S367" s="66"/>
      <c r="T367" s="67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9" t="s">
        <v>223</v>
      </c>
      <c r="AU367" s="19" t="s">
        <v>81</v>
      </c>
    </row>
    <row r="368" spans="1:65" s="2" customFormat="1" ht="19.5">
      <c r="A368" s="36"/>
      <c r="B368" s="37"/>
      <c r="C368" s="38"/>
      <c r="D368" s="199" t="s">
        <v>225</v>
      </c>
      <c r="E368" s="38"/>
      <c r="F368" s="200" t="s">
        <v>498</v>
      </c>
      <c r="G368" s="38"/>
      <c r="H368" s="38"/>
      <c r="I368" s="196"/>
      <c r="J368" s="38"/>
      <c r="K368" s="38"/>
      <c r="L368" s="41"/>
      <c r="M368" s="197"/>
      <c r="N368" s="198"/>
      <c r="O368" s="66"/>
      <c r="P368" s="66"/>
      <c r="Q368" s="66"/>
      <c r="R368" s="66"/>
      <c r="S368" s="66"/>
      <c r="T368" s="67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9" t="s">
        <v>225</v>
      </c>
      <c r="AU368" s="19" t="s">
        <v>81</v>
      </c>
    </row>
    <row r="369" spans="1:65" s="13" customFormat="1" ht="11.25">
      <c r="B369" s="201"/>
      <c r="C369" s="202"/>
      <c r="D369" s="199" t="s">
        <v>227</v>
      </c>
      <c r="E369" s="202"/>
      <c r="F369" s="204" t="s">
        <v>890</v>
      </c>
      <c r="G369" s="202"/>
      <c r="H369" s="205">
        <v>3740.3249999999998</v>
      </c>
      <c r="I369" s="206"/>
      <c r="J369" s="202"/>
      <c r="K369" s="202"/>
      <c r="L369" s="207"/>
      <c r="M369" s="208"/>
      <c r="N369" s="209"/>
      <c r="O369" s="209"/>
      <c r="P369" s="209"/>
      <c r="Q369" s="209"/>
      <c r="R369" s="209"/>
      <c r="S369" s="209"/>
      <c r="T369" s="210"/>
      <c r="AT369" s="211" t="s">
        <v>227</v>
      </c>
      <c r="AU369" s="211" t="s">
        <v>81</v>
      </c>
      <c r="AV369" s="13" t="s">
        <v>81</v>
      </c>
      <c r="AW369" s="13" t="s">
        <v>4</v>
      </c>
      <c r="AX369" s="13" t="s">
        <v>79</v>
      </c>
      <c r="AY369" s="211" t="s">
        <v>216</v>
      </c>
    </row>
    <row r="370" spans="1:65" s="2" customFormat="1" ht="16.5" customHeight="1">
      <c r="A370" s="36"/>
      <c r="B370" s="37"/>
      <c r="C370" s="181" t="s">
        <v>739</v>
      </c>
      <c r="D370" s="181" t="s">
        <v>218</v>
      </c>
      <c r="E370" s="182" t="s">
        <v>511</v>
      </c>
      <c r="F370" s="183" t="s">
        <v>512</v>
      </c>
      <c r="G370" s="184" t="s">
        <v>293</v>
      </c>
      <c r="H370" s="185">
        <v>1122.087</v>
      </c>
      <c r="I370" s="186"/>
      <c r="J370" s="187">
        <f>ROUND(I370*H370,2)</f>
        <v>0</v>
      </c>
      <c r="K370" s="183" t="s">
        <v>221</v>
      </c>
      <c r="L370" s="41"/>
      <c r="M370" s="188" t="s">
        <v>19</v>
      </c>
      <c r="N370" s="189" t="s">
        <v>43</v>
      </c>
      <c r="O370" s="66"/>
      <c r="P370" s="190">
        <f>O370*H370</f>
        <v>0</v>
      </c>
      <c r="Q370" s="190">
        <v>0</v>
      </c>
      <c r="R370" s="190">
        <f>Q370*H370</f>
        <v>0</v>
      </c>
      <c r="S370" s="190">
        <v>0</v>
      </c>
      <c r="T370" s="191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92" t="s">
        <v>156</v>
      </c>
      <c r="AT370" s="192" t="s">
        <v>218</v>
      </c>
      <c r="AU370" s="192" t="s">
        <v>81</v>
      </c>
      <c r="AY370" s="19" t="s">
        <v>216</v>
      </c>
      <c r="BE370" s="193">
        <f>IF(N370="základní",J370,0)</f>
        <v>0</v>
      </c>
      <c r="BF370" s="193">
        <f>IF(N370="snížená",J370,0)</f>
        <v>0</v>
      </c>
      <c r="BG370" s="193">
        <f>IF(N370="zákl. přenesená",J370,0)</f>
        <v>0</v>
      </c>
      <c r="BH370" s="193">
        <f>IF(N370="sníž. přenesená",J370,0)</f>
        <v>0</v>
      </c>
      <c r="BI370" s="193">
        <f>IF(N370="nulová",J370,0)</f>
        <v>0</v>
      </c>
      <c r="BJ370" s="19" t="s">
        <v>79</v>
      </c>
      <c r="BK370" s="193">
        <f>ROUND(I370*H370,2)</f>
        <v>0</v>
      </c>
      <c r="BL370" s="19" t="s">
        <v>156</v>
      </c>
      <c r="BM370" s="192" t="s">
        <v>513</v>
      </c>
    </row>
    <row r="371" spans="1:65" s="2" customFormat="1" ht="11.25">
      <c r="A371" s="36"/>
      <c r="B371" s="37"/>
      <c r="C371" s="38"/>
      <c r="D371" s="194" t="s">
        <v>223</v>
      </c>
      <c r="E371" s="38"/>
      <c r="F371" s="195" t="s">
        <v>514</v>
      </c>
      <c r="G371" s="38"/>
      <c r="H371" s="38"/>
      <c r="I371" s="196"/>
      <c r="J371" s="38"/>
      <c r="K371" s="38"/>
      <c r="L371" s="41"/>
      <c r="M371" s="197"/>
      <c r="N371" s="198"/>
      <c r="O371" s="66"/>
      <c r="P371" s="66"/>
      <c r="Q371" s="66"/>
      <c r="R371" s="66"/>
      <c r="S371" s="66"/>
      <c r="T371" s="67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9" t="s">
        <v>223</v>
      </c>
      <c r="AU371" s="19" t="s">
        <v>81</v>
      </c>
    </row>
    <row r="372" spans="1:65" s="2" customFormat="1" ht="19.5">
      <c r="A372" s="36"/>
      <c r="B372" s="37"/>
      <c r="C372" s="38"/>
      <c r="D372" s="199" t="s">
        <v>225</v>
      </c>
      <c r="E372" s="38"/>
      <c r="F372" s="200" t="s">
        <v>790</v>
      </c>
      <c r="G372" s="38"/>
      <c r="H372" s="38"/>
      <c r="I372" s="196"/>
      <c r="J372" s="38"/>
      <c r="K372" s="38"/>
      <c r="L372" s="41"/>
      <c r="M372" s="197"/>
      <c r="N372" s="198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225</v>
      </c>
      <c r="AU372" s="19" t="s">
        <v>81</v>
      </c>
    </row>
    <row r="373" spans="1:65" s="2" customFormat="1" ht="24.2" customHeight="1">
      <c r="A373" s="36"/>
      <c r="B373" s="37"/>
      <c r="C373" s="181" t="s">
        <v>743</v>
      </c>
      <c r="D373" s="181" t="s">
        <v>218</v>
      </c>
      <c r="E373" s="182" t="s">
        <v>516</v>
      </c>
      <c r="F373" s="183" t="s">
        <v>517</v>
      </c>
      <c r="G373" s="184" t="s">
        <v>293</v>
      </c>
      <c r="H373" s="185">
        <v>241.45500000000001</v>
      </c>
      <c r="I373" s="186"/>
      <c r="J373" s="187">
        <f>ROUND(I373*H373,2)</f>
        <v>0</v>
      </c>
      <c r="K373" s="183" t="s">
        <v>221</v>
      </c>
      <c r="L373" s="41"/>
      <c r="M373" s="188" t="s">
        <v>19</v>
      </c>
      <c r="N373" s="189" t="s">
        <v>43</v>
      </c>
      <c r="O373" s="66"/>
      <c r="P373" s="190">
        <f>O373*H373</f>
        <v>0</v>
      </c>
      <c r="Q373" s="190">
        <v>0</v>
      </c>
      <c r="R373" s="190">
        <f>Q373*H373</f>
        <v>0</v>
      </c>
      <c r="S373" s="190">
        <v>0</v>
      </c>
      <c r="T373" s="191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92" t="s">
        <v>156</v>
      </c>
      <c r="AT373" s="192" t="s">
        <v>218</v>
      </c>
      <c r="AU373" s="192" t="s">
        <v>81</v>
      </c>
      <c r="AY373" s="19" t="s">
        <v>216</v>
      </c>
      <c r="BE373" s="193">
        <f>IF(N373="základní",J373,0)</f>
        <v>0</v>
      </c>
      <c r="BF373" s="193">
        <f>IF(N373="snížená",J373,0)</f>
        <v>0</v>
      </c>
      <c r="BG373" s="193">
        <f>IF(N373="zákl. přenesená",J373,0)</f>
        <v>0</v>
      </c>
      <c r="BH373" s="193">
        <f>IF(N373="sníž. přenesená",J373,0)</f>
        <v>0</v>
      </c>
      <c r="BI373" s="193">
        <f>IF(N373="nulová",J373,0)</f>
        <v>0</v>
      </c>
      <c r="BJ373" s="19" t="s">
        <v>79</v>
      </c>
      <c r="BK373" s="193">
        <f>ROUND(I373*H373,2)</f>
        <v>0</v>
      </c>
      <c r="BL373" s="19" t="s">
        <v>156</v>
      </c>
      <c r="BM373" s="192" t="s">
        <v>792</v>
      </c>
    </row>
    <row r="374" spans="1:65" s="2" customFormat="1" ht="11.25">
      <c r="A374" s="36"/>
      <c r="B374" s="37"/>
      <c r="C374" s="38"/>
      <c r="D374" s="194" t="s">
        <v>223</v>
      </c>
      <c r="E374" s="38"/>
      <c r="F374" s="195" t="s">
        <v>519</v>
      </c>
      <c r="G374" s="38"/>
      <c r="H374" s="38"/>
      <c r="I374" s="196"/>
      <c r="J374" s="38"/>
      <c r="K374" s="38"/>
      <c r="L374" s="41"/>
      <c r="M374" s="197"/>
      <c r="N374" s="198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9" t="s">
        <v>223</v>
      </c>
      <c r="AU374" s="19" t="s">
        <v>81</v>
      </c>
    </row>
    <row r="375" spans="1:65" s="2" customFormat="1" ht="24.2" customHeight="1">
      <c r="A375" s="36"/>
      <c r="B375" s="37"/>
      <c r="C375" s="181" t="s">
        <v>750</v>
      </c>
      <c r="D375" s="181" t="s">
        <v>218</v>
      </c>
      <c r="E375" s="182" t="s">
        <v>521</v>
      </c>
      <c r="F375" s="183" t="s">
        <v>292</v>
      </c>
      <c r="G375" s="184" t="s">
        <v>293</v>
      </c>
      <c r="H375" s="185">
        <v>301.642</v>
      </c>
      <c r="I375" s="186"/>
      <c r="J375" s="187">
        <f>ROUND(I375*H375,2)</f>
        <v>0</v>
      </c>
      <c r="K375" s="183" t="s">
        <v>221</v>
      </c>
      <c r="L375" s="41"/>
      <c r="M375" s="188" t="s">
        <v>19</v>
      </c>
      <c r="N375" s="189" t="s">
        <v>43</v>
      </c>
      <c r="O375" s="66"/>
      <c r="P375" s="190">
        <f>O375*H375</f>
        <v>0</v>
      </c>
      <c r="Q375" s="190">
        <v>0</v>
      </c>
      <c r="R375" s="190">
        <f>Q375*H375</f>
        <v>0</v>
      </c>
      <c r="S375" s="190">
        <v>0</v>
      </c>
      <c r="T375" s="191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92" t="s">
        <v>156</v>
      </c>
      <c r="AT375" s="192" t="s">
        <v>218</v>
      </c>
      <c r="AU375" s="192" t="s">
        <v>81</v>
      </c>
      <c r="AY375" s="19" t="s">
        <v>216</v>
      </c>
      <c r="BE375" s="193">
        <f>IF(N375="základní",J375,0)</f>
        <v>0</v>
      </c>
      <c r="BF375" s="193">
        <f>IF(N375="snížená",J375,0)</f>
        <v>0</v>
      </c>
      <c r="BG375" s="193">
        <f>IF(N375="zákl. přenesená",J375,0)</f>
        <v>0</v>
      </c>
      <c r="BH375" s="193">
        <f>IF(N375="sníž. přenesená",J375,0)</f>
        <v>0</v>
      </c>
      <c r="BI375" s="193">
        <f>IF(N375="nulová",J375,0)</f>
        <v>0</v>
      </c>
      <c r="BJ375" s="19" t="s">
        <v>79</v>
      </c>
      <c r="BK375" s="193">
        <f>ROUND(I375*H375,2)</f>
        <v>0</v>
      </c>
      <c r="BL375" s="19" t="s">
        <v>156</v>
      </c>
      <c r="BM375" s="192" t="s">
        <v>794</v>
      </c>
    </row>
    <row r="376" spans="1:65" s="2" customFormat="1" ht="11.25">
      <c r="A376" s="36"/>
      <c r="B376" s="37"/>
      <c r="C376" s="38"/>
      <c r="D376" s="194" t="s">
        <v>223</v>
      </c>
      <c r="E376" s="38"/>
      <c r="F376" s="195" t="s">
        <v>523</v>
      </c>
      <c r="G376" s="38"/>
      <c r="H376" s="38"/>
      <c r="I376" s="196"/>
      <c r="J376" s="38"/>
      <c r="K376" s="38"/>
      <c r="L376" s="41"/>
      <c r="M376" s="197"/>
      <c r="N376" s="198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223</v>
      </c>
      <c r="AU376" s="19" t="s">
        <v>81</v>
      </c>
    </row>
    <row r="377" spans="1:65" s="2" customFormat="1" ht="24.2" customHeight="1">
      <c r="A377" s="36"/>
      <c r="B377" s="37"/>
      <c r="C377" s="181" t="s">
        <v>797</v>
      </c>
      <c r="D377" s="181" t="s">
        <v>218</v>
      </c>
      <c r="E377" s="182" t="s">
        <v>525</v>
      </c>
      <c r="F377" s="183" t="s">
        <v>526</v>
      </c>
      <c r="G377" s="184" t="s">
        <v>293</v>
      </c>
      <c r="H377" s="185">
        <v>578.99</v>
      </c>
      <c r="I377" s="186"/>
      <c r="J377" s="187">
        <f>ROUND(I377*H377,2)</f>
        <v>0</v>
      </c>
      <c r="K377" s="183" t="s">
        <v>221</v>
      </c>
      <c r="L377" s="41"/>
      <c r="M377" s="188" t="s">
        <v>19</v>
      </c>
      <c r="N377" s="189" t="s">
        <v>43</v>
      </c>
      <c r="O377" s="66"/>
      <c r="P377" s="190">
        <f>O377*H377</f>
        <v>0</v>
      </c>
      <c r="Q377" s="190">
        <v>0</v>
      </c>
      <c r="R377" s="190">
        <f>Q377*H377</f>
        <v>0</v>
      </c>
      <c r="S377" s="190">
        <v>0</v>
      </c>
      <c r="T377" s="191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92" t="s">
        <v>156</v>
      </c>
      <c r="AT377" s="192" t="s">
        <v>218</v>
      </c>
      <c r="AU377" s="192" t="s">
        <v>81</v>
      </c>
      <c r="AY377" s="19" t="s">
        <v>216</v>
      </c>
      <c r="BE377" s="193">
        <f>IF(N377="základní",J377,0)</f>
        <v>0</v>
      </c>
      <c r="BF377" s="193">
        <f>IF(N377="snížená",J377,0)</f>
        <v>0</v>
      </c>
      <c r="BG377" s="193">
        <f>IF(N377="zákl. přenesená",J377,0)</f>
        <v>0</v>
      </c>
      <c r="BH377" s="193">
        <f>IF(N377="sníž. přenesená",J377,0)</f>
        <v>0</v>
      </c>
      <c r="BI377" s="193">
        <f>IF(N377="nulová",J377,0)</f>
        <v>0</v>
      </c>
      <c r="BJ377" s="19" t="s">
        <v>79</v>
      </c>
      <c r="BK377" s="193">
        <f>ROUND(I377*H377,2)</f>
        <v>0</v>
      </c>
      <c r="BL377" s="19" t="s">
        <v>156</v>
      </c>
      <c r="BM377" s="192" t="s">
        <v>527</v>
      </c>
    </row>
    <row r="378" spans="1:65" s="2" customFormat="1" ht="11.25">
      <c r="A378" s="36"/>
      <c r="B378" s="37"/>
      <c r="C378" s="38"/>
      <c r="D378" s="194" t="s">
        <v>223</v>
      </c>
      <c r="E378" s="38"/>
      <c r="F378" s="195" t="s">
        <v>528</v>
      </c>
      <c r="G378" s="38"/>
      <c r="H378" s="38"/>
      <c r="I378" s="196"/>
      <c r="J378" s="38"/>
      <c r="K378" s="38"/>
      <c r="L378" s="41"/>
      <c r="M378" s="197"/>
      <c r="N378" s="198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9" t="s">
        <v>223</v>
      </c>
      <c r="AU378" s="19" t="s">
        <v>81</v>
      </c>
    </row>
    <row r="379" spans="1:65" s="2" customFormat="1" ht="29.25">
      <c r="A379" s="36"/>
      <c r="B379" s="37"/>
      <c r="C379" s="38"/>
      <c r="D379" s="199" t="s">
        <v>225</v>
      </c>
      <c r="E379" s="38"/>
      <c r="F379" s="200" t="s">
        <v>529</v>
      </c>
      <c r="G379" s="38"/>
      <c r="H379" s="38"/>
      <c r="I379" s="196"/>
      <c r="J379" s="38"/>
      <c r="K379" s="38"/>
      <c r="L379" s="41"/>
      <c r="M379" s="197"/>
      <c r="N379" s="198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9" t="s">
        <v>225</v>
      </c>
      <c r="AU379" s="19" t="s">
        <v>81</v>
      </c>
    </row>
    <row r="380" spans="1:65" s="12" customFormat="1" ht="22.9" customHeight="1">
      <c r="B380" s="165"/>
      <c r="C380" s="166"/>
      <c r="D380" s="167" t="s">
        <v>71</v>
      </c>
      <c r="E380" s="179" t="s">
        <v>530</v>
      </c>
      <c r="F380" s="179" t="s">
        <v>531</v>
      </c>
      <c r="G380" s="166"/>
      <c r="H380" s="166"/>
      <c r="I380" s="169"/>
      <c r="J380" s="180">
        <f>BK380</f>
        <v>0</v>
      </c>
      <c r="K380" s="166"/>
      <c r="L380" s="171"/>
      <c r="M380" s="172"/>
      <c r="N380" s="173"/>
      <c r="O380" s="173"/>
      <c r="P380" s="174">
        <f>SUM(P381:P384)</f>
        <v>0</v>
      </c>
      <c r="Q380" s="173"/>
      <c r="R380" s="174">
        <f>SUM(R381:R384)</f>
        <v>0</v>
      </c>
      <c r="S380" s="173"/>
      <c r="T380" s="175">
        <f>SUM(T381:T384)</f>
        <v>0</v>
      </c>
      <c r="AR380" s="176" t="s">
        <v>79</v>
      </c>
      <c r="AT380" s="177" t="s">
        <v>71</v>
      </c>
      <c r="AU380" s="177" t="s">
        <v>79</v>
      </c>
      <c r="AY380" s="176" t="s">
        <v>216</v>
      </c>
      <c r="BK380" s="178">
        <f>SUM(BK381:BK384)</f>
        <v>0</v>
      </c>
    </row>
    <row r="381" spans="1:65" s="2" customFormat="1" ht="24.2" customHeight="1">
      <c r="A381" s="36"/>
      <c r="B381" s="37"/>
      <c r="C381" s="181" t="s">
        <v>891</v>
      </c>
      <c r="D381" s="181" t="s">
        <v>218</v>
      </c>
      <c r="E381" s="182" t="s">
        <v>533</v>
      </c>
      <c r="F381" s="183" t="s">
        <v>534</v>
      </c>
      <c r="G381" s="184" t="s">
        <v>293</v>
      </c>
      <c r="H381" s="185">
        <v>306.74799999999999</v>
      </c>
      <c r="I381" s="186"/>
      <c r="J381" s="187">
        <f>ROUND(I381*H381,2)</f>
        <v>0</v>
      </c>
      <c r="K381" s="183" t="s">
        <v>221</v>
      </c>
      <c r="L381" s="41"/>
      <c r="M381" s="188" t="s">
        <v>19</v>
      </c>
      <c r="N381" s="189" t="s">
        <v>43</v>
      </c>
      <c r="O381" s="66"/>
      <c r="P381" s="190">
        <f>O381*H381</f>
        <v>0</v>
      </c>
      <c r="Q381" s="190">
        <v>0</v>
      </c>
      <c r="R381" s="190">
        <f>Q381*H381</f>
        <v>0</v>
      </c>
      <c r="S381" s="190">
        <v>0</v>
      </c>
      <c r="T381" s="191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92" t="s">
        <v>156</v>
      </c>
      <c r="AT381" s="192" t="s">
        <v>218</v>
      </c>
      <c r="AU381" s="192" t="s">
        <v>81</v>
      </c>
      <c r="AY381" s="19" t="s">
        <v>216</v>
      </c>
      <c r="BE381" s="193">
        <f>IF(N381="základní",J381,0)</f>
        <v>0</v>
      </c>
      <c r="BF381" s="193">
        <f>IF(N381="snížená",J381,0)</f>
        <v>0</v>
      </c>
      <c r="BG381" s="193">
        <f>IF(N381="zákl. přenesená",J381,0)</f>
        <v>0</v>
      </c>
      <c r="BH381" s="193">
        <f>IF(N381="sníž. přenesená",J381,0)</f>
        <v>0</v>
      </c>
      <c r="BI381" s="193">
        <f>IF(N381="nulová",J381,0)</f>
        <v>0</v>
      </c>
      <c r="BJ381" s="19" t="s">
        <v>79</v>
      </c>
      <c r="BK381" s="193">
        <f>ROUND(I381*H381,2)</f>
        <v>0</v>
      </c>
      <c r="BL381" s="19" t="s">
        <v>156</v>
      </c>
      <c r="BM381" s="192" t="s">
        <v>535</v>
      </c>
    </row>
    <row r="382" spans="1:65" s="2" customFormat="1" ht="11.25">
      <c r="A382" s="36"/>
      <c r="B382" s="37"/>
      <c r="C382" s="38"/>
      <c r="D382" s="194" t="s">
        <v>223</v>
      </c>
      <c r="E382" s="38"/>
      <c r="F382" s="195" t="s">
        <v>536</v>
      </c>
      <c r="G382" s="38"/>
      <c r="H382" s="38"/>
      <c r="I382" s="196"/>
      <c r="J382" s="38"/>
      <c r="K382" s="38"/>
      <c r="L382" s="41"/>
      <c r="M382" s="197"/>
      <c r="N382" s="198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223</v>
      </c>
      <c r="AU382" s="19" t="s">
        <v>81</v>
      </c>
    </row>
    <row r="383" spans="1:65" s="2" customFormat="1" ht="24.2" customHeight="1">
      <c r="A383" s="36"/>
      <c r="B383" s="37"/>
      <c r="C383" s="181" t="s">
        <v>892</v>
      </c>
      <c r="D383" s="181" t="s">
        <v>218</v>
      </c>
      <c r="E383" s="182" t="s">
        <v>798</v>
      </c>
      <c r="F383" s="183" t="s">
        <v>799</v>
      </c>
      <c r="G383" s="184" t="s">
        <v>293</v>
      </c>
      <c r="H383" s="185">
        <v>11.128</v>
      </c>
      <c r="I383" s="186"/>
      <c r="J383" s="187">
        <f>ROUND(I383*H383,2)</f>
        <v>0</v>
      </c>
      <c r="K383" s="183" t="s">
        <v>221</v>
      </c>
      <c r="L383" s="41"/>
      <c r="M383" s="188" t="s">
        <v>19</v>
      </c>
      <c r="N383" s="189" t="s">
        <v>43</v>
      </c>
      <c r="O383" s="66"/>
      <c r="P383" s="190">
        <f>O383*H383</f>
        <v>0</v>
      </c>
      <c r="Q383" s="190">
        <v>0</v>
      </c>
      <c r="R383" s="190">
        <f>Q383*H383</f>
        <v>0</v>
      </c>
      <c r="S383" s="190">
        <v>0</v>
      </c>
      <c r="T383" s="191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92" t="s">
        <v>156</v>
      </c>
      <c r="AT383" s="192" t="s">
        <v>218</v>
      </c>
      <c r="AU383" s="192" t="s">
        <v>81</v>
      </c>
      <c r="AY383" s="19" t="s">
        <v>216</v>
      </c>
      <c r="BE383" s="193">
        <f>IF(N383="základní",J383,0)</f>
        <v>0</v>
      </c>
      <c r="BF383" s="193">
        <f>IF(N383="snížená",J383,0)</f>
        <v>0</v>
      </c>
      <c r="BG383" s="193">
        <f>IF(N383="zákl. přenesená",J383,0)</f>
        <v>0</v>
      </c>
      <c r="BH383" s="193">
        <f>IF(N383="sníž. přenesená",J383,0)</f>
        <v>0</v>
      </c>
      <c r="BI383" s="193">
        <f>IF(N383="nulová",J383,0)</f>
        <v>0</v>
      </c>
      <c r="BJ383" s="19" t="s">
        <v>79</v>
      </c>
      <c r="BK383" s="193">
        <f>ROUND(I383*H383,2)</f>
        <v>0</v>
      </c>
      <c r="BL383" s="19" t="s">
        <v>156</v>
      </c>
      <c r="BM383" s="192" t="s">
        <v>893</v>
      </c>
    </row>
    <row r="384" spans="1:65" s="2" customFormat="1" ht="11.25">
      <c r="A384" s="36"/>
      <c r="B384" s="37"/>
      <c r="C384" s="38"/>
      <c r="D384" s="194" t="s">
        <v>223</v>
      </c>
      <c r="E384" s="38"/>
      <c r="F384" s="195" t="s">
        <v>801</v>
      </c>
      <c r="G384" s="38"/>
      <c r="H384" s="38"/>
      <c r="I384" s="196"/>
      <c r="J384" s="38"/>
      <c r="K384" s="38"/>
      <c r="L384" s="41"/>
      <c r="M384" s="197"/>
      <c r="N384" s="198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223</v>
      </c>
      <c r="AU384" s="19" t="s">
        <v>81</v>
      </c>
    </row>
    <row r="385" spans="1:65" s="12" customFormat="1" ht="25.9" customHeight="1">
      <c r="B385" s="165"/>
      <c r="C385" s="166"/>
      <c r="D385" s="167" t="s">
        <v>71</v>
      </c>
      <c r="E385" s="168" t="s">
        <v>312</v>
      </c>
      <c r="F385" s="168" t="s">
        <v>537</v>
      </c>
      <c r="G385" s="166"/>
      <c r="H385" s="166"/>
      <c r="I385" s="169"/>
      <c r="J385" s="170">
        <f>BK385</f>
        <v>0</v>
      </c>
      <c r="K385" s="166"/>
      <c r="L385" s="171"/>
      <c r="M385" s="172"/>
      <c r="N385" s="173"/>
      <c r="O385" s="173"/>
      <c r="P385" s="174">
        <f>P386</f>
        <v>0</v>
      </c>
      <c r="Q385" s="173"/>
      <c r="R385" s="174">
        <f>R386</f>
        <v>5.5199999999999999E-2</v>
      </c>
      <c r="S385" s="173"/>
      <c r="T385" s="175">
        <f>T386</f>
        <v>0</v>
      </c>
      <c r="AR385" s="176" t="s">
        <v>136</v>
      </c>
      <c r="AT385" s="177" t="s">
        <v>71</v>
      </c>
      <c r="AU385" s="177" t="s">
        <v>72</v>
      </c>
      <c r="AY385" s="176" t="s">
        <v>216</v>
      </c>
      <c r="BK385" s="178">
        <f>BK386</f>
        <v>0</v>
      </c>
    </row>
    <row r="386" spans="1:65" s="12" customFormat="1" ht="22.9" customHeight="1">
      <c r="B386" s="165"/>
      <c r="C386" s="166"/>
      <c r="D386" s="167" t="s">
        <v>71</v>
      </c>
      <c r="E386" s="179" t="s">
        <v>538</v>
      </c>
      <c r="F386" s="179" t="s">
        <v>539</v>
      </c>
      <c r="G386" s="166"/>
      <c r="H386" s="166"/>
      <c r="I386" s="169"/>
      <c r="J386" s="180">
        <f>BK386</f>
        <v>0</v>
      </c>
      <c r="K386" s="166"/>
      <c r="L386" s="171"/>
      <c r="M386" s="172"/>
      <c r="N386" s="173"/>
      <c r="O386" s="173"/>
      <c r="P386" s="174">
        <f>SUM(P387:P394)</f>
        <v>0</v>
      </c>
      <c r="Q386" s="173"/>
      <c r="R386" s="174">
        <f>SUM(R387:R394)</f>
        <v>5.5199999999999999E-2</v>
      </c>
      <c r="S386" s="173"/>
      <c r="T386" s="175">
        <f>SUM(T387:T394)</f>
        <v>0</v>
      </c>
      <c r="AR386" s="176" t="s">
        <v>136</v>
      </c>
      <c r="AT386" s="177" t="s">
        <v>71</v>
      </c>
      <c r="AU386" s="177" t="s">
        <v>79</v>
      </c>
      <c r="AY386" s="176" t="s">
        <v>216</v>
      </c>
      <c r="BK386" s="178">
        <f>SUM(BK387:BK394)</f>
        <v>0</v>
      </c>
    </row>
    <row r="387" spans="1:65" s="2" customFormat="1" ht="24.2" customHeight="1">
      <c r="A387" s="36"/>
      <c r="B387" s="37"/>
      <c r="C387" s="181" t="s">
        <v>894</v>
      </c>
      <c r="D387" s="181" t="s">
        <v>218</v>
      </c>
      <c r="E387" s="182" t="s">
        <v>551</v>
      </c>
      <c r="F387" s="183" t="s">
        <v>552</v>
      </c>
      <c r="G387" s="184" t="s">
        <v>134</v>
      </c>
      <c r="H387" s="185">
        <v>80</v>
      </c>
      <c r="I387" s="186"/>
      <c r="J387" s="187">
        <f>ROUND(I387*H387,2)</f>
        <v>0</v>
      </c>
      <c r="K387" s="183" t="s">
        <v>221</v>
      </c>
      <c r="L387" s="41"/>
      <c r="M387" s="188" t="s">
        <v>19</v>
      </c>
      <c r="N387" s="189" t="s">
        <v>43</v>
      </c>
      <c r="O387" s="66"/>
      <c r="P387" s="190">
        <f>O387*H387</f>
        <v>0</v>
      </c>
      <c r="Q387" s="190">
        <v>0</v>
      </c>
      <c r="R387" s="190">
        <f>Q387*H387</f>
        <v>0</v>
      </c>
      <c r="S387" s="190">
        <v>0</v>
      </c>
      <c r="T387" s="191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92" t="s">
        <v>543</v>
      </c>
      <c r="AT387" s="192" t="s">
        <v>218</v>
      </c>
      <c r="AU387" s="192" t="s">
        <v>81</v>
      </c>
      <c r="AY387" s="19" t="s">
        <v>216</v>
      </c>
      <c r="BE387" s="193">
        <f>IF(N387="základní",J387,0)</f>
        <v>0</v>
      </c>
      <c r="BF387" s="193">
        <f>IF(N387="snížená",J387,0)</f>
        <v>0</v>
      </c>
      <c r="BG387" s="193">
        <f>IF(N387="zákl. přenesená",J387,0)</f>
        <v>0</v>
      </c>
      <c r="BH387" s="193">
        <f>IF(N387="sníž. přenesená",J387,0)</f>
        <v>0</v>
      </c>
      <c r="BI387" s="193">
        <f>IF(N387="nulová",J387,0)</f>
        <v>0</v>
      </c>
      <c r="BJ387" s="19" t="s">
        <v>79</v>
      </c>
      <c r="BK387" s="193">
        <f>ROUND(I387*H387,2)</f>
        <v>0</v>
      </c>
      <c r="BL387" s="19" t="s">
        <v>543</v>
      </c>
      <c r="BM387" s="192" t="s">
        <v>895</v>
      </c>
    </row>
    <row r="388" spans="1:65" s="2" customFormat="1" ht="11.25">
      <c r="A388" s="36"/>
      <c r="B388" s="37"/>
      <c r="C388" s="38"/>
      <c r="D388" s="194" t="s">
        <v>223</v>
      </c>
      <c r="E388" s="38"/>
      <c r="F388" s="195" t="s">
        <v>554</v>
      </c>
      <c r="G388" s="38"/>
      <c r="H388" s="38"/>
      <c r="I388" s="196"/>
      <c r="J388" s="38"/>
      <c r="K388" s="38"/>
      <c r="L388" s="41"/>
      <c r="M388" s="197"/>
      <c r="N388" s="198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9" t="s">
        <v>223</v>
      </c>
      <c r="AU388" s="19" t="s">
        <v>81</v>
      </c>
    </row>
    <row r="389" spans="1:65" s="13" customFormat="1" ht="11.25">
      <c r="B389" s="201"/>
      <c r="C389" s="202"/>
      <c r="D389" s="199" t="s">
        <v>227</v>
      </c>
      <c r="E389" s="203" t="s">
        <v>19</v>
      </c>
      <c r="F389" s="204" t="s">
        <v>132</v>
      </c>
      <c r="G389" s="202"/>
      <c r="H389" s="205">
        <v>80</v>
      </c>
      <c r="I389" s="206"/>
      <c r="J389" s="202"/>
      <c r="K389" s="202"/>
      <c r="L389" s="207"/>
      <c r="M389" s="208"/>
      <c r="N389" s="209"/>
      <c r="O389" s="209"/>
      <c r="P389" s="209"/>
      <c r="Q389" s="209"/>
      <c r="R389" s="209"/>
      <c r="S389" s="209"/>
      <c r="T389" s="210"/>
      <c r="AT389" s="211" t="s">
        <v>227</v>
      </c>
      <c r="AU389" s="211" t="s">
        <v>81</v>
      </c>
      <c r="AV389" s="13" t="s">
        <v>81</v>
      </c>
      <c r="AW389" s="13" t="s">
        <v>33</v>
      </c>
      <c r="AX389" s="13" t="s">
        <v>79</v>
      </c>
      <c r="AY389" s="211" t="s">
        <v>216</v>
      </c>
    </row>
    <row r="390" spans="1:65" s="2" customFormat="1" ht="21.75" customHeight="1">
      <c r="A390" s="36"/>
      <c r="B390" s="37"/>
      <c r="C390" s="181" t="s">
        <v>896</v>
      </c>
      <c r="D390" s="181" t="s">
        <v>218</v>
      </c>
      <c r="E390" s="182" t="s">
        <v>541</v>
      </c>
      <c r="F390" s="183" t="s">
        <v>542</v>
      </c>
      <c r="G390" s="184" t="s">
        <v>134</v>
      </c>
      <c r="H390" s="185">
        <v>80</v>
      </c>
      <c r="I390" s="186"/>
      <c r="J390" s="187">
        <f>ROUND(I390*H390,2)</f>
        <v>0</v>
      </c>
      <c r="K390" s="183" t="s">
        <v>221</v>
      </c>
      <c r="L390" s="41"/>
      <c r="M390" s="188" t="s">
        <v>19</v>
      </c>
      <c r="N390" s="189" t="s">
        <v>43</v>
      </c>
      <c r="O390" s="66"/>
      <c r="P390" s="190">
        <f>O390*H390</f>
        <v>0</v>
      </c>
      <c r="Q390" s="190">
        <v>0</v>
      </c>
      <c r="R390" s="190">
        <f>Q390*H390</f>
        <v>0</v>
      </c>
      <c r="S390" s="190">
        <v>0</v>
      </c>
      <c r="T390" s="191">
        <f>S390*H390</f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192" t="s">
        <v>543</v>
      </c>
      <c r="AT390" s="192" t="s">
        <v>218</v>
      </c>
      <c r="AU390" s="192" t="s">
        <v>81</v>
      </c>
      <c r="AY390" s="19" t="s">
        <v>216</v>
      </c>
      <c r="BE390" s="193">
        <f>IF(N390="základní",J390,0)</f>
        <v>0</v>
      </c>
      <c r="BF390" s="193">
        <f>IF(N390="snížená",J390,0)</f>
        <v>0</v>
      </c>
      <c r="BG390" s="193">
        <f>IF(N390="zákl. přenesená",J390,0)</f>
        <v>0</v>
      </c>
      <c r="BH390" s="193">
        <f>IF(N390="sníž. přenesená",J390,0)</f>
        <v>0</v>
      </c>
      <c r="BI390" s="193">
        <f>IF(N390="nulová",J390,0)</f>
        <v>0</v>
      </c>
      <c r="BJ390" s="19" t="s">
        <v>79</v>
      </c>
      <c r="BK390" s="193">
        <f>ROUND(I390*H390,2)</f>
        <v>0</v>
      </c>
      <c r="BL390" s="19" t="s">
        <v>543</v>
      </c>
      <c r="BM390" s="192" t="s">
        <v>897</v>
      </c>
    </row>
    <row r="391" spans="1:65" s="2" customFormat="1" ht="11.25">
      <c r="A391" s="36"/>
      <c r="B391" s="37"/>
      <c r="C391" s="38"/>
      <c r="D391" s="194" t="s">
        <v>223</v>
      </c>
      <c r="E391" s="38"/>
      <c r="F391" s="195" t="s">
        <v>545</v>
      </c>
      <c r="G391" s="38"/>
      <c r="H391" s="38"/>
      <c r="I391" s="196"/>
      <c r="J391" s="38"/>
      <c r="K391" s="38"/>
      <c r="L391" s="41"/>
      <c r="M391" s="197"/>
      <c r="N391" s="198"/>
      <c r="O391" s="66"/>
      <c r="P391" s="66"/>
      <c r="Q391" s="66"/>
      <c r="R391" s="66"/>
      <c r="S391" s="66"/>
      <c r="T391" s="67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9" t="s">
        <v>223</v>
      </c>
      <c r="AU391" s="19" t="s">
        <v>81</v>
      </c>
    </row>
    <row r="392" spans="1:65" s="13" customFormat="1" ht="11.25">
      <c r="B392" s="201"/>
      <c r="C392" s="202"/>
      <c r="D392" s="199" t="s">
        <v>227</v>
      </c>
      <c r="E392" s="203" t="s">
        <v>19</v>
      </c>
      <c r="F392" s="204" t="s">
        <v>132</v>
      </c>
      <c r="G392" s="202"/>
      <c r="H392" s="205">
        <v>80</v>
      </c>
      <c r="I392" s="206"/>
      <c r="J392" s="202"/>
      <c r="K392" s="202"/>
      <c r="L392" s="207"/>
      <c r="M392" s="208"/>
      <c r="N392" s="209"/>
      <c r="O392" s="209"/>
      <c r="P392" s="209"/>
      <c r="Q392" s="209"/>
      <c r="R392" s="209"/>
      <c r="S392" s="209"/>
      <c r="T392" s="210"/>
      <c r="AT392" s="211" t="s">
        <v>227</v>
      </c>
      <c r="AU392" s="211" t="s">
        <v>81</v>
      </c>
      <c r="AV392" s="13" t="s">
        <v>81</v>
      </c>
      <c r="AW392" s="13" t="s">
        <v>33</v>
      </c>
      <c r="AX392" s="13" t="s">
        <v>79</v>
      </c>
      <c r="AY392" s="211" t="s">
        <v>216</v>
      </c>
    </row>
    <row r="393" spans="1:65" s="2" customFormat="1" ht="16.5" customHeight="1">
      <c r="A393" s="36"/>
      <c r="B393" s="37"/>
      <c r="C393" s="233" t="s">
        <v>898</v>
      </c>
      <c r="D393" s="233" t="s">
        <v>312</v>
      </c>
      <c r="E393" s="234" t="s">
        <v>546</v>
      </c>
      <c r="F393" s="235" t="s">
        <v>547</v>
      </c>
      <c r="G393" s="236" t="s">
        <v>134</v>
      </c>
      <c r="H393" s="237">
        <v>80</v>
      </c>
      <c r="I393" s="238"/>
      <c r="J393" s="239">
        <f>ROUND(I393*H393,2)</f>
        <v>0</v>
      </c>
      <c r="K393" s="235" t="s">
        <v>221</v>
      </c>
      <c r="L393" s="240"/>
      <c r="M393" s="241" t="s">
        <v>19</v>
      </c>
      <c r="N393" s="242" t="s">
        <v>43</v>
      </c>
      <c r="O393" s="66"/>
      <c r="P393" s="190">
        <f>O393*H393</f>
        <v>0</v>
      </c>
      <c r="Q393" s="190">
        <v>6.8999999999999997E-4</v>
      </c>
      <c r="R393" s="190">
        <f>Q393*H393</f>
        <v>5.5199999999999999E-2</v>
      </c>
      <c r="S393" s="190">
        <v>0</v>
      </c>
      <c r="T393" s="191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92" t="s">
        <v>548</v>
      </c>
      <c r="AT393" s="192" t="s">
        <v>312</v>
      </c>
      <c r="AU393" s="192" t="s">
        <v>81</v>
      </c>
      <c r="AY393" s="19" t="s">
        <v>216</v>
      </c>
      <c r="BE393" s="193">
        <f>IF(N393="základní",J393,0)</f>
        <v>0</v>
      </c>
      <c r="BF393" s="193">
        <f>IF(N393="snížená",J393,0)</f>
        <v>0</v>
      </c>
      <c r="BG393" s="193">
        <f>IF(N393="zákl. přenesená",J393,0)</f>
        <v>0</v>
      </c>
      <c r="BH393" s="193">
        <f>IF(N393="sníž. přenesená",J393,0)</f>
        <v>0</v>
      </c>
      <c r="BI393" s="193">
        <f>IF(N393="nulová",J393,0)</f>
        <v>0</v>
      </c>
      <c r="BJ393" s="19" t="s">
        <v>79</v>
      </c>
      <c r="BK393" s="193">
        <f>ROUND(I393*H393,2)</f>
        <v>0</v>
      </c>
      <c r="BL393" s="19" t="s">
        <v>548</v>
      </c>
      <c r="BM393" s="192" t="s">
        <v>899</v>
      </c>
    </row>
    <row r="394" spans="1:65" s="13" customFormat="1" ht="11.25">
      <c r="B394" s="201"/>
      <c r="C394" s="202"/>
      <c r="D394" s="199" t="s">
        <v>227</v>
      </c>
      <c r="E394" s="203" t="s">
        <v>19</v>
      </c>
      <c r="F394" s="204" t="s">
        <v>132</v>
      </c>
      <c r="G394" s="202"/>
      <c r="H394" s="205">
        <v>80</v>
      </c>
      <c r="I394" s="206"/>
      <c r="J394" s="202"/>
      <c r="K394" s="202"/>
      <c r="L394" s="207"/>
      <c r="M394" s="208"/>
      <c r="N394" s="209"/>
      <c r="O394" s="209"/>
      <c r="P394" s="209"/>
      <c r="Q394" s="209"/>
      <c r="R394" s="209"/>
      <c r="S394" s="209"/>
      <c r="T394" s="210"/>
      <c r="AT394" s="211" t="s">
        <v>227</v>
      </c>
      <c r="AU394" s="211" t="s">
        <v>81</v>
      </c>
      <c r="AV394" s="13" t="s">
        <v>81</v>
      </c>
      <c r="AW394" s="13" t="s">
        <v>33</v>
      </c>
      <c r="AX394" s="13" t="s">
        <v>79</v>
      </c>
      <c r="AY394" s="211" t="s">
        <v>216</v>
      </c>
    </row>
    <row r="395" spans="1:65" s="12" customFormat="1" ht="25.9" customHeight="1">
      <c r="B395" s="165"/>
      <c r="C395" s="166"/>
      <c r="D395" s="167" t="s">
        <v>71</v>
      </c>
      <c r="E395" s="168" t="s">
        <v>555</v>
      </c>
      <c r="F395" s="168" t="s">
        <v>556</v>
      </c>
      <c r="G395" s="166"/>
      <c r="H395" s="166"/>
      <c r="I395" s="169"/>
      <c r="J395" s="170">
        <f>BK395</f>
        <v>0</v>
      </c>
      <c r="K395" s="166"/>
      <c r="L395" s="171"/>
      <c r="M395" s="172"/>
      <c r="N395" s="173"/>
      <c r="O395" s="173"/>
      <c r="P395" s="174">
        <f>SUM(P396:P404)</f>
        <v>0</v>
      </c>
      <c r="Q395" s="173"/>
      <c r="R395" s="174">
        <f>SUM(R396:R404)</f>
        <v>0</v>
      </c>
      <c r="S395" s="173"/>
      <c r="T395" s="175">
        <f>SUM(T396:T404)</f>
        <v>0</v>
      </c>
      <c r="AR395" s="176" t="s">
        <v>156</v>
      </c>
      <c r="AT395" s="177" t="s">
        <v>71</v>
      </c>
      <c r="AU395" s="177" t="s">
        <v>72</v>
      </c>
      <c r="AY395" s="176" t="s">
        <v>216</v>
      </c>
      <c r="BK395" s="178">
        <f>SUM(BK396:BK404)</f>
        <v>0</v>
      </c>
    </row>
    <row r="396" spans="1:65" s="2" customFormat="1" ht="16.5" customHeight="1">
      <c r="A396" s="36"/>
      <c r="B396" s="37"/>
      <c r="C396" s="181" t="s">
        <v>900</v>
      </c>
      <c r="D396" s="181" t="s">
        <v>218</v>
      </c>
      <c r="E396" s="182" t="s">
        <v>558</v>
      </c>
      <c r="F396" s="183" t="s">
        <v>559</v>
      </c>
      <c r="G396" s="184" t="s">
        <v>560</v>
      </c>
      <c r="H396" s="185">
        <v>50</v>
      </c>
      <c r="I396" s="186"/>
      <c r="J396" s="187">
        <f>ROUND(I396*H396,2)</f>
        <v>0</v>
      </c>
      <c r="K396" s="183" t="s">
        <v>221</v>
      </c>
      <c r="L396" s="41"/>
      <c r="M396" s="188" t="s">
        <v>19</v>
      </c>
      <c r="N396" s="189" t="s">
        <v>43</v>
      </c>
      <c r="O396" s="66"/>
      <c r="P396" s="190">
        <f>O396*H396</f>
        <v>0</v>
      </c>
      <c r="Q396" s="190">
        <v>0</v>
      </c>
      <c r="R396" s="190">
        <f>Q396*H396</f>
        <v>0</v>
      </c>
      <c r="S396" s="190">
        <v>0</v>
      </c>
      <c r="T396" s="191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92" t="s">
        <v>561</v>
      </c>
      <c r="AT396" s="192" t="s">
        <v>218</v>
      </c>
      <c r="AU396" s="192" t="s">
        <v>79</v>
      </c>
      <c r="AY396" s="19" t="s">
        <v>216</v>
      </c>
      <c r="BE396" s="193">
        <f>IF(N396="základní",J396,0)</f>
        <v>0</v>
      </c>
      <c r="BF396" s="193">
        <f>IF(N396="snížená",J396,0)</f>
        <v>0</v>
      </c>
      <c r="BG396" s="193">
        <f>IF(N396="zákl. přenesená",J396,0)</f>
        <v>0</v>
      </c>
      <c r="BH396" s="193">
        <f>IF(N396="sníž. přenesená",J396,0)</f>
        <v>0</v>
      </c>
      <c r="BI396" s="193">
        <f>IF(N396="nulová",J396,0)</f>
        <v>0</v>
      </c>
      <c r="BJ396" s="19" t="s">
        <v>79</v>
      </c>
      <c r="BK396" s="193">
        <f>ROUND(I396*H396,2)</f>
        <v>0</v>
      </c>
      <c r="BL396" s="19" t="s">
        <v>561</v>
      </c>
      <c r="BM396" s="192" t="s">
        <v>562</v>
      </c>
    </row>
    <row r="397" spans="1:65" s="2" customFormat="1" ht="11.25">
      <c r="A397" s="36"/>
      <c r="B397" s="37"/>
      <c r="C397" s="38"/>
      <c r="D397" s="194" t="s">
        <v>223</v>
      </c>
      <c r="E397" s="38"/>
      <c r="F397" s="195" t="s">
        <v>563</v>
      </c>
      <c r="G397" s="38"/>
      <c r="H397" s="38"/>
      <c r="I397" s="196"/>
      <c r="J397" s="38"/>
      <c r="K397" s="38"/>
      <c r="L397" s="41"/>
      <c r="M397" s="197"/>
      <c r="N397" s="198"/>
      <c r="O397" s="66"/>
      <c r="P397" s="66"/>
      <c r="Q397" s="66"/>
      <c r="R397" s="66"/>
      <c r="S397" s="66"/>
      <c r="T397" s="67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9" t="s">
        <v>223</v>
      </c>
      <c r="AU397" s="19" t="s">
        <v>79</v>
      </c>
    </row>
    <row r="398" spans="1:65" s="13" customFormat="1" ht="11.25">
      <c r="B398" s="201"/>
      <c r="C398" s="202"/>
      <c r="D398" s="199" t="s">
        <v>227</v>
      </c>
      <c r="E398" s="203" t="s">
        <v>19</v>
      </c>
      <c r="F398" s="204" t="s">
        <v>803</v>
      </c>
      <c r="G398" s="202"/>
      <c r="H398" s="205">
        <v>50</v>
      </c>
      <c r="I398" s="206"/>
      <c r="J398" s="202"/>
      <c r="K398" s="202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227</v>
      </c>
      <c r="AU398" s="211" t="s">
        <v>79</v>
      </c>
      <c r="AV398" s="13" t="s">
        <v>81</v>
      </c>
      <c r="AW398" s="13" t="s">
        <v>33</v>
      </c>
      <c r="AX398" s="13" t="s">
        <v>79</v>
      </c>
      <c r="AY398" s="211" t="s">
        <v>216</v>
      </c>
    </row>
    <row r="399" spans="1:65" s="2" customFormat="1" ht="16.5" customHeight="1">
      <c r="A399" s="36"/>
      <c r="B399" s="37"/>
      <c r="C399" s="181" t="s">
        <v>901</v>
      </c>
      <c r="D399" s="181" t="s">
        <v>218</v>
      </c>
      <c r="E399" s="182" t="s">
        <v>566</v>
      </c>
      <c r="F399" s="183" t="s">
        <v>567</v>
      </c>
      <c r="G399" s="184" t="s">
        <v>560</v>
      </c>
      <c r="H399" s="185">
        <v>25</v>
      </c>
      <c r="I399" s="186"/>
      <c r="J399" s="187">
        <f>ROUND(I399*H399,2)</f>
        <v>0</v>
      </c>
      <c r="K399" s="183" t="s">
        <v>221</v>
      </c>
      <c r="L399" s="41"/>
      <c r="M399" s="188" t="s">
        <v>19</v>
      </c>
      <c r="N399" s="189" t="s">
        <v>43</v>
      </c>
      <c r="O399" s="66"/>
      <c r="P399" s="190">
        <f>O399*H399</f>
        <v>0</v>
      </c>
      <c r="Q399" s="190">
        <v>0</v>
      </c>
      <c r="R399" s="190">
        <f>Q399*H399</f>
        <v>0</v>
      </c>
      <c r="S399" s="190">
        <v>0</v>
      </c>
      <c r="T399" s="191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92" t="s">
        <v>561</v>
      </c>
      <c r="AT399" s="192" t="s">
        <v>218</v>
      </c>
      <c r="AU399" s="192" t="s">
        <v>79</v>
      </c>
      <c r="AY399" s="19" t="s">
        <v>216</v>
      </c>
      <c r="BE399" s="193">
        <f>IF(N399="základní",J399,0)</f>
        <v>0</v>
      </c>
      <c r="BF399" s="193">
        <f>IF(N399="snížená",J399,0)</f>
        <v>0</v>
      </c>
      <c r="BG399" s="193">
        <f>IF(N399="zákl. přenesená",J399,0)</f>
        <v>0</v>
      </c>
      <c r="BH399" s="193">
        <f>IF(N399="sníž. přenesená",J399,0)</f>
        <v>0</v>
      </c>
      <c r="BI399" s="193">
        <f>IF(N399="nulová",J399,0)</f>
        <v>0</v>
      </c>
      <c r="BJ399" s="19" t="s">
        <v>79</v>
      </c>
      <c r="BK399" s="193">
        <f>ROUND(I399*H399,2)</f>
        <v>0</v>
      </c>
      <c r="BL399" s="19" t="s">
        <v>561</v>
      </c>
      <c r="BM399" s="192" t="s">
        <v>568</v>
      </c>
    </row>
    <row r="400" spans="1:65" s="2" customFormat="1" ht="11.25">
      <c r="A400" s="36"/>
      <c r="B400" s="37"/>
      <c r="C400" s="38"/>
      <c r="D400" s="194" t="s">
        <v>223</v>
      </c>
      <c r="E400" s="38"/>
      <c r="F400" s="195" t="s">
        <v>569</v>
      </c>
      <c r="G400" s="38"/>
      <c r="H400" s="38"/>
      <c r="I400" s="196"/>
      <c r="J400" s="38"/>
      <c r="K400" s="38"/>
      <c r="L400" s="41"/>
      <c r="M400" s="197"/>
      <c r="N400" s="198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223</v>
      </c>
      <c r="AU400" s="19" t="s">
        <v>79</v>
      </c>
    </row>
    <row r="401" spans="1:65" s="13" customFormat="1" ht="11.25">
      <c r="B401" s="201"/>
      <c r="C401" s="202"/>
      <c r="D401" s="199" t="s">
        <v>227</v>
      </c>
      <c r="E401" s="203" t="s">
        <v>19</v>
      </c>
      <c r="F401" s="204" t="s">
        <v>570</v>
      </c>
      <c r="G401" s="202"/>
      <c r="H401" s="205">
        <v>25</v>
      </c>
      <c r="I401" s="206"/>
      <c r="J401" s="202"/>
      <c r="K401" s="202"/>
      <c r="L401" s="207"/>
      <c r="M401" s="208"/>
      <c r="N401" s="209"/>
      <c r="O401" s="209"/>
      <c r="P401" s="209"/>
      <c r="Q401" s="209"/>
      <c r="R401" s="209"/>
      <c r="S401" s="209"/>
      <c r="T401" s="210"/>
      <c r="AT401" s="211" t="s">
        <v>227</v>
      </c>
      <c r="AU401" s="211" t="s">
        <v>79</v>
      </c>
      <c r="AV401" s="13" t="s">
        <v>81</v>
      </c>
      <c r="AW401" s="13" t="s">
        <v>33</v>
      </c>
      <c r="AX401" s="13" t="s">
        <v>79</v>
      </c>
      <c r="AY401" s="211" t="s">
        <v>216</v>
      </c>
    </row>
    <row r="402" spans="1:65" s="2" customFormat="1" ht="16.5" customHeight="1">
      <c r="A402" s="36"/>
      <c r="B402" s="37"/>
      <c r="C402" s="181" t="s">
        <v>902</v>
      </c>
      <c r="D402" s="181" t="s">
        <v>218</v>
      </c>
      <c r="E402" s="182" t="s">
        <v>571</v>
      </c>
      <c r="F402" s="183" t="s">
        <v>572</v>
      </c>
      <c r="G402" s="184" t="s">
        <v>560</v>
      </c>
      <c r="H402" s="185">
        <v>25</v>
      </c>
      <c r="I402" s="186"/>
      <c r="J402" s="187">
        <f>ROUND(I402*H402,2)</f>
        <v>0</v>
      </c>
      <c r="K402" s="183" t="s">
        <v>221</v>
      </c>
      <c r="L402" s="41"/>
      <c r="M402" s="188" t="s">
        <v>19</v>
      </c>
      <c r="N402" s="189" t="s">
        <v>43</v>
      </c>
      <c r="O402" s="66"/>
      <c r="P402" s="190">
        <f>O402*H402</f>
        <v>0</v>
      </c>
      <c r="Q402" s="190">
        <v>0</v>
      </c>
      <c r="R402" s="190">
        <f>Q402*H402</f>
        <v>0</v>
      </c>
      <c r="S402" s="190">
        <v>0</v>
      </c>
      <c r="T402" s="191">
        <f>S402*H402</f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192" t="s">
        <v>561</v>
      </c>
      <c r="AT402" s="192" t="s">
        <v>218</v>
      </c>
      <c r="AU402" s="192" t="s">
        <v>79</v>
      </c>
      <c r="AY402" s="19" t="s">
        <v>216</v>
      </c>
      <c r="BE402" s="193">
        <f>IF(N402="základní",J402,0)</f>
        <v>0</v>
      </c>
      <c r="BF402" s="193">
        <f>IF(N402="snížená",J402,0)</f>
        <v>0</v>
      </c>
      <c r="BG402" s="193">
        <f>IF(N402="zákl. přenesená",J402,0)</f>
        <v>0</v>
      </c>
      <c r="BH402" s="193">
        <f>IF(N402="sníž. přenesená",J402,0)</f>
        <v>0</v>
      </c>
      <c r="BI402" s="193">
        <f>IF(N402="nulová",J402,0)</f>
        <v>0</v>
      </c>
      <c r="BJ402" s="19" t="s">
        <v>79</v>
      </c>
      <c r="BK402" s="193">
        <f>ROUND(I402*H402,2)</f>
        <v>0</v>
      </c>
      <c r="BL402" s="19" t="s">
        <v>561</v>
      </c>
      <c r="BM402" s="192" t="s">
        <v>573</v>
      </c>
    </row>
    <row r="403" spans="1:65" s="2" customFormat="1" ht="11.25">
      <c r="A403" s="36"/>
      <c r="B403" s="37"/>
      <c r="C403" s="38"/>
      <c r="D403" s="194" t="s">
        <v>223</v>
      </c>
      <c r="E403" s="38"/>
      <c r="F403" s="195" t="s">
        <v>574</v>
      </c>
      <c r="G403" s="38"/>
      <c r="H403" s="38"/>
      <c r="I403" s="196"/>
      <c r="J403" s="38"/>
      <c r="K403" s="38"/>
      <c r="L403" s="41"/>
      <c r="M403" s="197"/>
      <c r="N403" s="198"/>
      <c r="O403" s="66"/>
      <c r="P403" s="66"/>
      <c r="Q403" s="66"/>
      <c r="R403" s="66"/>
      <c r="S403" s="66"/>
      <c r="T403" s="67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T403" s="19" t="s">
        <v>223</v>
      </c>
      <c r="AU403" s="19" t="s">
        <v>79</v>
      </c>
    </row>
    <row r="404" spans="1:65" s="13" customFormat="1" ht="11.25">
      <c r="B404" s="201"/>
      <c r="C404" s="202"/>
      <c r="D404" s="199" t="s">
        <v>227</v>
      </c>
      <c r="E404" s="203" t="s">
        <v>19</v>
      </c>
      <c r="F404" s="204" t="s">
        <v>570</v>
      </c>
      <c r="G404" s="202"/>
      <c r="H404" s="205">
        <v>25</v>
      </c>
      <c r="I404" s="206"/>
      <c r="J404" s="202"/>
      <c r="K404" s="202"/>
      <c r="L404" s="207"/>
      <c r="M404" s="243"/>
      <c r="N404" s="244"/>
      <c r="O404" s="244"/>
      <c r="P404" s="244"/>
      <c r="Q404" s="244"/>
      <c r="R404" s="244"/>
      <c r="S404" s="244"/>
      <c r="T404" s="245"/>
      <c r="AT404" s="211" t="s">
        <v>227</v>
      </c>
      <c r="AU404" s="211" t="s">
        <v>79</v>
      </c>
      <c r="AV404" s="13" t="s">
        <v>81</v>
      </c>
      <c r="AW404" s="13" t="s">
        <v>33</v>
      </c>
      <c r="AX404" s="13" t="s">
        <v>79</v>
      </c>
      <c r="AY404" s="211" t="s">
        <v>216</v>
      </c>
    </row>
    <row r="405" spans="1:65" s="2" customFormat="1" ht="6.95" customHeight="1">
      <c r="A405" s="36"/>
      <c r="B405" s="49"/>
      <c r="C405" s="50"/>
      <c r="D405" s="50"/>
      <c r="E405" s="50"/>
      <c r="F405" s="50"/>
      <c r="G405" s="50"/>
      <c r="H405" s="50"/>
      <c r="I405" s="50"/>
      <c r="J405" s="50"/>
      <c r="K405" s="50"/>
      <c r="L405" s="41"/>
      <c r="M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</row>
  </sheetData>
  <sheetProtection algorithmName="SHA-512" hashValue="A/T2n1eMqxL7MtvfgRZkQ8IO7prhc+J2ZzhtDbvu4mgKrLiLwXAjLAYzATeZACqrPb10C84+LbMSPnSMMhPhWA==" saltValue="fTXSAbhupqXvIIqD+vi3xpR82RS/YJdhZ6D4ZpK+StNT+EejJPQBLtQS7WArQg1kK+GC2twwLCCy3MfS+jBuUg==" spinCount="100000" sheet="1" objects="1" scenarios="1" formatColumns="0" formatRows="0" autoFilter="0"/>
  <autoFilter ref="C96:K404" xr:uid="{00000000-0009-0000-0000-000003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300-000000000000}"/>
    <hyperlink ref="F105" r:id="rId2" xr:uid="{00000000-0004-0000-0300-000001000000}"/>
    <hyperlink ref="F109" r:id="rId3" xr:uid="{00000000-0004-0000-0300-000002000000}"/>
    <hyperlink ref="F112" r:id="rId4" xr:uid="{00000000-0004-0000-0300-000003000000}"/>
    <hyperlink ref="F118" r:id="rId5" xr:uid="{00000000-0004-0000-0300-000004000000}"/>
    <hyperlink ref="F121" r:id="rId6" xr:uid="{00000000-0004-0000-0300-000005000000}"/>
    <hyperlink ref="F124" r:id="rId7" xr:uid="{00000000-0004-0000-0300-000006000000}"/>
    <hyperlink ref="F127" r:id="rId8" xr:uid="{00000000-0004-0000-0300-000007000000}"/>
    <hyperlink ref="F131" r:id="rId9" xr:uid="{00000000-0004-0000-0300-000008000000}"/>
    <hyperlink ref="F134" r:id="rId10" xr:uid="{00000000-0004-0000-0300-000009000000}"/>
    <hyperlink ref="F137" r:id="rId11" xr:uid="{00000000-0004-0000-0300-00000A000000}"/>
    <hyperlink ref="F142" r:id="rId12" xr:uid="{00000000-0004-0000-0300-00000B000000}"/>
    <hyperlink ref="F145" r:id="rId13" xr:uid="{00000000-0004-0000-0300-00000C000000}"/>
    <hyperlink ref="F148" r:id="rId14" xr:uid="{00000000-0004-0000-0300-00000D000000}"/>
    <hyperlink ref="F152" r:id="rId15" xr:uid="{00000000-0004-0000-0300-00000E000000}"/>
    <hyperlink ref="F155" r:id="rId16" xr:uid="{00000000-0004-0000-0300-00000F000000}"/>
    <hyperlink ref="F158" r:id="rId17" xr:uid="{00000000-0004-0000-0300-000010000000}"/>
    <hyperlink ref="F161" r:id="rId18" xr:uid="{00000000-0004-0000-0300-000011000000}"/>
    <hyperlink ref="F166" r:id="rId19" xr:uid="{00000000-0004-0000-0300-000012000000}"/>
    <hyperlink ref="F171" r:id="rId20" xr:uid="{00000000-0004-0000-0300-000013000000}"/>
    <hyperlink ref="F174" r:id="rId21" xr:uid="{00000000-0004-0000-0300-000014000000}"/>
    <hyperlink ref="F183" r:id="rId22" xr:uid="{00000000-0004-0000-0300-000015000000}"/>
    <hyperlink ref="F190" r:id="rId23" xr:uid="{00000000-0004-0000-0300-000016000000}"/>
    <hyperlink ref="F196" r:id="rId24" xr:uid="{00000000-0004-0000-0300-000017000000}"/>
    <hyperlink ref="F202" r:id="rId25" xr:uid="{00000000-0004-0000-0300-000018000000}"/>
    <hyperlink ref="F205" r:id="rId26" xr:uid="{00000000-0004-0000-0300-000019000000}"/>
    <hyperlink ref="F209" r:id="rId27" xr:uid="{00000000-0004-0000-0300-00001A000000}"/>
    <hyperlink ref="F212" r:id="rId28" xr:uid="{00000000-0004-0000-0300-00001B000000}"/>
    <hyperlink ref="F218" r:id="rId29" xr:uid="{00000000-0004-0000-0300-00001C000000}"/>
    <hyperlink ref="F222" r:id="rId30" xr:uid="{00000000-0004-0000-0300-00001D000000}"/>
    <hyperlink ref="F225" r:id="rId31" xr:uid="{00000000-0004-0000-0300-00001E000000}"/>
    <hyperlink ref="F228" r:id="rId32" xr:uid="{00000000-0004-0000-0300-00001F000000}"/>
    <hyperlink ref="F231" r:id="rId33" xr:uid="{00000000-0004-0000-0300-000020000000}"/>
    <hyperlink ref="F234" r:id="rId34" xr:uid="{00000000-0004-0000-0300-000021000000}"/>
    <hyperlink ref="F237" r:id="rId35" xr:uid="{00000000-0004-0000-0300-000022000000}"/>
    <hyperlink ref="F240" r:id="rId36" xr:uid="{00000000-0004-0000-0300-000023000000}"/>
    <hyperlink ref="F243" r:id="rId37" xr:uid="{00000000-0004-0000-0300-000024000000}"/>
    <hyperlink ref="F246" r:id="rId38" xr:uid="{00000000-0004-0000-0300-000025000000}"/>
    <hyperlink ref="F249" r:id="rId39" xr:uid="{00000000-0004-0000-0300-000026000000}"/>
    <hyperlink ref="F252" r:id="rId40" xr:uid="{00000000-0004-0000-0300-000027000000}"/>
    <hyperlink ref="F256" r:id="rId41" xr:uid="{00000000-0004-0000-0300-000028000000}"/>
    <hyperlink ref="F259" r:id="rId42" xr:uid="{00000000-0004-0000-0300-000029000000}"/>
    <hyperlink ref="F269" r:id="rId43" xr:uid="{00000000-0004-0000-0300-00002A000000}"/>
    <hyperlink ref="F272" r:id="rId44" xr:uid="{00000000-0004-0000-0300-00002B000000}"/>
    <hyperlink ref="F279" r:id="rId45" xr:uid="{00000000-0004-0000-0300-00002C000000}"/>
    <hyperlink ref="F284" r:id="rId46" xr:uid="{00000000-0004-0000-0300-00002D000000}"/>
    <hyperlink ref="F289" r:id="rId47" xr:uid="{00000000-0004-0000-0300-00002E000000}"/>
    <hyperlink ref="F294" r:id="rId48" xr:uid="{00000000-0004-0000-0300-00002F000000}"/>
    <hyperlink ref="F299" r:id="rId49" xr:uid="{00000000-0004-0000-0300-000030000000}"/>
    <hyperlink ref="F306" r:id="rId50" xr:uid="{00000000-0004-0000-0300-000031000000}"/>
    <hyperlink ref="F311" r:id="rId51" xr:uid="{00000000-0004-0000-0300-000032000000}"/>
    <hyperlink ref="F317" r:id="rId52" xr:uid="{00000000-0004-0000-0300-000033000000}"/>
    <hyperlink ref="F326" r:id="rId53" xr:uid="{00000000-0004-0000-0300-000034000000}"/>
    <hyperlink ref="F331" r:id="rId54" xr:uid="{00000000-0004-0000-0300-000035000000}"/>
    <hyperlink ref="F340" r:id="rId55" xr:uid="{00000000-0004-0000-0300-000036000000}"/>
    <hyperlink ref="F343" r:id="rId56" xr:uid="{00000000-0004-0000-0300-000037000000}"/>
    <hyperlink ref="F347" r:id="rId57" xr:uid="{00000000-0004-0000-0300-000038000000}"/>
    <hyperlink ref="F349" r:id="rId58" xr:uid="{00000000-0004-0000-0300-000039000000}"/>
    <hyperlink ref="F351" r:id="rId59" xr:uid="{00000000-0004-0000-0300-00003A000000}"/>
    <hyperlink ref="F353" r:id="rId60" xr:uid="{00000000-0004-0000-0300-00003B000000}"/>
    <hyperlink ref="F355" r:id="rId61" xr:uid="{00000000-0004-0000-0300-00003C000000}"/>
    <hyperlink ref="F359" r:id="rId62" xr:uid="{00000000-0004-0000-0300-00003D000000}"/>
    <hyperlink ref="F361" r:id="rId63" xr:uid="{00000000-0004-0000-0300-00003E000000}"/>
    <hyperlink ref="F365" r:id="rId64" xr:uid="{00000000-0004-0000-0300-00003F000000}"/>
    <hyperlink ref="F367" r:id="rId65" xr:uid="{00000000-0004-0000-0300-000040000000}"/>
    <hyperlink ref="F371" r:id="rId66" xr:uid="{00000000-0004-0000-0300-000041000000}"/>
    <hyperlink ref="F374" r:id="rId67" xr:uid="{00000000-0004-0000-0300-000042000000}"/>
    <hyperlink ref="F376" r:id="rId68" xr:uid="{00000000-0004-0000-0300-000043000000}"/>
    <hyperlink ref="F378" r:id="rId69" xr:uid="{00000000-0004-0000-0300-000044000000}"/>
    <hyperlink ref="F382" r:id="rId70" xr:uid="{00000000-0004-0000-0300-000045000000}"/>
    <hyperlink ref="F384" r:id="rId71" xr:uid="{00000000-0004-0000-0300-000046000000}"/>
    <hyperlink ref="F388" r:id="rId72" xr:uid="{00000000-0004-0000-0300-000047000000}"/>
    <hyperlink ref="F391" r:id="rId73" xr:uid="{00000000-0004-0000-0300-000048000000}"/>
    <hyperlink ref="F397" r:id="rId74" xr:uid="{00000000-0004-0000-0300-000049000000}"/>
    <hyperlink ref="F400" r:id="rId75" xr:uid="{00000000-0004-0000-0300-00004A000000}"/>
    <hyperlink ref="F403" r:id="rId76" xr:uid="{00000000-0004-0000-0300-00004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7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95</v>
      </c>
      <c r="AZ2" s="110" t="s">
        <v>132</v>
      </c>
      <c r="BA2" s="110" t="s">
        <v>133</v>
      </c>
      <c r="BB2" s="110" t="s">
        <v>134</v>
      </c>
      <c r="BC2" s="110" t="s">
        <v>791</v>
      </c>
      <c r="BD2" s="110" t="s">
        <v>136</v>
      </c>
    </row>
    <row r="3" spans="1:5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  <c r="AZ3" s="110" t="s">
        <v>142</v>
      </c>
      <c r="BA3" s="110" t="s">
        <v>143</v>
      </c>
      <c r="BB3" s="110" t="s">
        <v>139</v>
      </c>
      <c r="BC3" s="110" t="s">
        <v>903</v>
      </c>
      <c r="BD3" s="110" t="s">
        <v>136</v>
      </c>
    </row>
    <row r="4" spans="1:5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  <c r="AZ4" s="110" t="s">
        <v>145</v>
      </c>
      <c r="BA4" s="110" t="s">
        <v>146</v>
      </c>
      <c r="BB4" s="110" t="s">
        <v>139</v>
      </c>
      <c r="BC4" s="110" t="s">
        <v>904</v>
      </c>
      <c r="BD4" s="110" t="s">
        <v>81</v>
      </c>
    </row>
    <row r="5" spans="1:56" s="1" customFormat="1" ht="6.95" customHeight="1">
      <c r="B5" s="22"/>
      <c r="L5" s="22"/>
      <c r="AZ5" s="110" t="s">
        <v>150</v>
      </c>
      <c r="BA5" s="110" t="s">
        <v>151</v>
      </c>
      <c r="BB5" s="110" t="s">
        <v>139</v>
      </c>
      <c r="BC5" s="110" t="s">
        <v>7</v>
      </c>
      <c r="BD5" s="110" t="s">
        <v>136</v>
      </c>
    </row>
    <row r="6" spans="1:56" s="1" customFormat="1" ht="12" customHeight="1">
      <c r="B6" s="22"/>
      <c r="D6" s="115" t="s">
        <v>16</v>
      </c>
      <c r="L6" s="22"/>
      <c r="AZ6" s="110" t="s">
        <v>154</v>
      </c>
      <c r="BA6" s="110" t="s">
        <v>155</v>
      </c>
      <c r="BB6" s="110" t="s">
        <v>134</v>
      </c>
      <c r="BC6" s="110" t="s">
        <v>156</v>
      </c>
      <c r="BD6" s="110" t="s">
        <v>136</v>
      </c>
    </row>
    <row r="7" spans="1:5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  <c r="AZ7" s="110" t="s">
        <v>158</v>
      </c>
      <c r="BA7" s="110" t="s">
        <v>159</v>
      </c>
      <c r="BB7" s="110" t="s">
        <v>160</v>
      </c>
      <c r="BC7" s="110" t="s">
        <v>905</v>
      </c>
      <c r="BD7" s="110" t="s">
        <v>136</v>
      </c>
    </row>
    <row r="8" spans="1:56" s="1" customFormat="1" ht="12" customHeight="1">
      <c r="B8" s="22"/>
      <c r="D8" s="115" t="s">
        <v>153</v>
      </c>
      <c r="L8" s="22"/>
      <c r="AZ8" s="110" t="s">
        <v>163</v>
      </c>
      <c r="BA8" s="110" t="s">
        <v>164</v>
      </c>
      <c r="BB8" s="110" t="s">
        <v>160</v>
      </c>
      <c r="BC8" s="110" t="s">
        <v>179</v>
      </c>
      <c r="BD8" s="110" t="s">
        <v>136</v>
      </c>
    </row>
    <row r="9" spans="1:56" s="2" customFormat="1" ht="16.5" customHeight="1">
      <c r="A9" s="36"/>
      <c r="B9" s="41"/>
      <c r="C9" s="36"/>
      <c r="D9" s="36"/>
      <c r="E9" s="407" t="s">
        <v>157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10" t="s">
        <v>166</v>
      </c>
      <c r="BA9" s="110" t="s">
        <v>167</v>
      </c>
      <c r="BB9" s="110" t="s">
        <v>160</v>
      </c>
      <c r="BC9" s="110" t="s">
        <v>906</v>
      </c>
      <c r="BD9" s="110" t="s">
        <v>136</v>
      </c>
    </row>
    <row r="10" spans="1:5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10" t="s">
        <v>169</v>
      </c>
      <c r="BA10" s="110" t="s">
        <v>170</v>
      </c>
      <c r="BB10" s="110" t="s">
        <v>160</v>
      </c>
      <c r="BC10" s="110" t="s">
        <v>907</v>
      </c>
      <c r="BD10" s="110" t="s">
        <v>81</v>
      </c>
    </row>
    <row r="11" spans="1:56" s="2" customFormat="1" ht="16.5" customHeight="1">
      <c r="A11" s="36"/>
      <c r="B11" s="41"/>
      <c r="C11" s="36"/>
      <c r="D11" s="36"/>
      <c r="E11" s="410" t="s">
        <v>908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10" t="s">
        <v>172</v>
      </c>
      <c r="BA11" s="110" t="s">
        <v>173</v>
      </c>
      <c r="BB11" s="110" t="s">
        <v>160</v>
      </c>
      <c r="BC11" s="110" t="s">
        <v>906</v>
      </c>
      <c r="BD11" s="110" t="s">
        <v>81</v>
      </c>
    </row>
    <row r="12" spans="1:5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10" t="s">
        <v>174</v>
      </c>
      <c r="BA12" s="110" t="s">
        <v>175</v>
      </c>
      <c r="BB12" s="110" t="s">
        <v>176</v>
      </c>
      <c r="BC12" s="110" t="s">
        <v>81</v>
      </c>
      <c r="BD12" s="110" t="s">
        <v>136</v>
      </c>
    </row>
    <row r="13" spans="1:5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Z13" s="110" t="s">
        <v>177</v>
      </c>
      <c r="BA13" s="110" t="s">
        <v>178</v>
      </c>
      <c r="BB13" s="110" t="s">
        <v>176</v>
      </c>
      <c r="BC13" s="110" t="s">
        <v>241</v>
      </c>
      <c r="BD13" s="110" t="s">
        <v>136</v>
      </c>
    </row>
    <row r="14" spans="1:5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Z14" s="110" t="s">
        <v>180</v>
      </c>
      <c r="BA14" s="110" t="s">
        <v>181</v>
      </c>
      <c r="BB14" s="110" t="s">
        <v>160</v>
      </c>
      <c r="BC14" s="110" t="s">
        <v>182</v>
      </c>
      <c r="BD14" s="110" t="s">
        <v>81</v>
      </c>
    </row>
    <row r="15" spans="1:5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Z15" s="110" t="s">
        <v>184</v>
      </c>
      <c r="BA15" s="110" t="s">
        <v>185</v>
      </c>
      <c r="BB15" s="110" t="s">
        <v>139</v>
      </c>
      <c r="BC15" s="110" t="s">
        <v>8</v>
      </c>
      <c r="BD15" s="110" t="s">
        <v>136</v>
      </c>
    </row>
    <row r="16" spans="1:5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183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186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187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ROUND(J95,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ROUND((SUM(BE95:BE277)),  2)</f>
        <v>0</v>
      </c>
      <c r="G35" s="36"/>
      <c r="H35" s="36"/>
      <c r="I35" s="127">
        <v>0.21</v>
      </c>
      <c r="J35" s="126">
        <f>ROUND(((SUM(BE95:BE277))*I35),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ROUND((SUM(BF95:BF277)),  2)</f>
        <v>0</v>
      </c>
      <c r="G36" s="36"/>
      <c r="H36" s="36"/>
      <c r="I36" s="127">
        <v>0.12</v>
      </c>
      <c r="J36" s="126">
        <f>ROUND(((SUM(BF95:BF277))*I36),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ROUND((SUM(BG95:BG277)),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ROUND((SUM(BH95:BH277)),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ROUND((SUM(BI95:BI277)),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157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004 - KOMUNIKACE ZRN4 - 4 ETAPA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STATUTÁRNÍ MĚSTO TEPLICE</v>
      </c>
      <c r="G58" s="38"/>
      <c r="H58" s="38"/>
      <c r="I58" s="31" t="s">
        <v>31</v>
      </c>
      <c r="J58" s="34" t="str">
        <f>E23</f>
        <v>RAPID MOST SPOL. 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 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J95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192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>
      <c r="B65" s="149"/>
      <c r="C65" s="99"/>
      <c r="D65" s="150" t="s">
        <v>193</v>
      </c>
      <c r="E65" s="151"/>
      <c r="F65" s="151"/>
      <c r="G65" s="151"/>
      <c r="H65" s="151"/>
      <c r="I65" s="151"/>
      <c r="J65" s="152">
        <f>J97</f>
        <v>0</v>
      </c>
      <c r="K65" s="99"/>
      <c r="L65" s="153"/>
    </row>
    <row r="66" spans="1:31" s="10" customFormat="1" ht="19.899999999999999" customHeight="1">
      <c r="B66" s="149"/>
      <c r="C66" s="99"/>
      <c r="D66" s="150" t="s">
        <v>194</v>
      </c>
      <c r="E66" s="151"/>
      <c r="F66" s="151"/>
      <c r="G66" s="151"/>
      <c r="H66" s="151"/>
      <c r="I66" s="151"/>
      <c r="J66" s="152">
        <f>J172</f>
        <v>0</v>
      </c>
      <c r="K66" s="99"/>
      <c r="L66" s="153"/>
    </row>
    <row r="67" spans="1:31" s="10" customFormat="1" ht="19.899999999999999" customHeight="1">
      <c r="B67" s="149"/>
      <c r="C67" s="99"/>
      <c r="D67" s="150" t="s">
        <v>195</v>
      </c>
      <c r="E67" s="151"/>
      <c r="F67" s="151"/>
      <c r="G67" s="151"/>
      <c r="H67" s="151"/>
      <c r="I67" s="151"/>
      <c r="J67" s="152">
        <f>J205</f>
        <v>0</v>
      </c>
      <c r="K67" s="99"/>
      <c r="L67" s="153"/>
    </row>
    <row r="68" spans="1:31" s="10" customFormat="1" ht="19.899999999999999" customHeight="1">
      <c r="B68" s="149"/>
      <c r="C68" s="99"/>
      <c r="D68" s="150" t="s">
        <v>196</v>
      </c>
      <c r="E68" s="151"/>
      <c r="F68" s="151"/>
      <c r="G68" s="151"/>
      <c r="H68" s="151"/>
      <c r="I68" s="151"/>
      <c r="J68" s="152">
        <f>J216</f>
        <v>0</v>
      </c>
      <c r="K68" s="99"/>
      <c r="L68" s="153"/>
    </row>
    <row r="69" spans="1:31" s="10" customFormat="1" ht="19.899999999999999" customHeight="1">
      <c r="B69" s="149"/>
      <c r="C69" s="99"/>
      <c r="D69" s="150" t="s">
        <v>197</v>
      </c>
      <c r="E69" s="151"/>
      <c r="F69" s="151"/>
      <c r="G69" s="151"/>
      <c r="H69" s="151"/>
      <c r="I69" s="151"/>
      <c r="J69" s="152">
        <f>J232</f>
        <v>0</v>
      </c>
      <c r="K69" s="99"/>
      <c r="L69" s="153"/>
    </row>
    <row r="70" spans="1:31" s="10" customFormat="1" ht="19.899999999999999" customHeight="1">
      <c r="B70" s="149"/>
      <c r="C70" s="99"/>
      <c r="D70" s="150" t="s">
        <v>198</v>
      </c>
      <c r="E70" s="151"/>
      <c r="F70" s="151"/>
      <c r="G70" s="151"/>
      <c r="H70" s="151"/>
      <c r="I70" s="151"/>
      <c r="J70" s="152">
        <f>J255</f>
        <v>0</v>
      </c>
      <c r="K70" s="99"/>
      <c r="L70" s="153"/>
    </row>
    <row r="71" spans="1:31" s="9" customFormat="1" ht="24.95" customHeight="1">
      <c r="B71" s="143"/>
      <c r="C71" s="144"/>
      <c r="D71" s="145" t="s">
        <v>199</v>
      </c>
      <c r="E71" s="146"/>
      <c r="F71" s="146"/>
      <c r="G71" s="146"/>
      <c r="H71" s="146"/>
      <c r="I71" s="146"/>
      <c r="J71" s="147">
        <f>J258</f>
        <v>0</v>
      </c>
      <c r="K71" s="144"/>
      <c r="L71" s="148"/>
    </row>
    <row r="72" spans="1:31" s="10" customFormat="1" ht="19.899999999999999" customHeight="1">
      <c r="B72" s="149"/>
      <c r="C72" s="99"/>
      <c r="D72" s="150" t="s">
        <v>200</v>
      </c>
      <c r="E72" s="151"/>
      <c r="F72" s="151"/>
      <c r="G72" s="151"/>
      <c r="H72" s="151"/>
      <c r="I72" s="151"/>
      <c r="J72" s="152">
        <f>J259</f>
        <v>0</v>
      </c>
      <c r="K72" s="99"/>
      <c r="L72" s="153"/>
    </row>
    <row r="73" spans="1:31" s="9" customFormat="1" ht="24.95" customHeight="1">
      <c r="B73" s="143"/>
      <c r="C73" s="144"/>
      <c r="D73" s="145" t="s">
        <v>201</v>
      </c>
      <c r="E73" s="146"/>
      <c r="F73" s="146"/>
      <c r="G73" s="146"/>
      <c r="H73" s="146"/>
      <c r="I73" s="146"/>
      <c r="J73" s="147">
        <f>J268</f>
        <v>0</v>
      </c>
      <c r="K73" s="144"/>
      <c r="L73" s="148"/>
    </row>
    <row r="74" spans="1:31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31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4.95" customHeight="1">
      <c r="A80" s="36"/>
      <c r="B80" s="37"/>
      <c r="C80" s="25" t="s">
        <v>202</v>
      </c>
      <c r="D80" s="38"/>
      <c r="E80" s="38"/>
      <c r="F80" s="38"/>
      <c r="G80" s="38"/>
      <c r="H80" s="38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6.5" customHeight="1">
      <c r="A83" s="36"/>
      <c r="B83" s="37"/>
      <c r="C83" s="38"/>
      <c r="D83" s="38"/>
      <c r="E83" s="414" t="str">
        <f>E7</f>
        <v>KOMUNIKACE V UL.DUCHCOVSKÁ</v>
      </c>
      <c r="F83" s="415"/>
      <c r="G83" s="415"/>
      <c r="H83" s="415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1" customFormat="1" ht="12" customHeight="1">
      <c r="B84" s="23"/>
      <c r="C84" s="31" t="s">
        <v>153</v>
      </c>
      <c r="D84" s="24"/>
      <c r="E84" s="24"/>
      <c r="F84" s="24"/>
      <c r="G84" s="24"/>
      <c r="H84" s="24"/>
      <c r="I84" s="24"/>
      <c r="J84" s="24"/>
      <c r="K84" s="24"/>
      <c r="L84" s="22"/>
    </row>
    <row r="85" spans="1:63" s="2" customFormat="1" ht="16.5" customHeight="1">
      <c r="A85" s="36"/>
      <c r="B85" s="37"/>
      <c r="C85" s="38"/>
      <c r="D85" s="38"/>
      <c r="E85" s="414" t="s">
        <v>157</v>
      </c>
      <c r="F85" s="416"/>
      <c r="G85" s="416"/>
      <c r="H85" s="416"/>
      <c r="I85" s="38"/>
      <c r="J85" s="38"/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2" customHeight="1">
      <c r="A86" s="36"/>
      <c r="B86" s="37"/>
      <c r="C86" s="31" t="s">
        <v>162</v>
      </c>
      <c r="D86" s="38"/>
      <c r="E86" s="38"/>
      <c r="F86" s="38"/>
      <c r="G86" s="38"/>
      <c r="H86" s="38"/>
      <c r="I86" s="38"/>
      <c r="J86" s="38"/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6.5" customHeight="1">
      <c r="A87" s="36"/>
      <c r="B87" s="37"/>
      <c r="C87" s="38"/>
      <c r="D87" s="38"/>
      <c r="E87" s="368" t="str">
        <f>E11</f>
        <v>004 - KOMUNIKACE ZRN4 - 4 ETAPA</v>
      </c>
      <c r="F87" s="416"/>
      <c r="G87" s="416"/>
      <c r="H87" s="416"/>
      <c r="I87" s="38"/>
      <c r="J87" s="38"/>
      <c r="K87" s="38"/>
      <c r="L87" s="11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12" customHeight="1">
      <c r="A89" s="36"/>
      <c r="B89" s="37"/>
      <c r="C89" s="31" t="s">
        <v>21</v>
      </c>
      <c r="D89" s="38"/>
      <c r="E89" s="38"/>
      <c r="F89" s="29" t="str">
        <f>F14</f>
        <v>TEPLICE</v>
      </c>
      <c r="G89" s="38"/>
      <c r="H89" s="38"/>
      <c r="I89" s="31" t="s">
        <v>23</v>
      </c>
      <c r="J89" s="61" t="str">
        <f>IF(J14="","",J14)</f>
        <v>10. 2. 2026</v>
      </c>
      <c r="K89" s="38"/>
      <c r="L89" s="11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1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25.7" customHeight="1">
      <c r="A91" s="36"/>
      <c r="B91" s="37"/>
      <c r="C91" s="31" t="s">
        <v>25</v>
      </c>
      <c r="D91" s="38"/>
      <c r="E91" s="38"/>
      <c r="F91" s="29" t="str">
        <f>E17</f>
        <v>STATUTÁRNÍ MĚSTO TEPLICE</v>
      </c>
      <c r="G91" s="38"/>
      <c r="H91" s="38"/>
      <c r="I91" s="31" t="s">
        <v>31</v>
      </c>
      <c r="J91" s="34" t="str">
        <f>E23</f>
        <v>RAPID MOST SPOL. S R.O.</v>
      </c>
      <c r="K91" s="38"/>
      <c r="L91" s="11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25.7" customHeight="1">
      <c r="A92" s="36"/>
      <c r="B92" s="37"/>
      <c r="C92" s="31" t="s">
        <v>29</v>
      </c>
      <c r="D92" s="38"/>
      <c r="E92" s="38"/>
      <c r="F92" s="29" t="str">
        <f>IF(E20="","",E20)</f>
        <v>Vyplň údaj</v>
      </c>
      <c r="G92" s="38"/>
      <c r="H92" s="38"/>
      <c r="I92" s="31" t="s">
        <v>34</v>
      </c>
      <c r="J92" s="34" t="str">
        <f>E26</f>
        <v>ING. VLADIMÍR PLHÁK</v>
      </c>
      <c r="K92" s="38"/>
      <c r="L92" s="11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1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11" customFormat="1" ht="29.25" customHeight="1">
      <c r="A94" s="154"/>
      <c r="B94" s="155"/>
      <c r="C94" s="156" t="s">
        <v>203</v>
      </c>
      <c r="D94" s="157" t="s">
        <v>57</v>
      </c>
      <c r="E94" s="157" t="s">
        <v>53</v>
      </c>
      <c r="F94" s="157" t="s">
        <v>54</v>
      </c>
      <c r="G94" s="157" t="s">
        <v>204</v>
      </c>
      <c r="H94" s="157" t="s">
        <v>205</v>
      </c>
      <c r="I94" s="157" t="s">
        <v>206</v>
      </c>
      <c r="J94" s="157" t="s">
        <v>190</v>
      </c>
      <c r="K94" s="158" t="s">
        <v>207</v>
      </c>
      <c r="L94" s="159"/>
      <c r="M94" s="70" t="s">
        <v>19</v>
      </c>
      <c r="N94" s="71" t="s">
        <v>42</v>
      </c>
      <c r="O94" s="71" t="s">
        <v>208</v>
      </c>
      <c r="P94" s="71" t="s">
        <v>209</v>
      </c>
      <c r="Q94" s="71" t="s">
        <v>210</v>
      </c>
      <c r="R94" s="71" t="s">
        <v>211</v>
      </c>
      <c r="S94" s="71" t="s">
        <v>212</v>
      </c>
      <c r="T94" s="72" t="s">
        <v>213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>
      <c r="A95" s="36"/>
      <c r="B95" s="37"/>
      <c r="C95" s="77" t="s">
        <v>214</v>
      </c>
      <c r="D95" s="38"/>
      <c r="E95" s="38"/>
      <c r="F95" s="38"/>
      <c r="G95" s="38"/>
      <c r="H95" s="38"/>
      <c r="I95" s="38"/>
      <c r="J95" s="160">
        <f>BK95</f>
        <v>0</v>
      </c>
      <c r="K95" s="38"/>
      <c r="L95" s="41"/>
      <c r="M95" s="73"/>
      <c r="N95" s="161"/>
      <c r="O95" s="74"/>
      <c r="P95" s="162">
        <f>P96+P258+P268</f>
        <v>0</v>
      </c>
      <c r="Q95" s="74"/>
      <c r="R95" s="162">
        <f>R96+R258+R268</f>
        <v>27.9532606</v>
      </c>
      <c r="S95" s="74"/>
      <c r="T95" s="163">
        <f>T96+T258+T268</f>
        <v>257.22999999999996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71</v>
      </c>
      <c r="AU95" s="19" t="s">
        <v>191</v>
      </c>
      <c r="BK95" s="164">
        <f>BK96+BK258+BK268</f>
        <v>0</v>
      </c>
    </row>
    <row r="96" spans="1:63" s="12" customFormat="1" ht="25.9" customHeight="1">
      <c r="B96" s="165"/>
      <c r="C96" s="166"/>
      <c r="D96" s="167" t="s">
        <v>71</v>
      </c>
      <c r="E96" s="168" t="s">
        <v>215</v>
      </c>
      <c r="F96" s="168" t="s">
        <v>215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P97+P172+P205+P216+P232+P255</f>
        <v>0</v>
      </c>
      <c r="Q96" s="173"/>
      <c r="R96" s="174">
        <f>R97+R172+R205+R216+R232+R255</f>
        <v>27.903580600000002</v>
      </c>
      <c r="S96" s="173"/>
      <c r="T96" s="175">
        <f>T97+T172+T205+T216+T232+T255</f>
        <v>257.22999999999996</v>
      </c>
      <c r="AR96" s="176" t="s">
        <v>79</v>
      </c>
      <c r="AT96" s="177" t="s">
        <v>71</v>
      </c>
      <c r="AU96" s="177" t="s">
        <v>72</v>
      </c>
      <c r="AY96" s="176" t="s">
        <v>216</v>
      </c>
      <c r="BK96" s="178">
        <f>BK97+BK172+BK205+BK216+BK232+BK255</f>
        <v>0</v>
      </c>
    </row>
    <row r="97" spans="1:65" s="12" customFormat="1" ht="22.9" customHeight="1">
      <c r="B97" s="165"/>
      <c r="C97" s="166"/>
      <c r="D97" s="167" t="s">
        <v>71</v>
      </c>
      <c r="E97" s="179" t="s">
        <v>79</v>
      </c>
      <c r="F97" s="179" t="s">
        <v>217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SUM(P98:P171)</f>
        <v>0</v>
      </c>
      <c r="Q97" s="173"/>
      <c r="R97" s="174">
        <f>SUM(R98:R171)</f>
        <v>21.866250000000001</v>
      </c>
      <c r="S97" s="173"/>
      <c r="T97" s="175">
        <f>SUM(T98:T171)</f>
        <v>237.48999999999998</v>
      </c>
      <c r="AR97" s="176" t="s">
        <v>79</v>
      </c>
      <c r="AT97" s="177" t="s">
        <v>71</v>
      </c>
      <c r="AU97" s="177" t="s">
        <v>79</v>
      </c>
      <c r="AY97" s="176" t="s">
        <v>216</v>
      </c>
      <c r="BK97" s="178">
        <f>SUM(BK98:BK171)</f>
        <v>0</v>
      </c>
    </row>
    <row r="98" spans="1:65" s="2" customFormat="1" ht="37.9" customHeight="1">
      <c r="A98" s="36"/>
      <c r="B98" s="37"/>
      <c r="C98" s="181" t="s">
        <v>79</v>
      </c>
      <c r="D98" s="181" t="s">
        <v>218</v>
      </c>
      <c r="E98" s="182" t="s">
        <v>228</v>
      </c>
      <c r="F98" s="183" t="s">
        <v>229</v>
      </c>
      <c r="G98" s="184" t="s">
        <v>139</v>
      </c>
      <c r="H98" s="185">
        <v>84.6</v>
      </c>
      <c r="I98" s="186"/>
      <c r="J98" s="187">
        <f>ROUND(I98*H98,2)</f>
        <v>0</v>
      </c>
      <c r="K98" s="183" t="s">
        <v>221</v>
      </c>
      <c r="L98" s="41"/>
      <c r="M98" s="188" t="s">
        <v>19</v>
      </c>
      <c r="N98" s="189" t="s">
        <v>43</v>
      </c>
      <c r="O98" s="66"/>
      <c r="P98" s="190">
        <f>O98*H98</f>
        <v>0</v>
      </c>
      <c r="Q98" s="190">
        <v>0</v>
      </c>
      <c r="R98" s="190">
        <f>Q98*H98</f>
        <v>0</v>
      </c>
      <c r="S98" s="190">
        <v>0.28999999999999998</v>
      </c>
      <c r="T98" s="191">
        <f>S98*H98</f>
        <v>24.533999999999995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2" t="s">
        <v>156</v>
      </c>
      <c r="AT98" s="192" t="s">
        <v>218</v>
      </c>
      <c r="AU98" s="192" t="s">
        <v>81</v>
      </c>
      <c r="AY98" s="19" t="s">
        <v>216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19" t="s">
        <v>79</v>
      </c>
      <c r="BK98" s="193">
        <f>ROUND(I98*H98,2)</f>
        <v>0</v>
      </c>
      <c r="BL98" s="19" t="s">
        <v>156</v>
      </c>
      <c r="BM98" s="192" t="s">
        <v>230</v>
      </c>
    </row>
    <row r="99" spans="1:65" s="2" customFormat="1" ht="11.25">
      <c r="A99" s="36"/>
      <c r="B99" s="37"/>
      <c r="C99" s="38"/>
      <c r="D99" s="194" t="s">
        <v>223</v>
      </c>
      <c r="E99" s="38"/>
      <c r="F99" s="195" t="s">
        <v>231</v>
      </c>
      <c r="G99" s="38"/>
      <c r="H99" s="38"/>
      <c r="I99" s="196"/>
      <c r="J99" s="38"/>
      <c r="K99" s="38"/>
      <c r="L99" s="41"/>
      <c r="M99" s="197"/>
      <c r="N99" s="198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223</v>
      </c>
      <c r="AU99" s="19" t="s">
        <v>81</v>
      </c>
    </row>
    <row r="100" spans="1:65" s="13" customFormat="1" ht="11.25">
      <c r="B100" s="201"/>
      <c r="C100" s="202"/>
      <c r="D100" s="199" t="s">
        <v>227</v>
      </c>
      <c r="E100" s="203" t="s">
        <v>19</v>
      </c>
      <c r="F100" s="204" t="s">
        <v>145</v>
      </c>
      <c r="G100" s="202"/>
      <c r="H100" s="205">
        <v>84.6</v>
      </c>
      <c r="I100" s="206"/>
      <c r="J100" s="202"/>
      <c r="K100" s="202"/>
      <c r="L100" s="207"/>
      <c r="M100" s="208"/>
      <c r="N100" s="209"/>
      <c r="O100" s="209"/>
      <c r="P100" s="209"/>
      <c r="Q100" s="209"/>
      <c r="R100" s="209"/>
      <c r="S100" s="209"/>
      <c r="T100" s="210"/>
      <c r="AT100" s="211" t="s">
        <v>227</v>
      </c>
      <c r="AU100" s="211" t="s">
        <v>81</v>
      </c>
      <c r="AV100" s="13" t="s">
        <v>81</v>
      </c>
      <c r="AW100" s="13" t="s">
        <v>33</v>
      </c>
      <c r="AX100" s="13" t="s">
        <v>79</v>
      </c>
      <c r="AY100" s="211" t="s">
        <v>216</v>
      </c>
    </row>
    <row r="101" spans="1:65" s="2" customFormat="1" ht="37.9" customHeight="1">
      <c r="A101" s="36"/>
      <c r="B101" s="37"/>
      <c r="C101" s="181" t="s">
        <v>81</v>
      </c>
      <c r="D101" s="181" t="s">
        <v>218</v>
      </c>
      <c r="E101" s="182" t="s">
        <v>232</v>
      </c>
      <c r="F101" s="183" t="s">
        <v>233</v>
      </c>
      <c r="G101" s="184" t="s">
        <v>139</v>
      </c>
      <c r="H101" s="185">
        <v>21</v>
      </c>
      <c r="I101" s="186"/>
      <c r="J101" s="187">
        <f>ROUND(I101*H101,2)</f>
        <v>0</v>
      </c>
      <c r="K101" s="183" t="s">
        <v>221</v>
      </c>
      <c r="L101" s="41"/>
      <c r="M101" s="188" t="s">
        <v>19</v>
      </c>
      <c r="N101" s="189" t="s">
        <v>43</v>
      </c>
      <c r="O101" s="66"/>
      <c r="P101" s="190">
        <f>O101*H101</f>
        <v>0</v>
      </c>
      <c r="Q101" s="190">
        <v>0</v>
      </c>
      <c r="R101" s="190">
        <f>Q101*H101</f>
        <v>0</v>
      </c>
      <c r="S101" s="190">
        <v>0.28999999999999998</v>
      </c>
      <c r="T101" s="191">
        <f>S101*H101</f>
        <v>6.09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2" t="s">
        <v>156</v>
      </c>
      <c r="AT101" s="192" t="s">
        <v>218</v>
      </c>
      <c r="AU101" s="192" t="s">
        <v>81</v>
      </c>
      <c r="AY101" s="19" t="s">
        <v>216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19" t="s">
        <v>79</v>
      </c>
      <c r="BK101" s="193">
        <f>ROUND(I101*H101,2)</f>
        <v>0</v>
      </c>
      <c r="BL101" s="19" t="s">
        <v>156</v>
      </c>
      <c r="BM101" s="192" t="s">
        <v>234</v>
      </c>
    </row>
    <row r="102" spans="1:65" s="2" customFormat="1" ht="11.25">
      <c r="A102" s="36"/>
      <c r="B102" s="37"/>
      <c r="C102" s="38"/>
      <c r="D102" s="194" t="s">
        <v>223</v>
      </c>
      <c r="E102" s="38"/>
      <c r="F102" s="195" t="s">
        <v>235</v>
      </c>
      <c r="G102" s="38"/>
      <c r="H102" s="38"/>
      <c r="I102" s="196"/>
      <c r="J102" s="38"/>
      <c r="K102" s="38"/>
      <c r="L102" s="41"/>
      <c r="M102" s="197"/>
      <c r="N102" s="198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223</v>
      </c>
      <c r="AU102" s="19" t="s">
        <v>81</v>
      </c>
    </row>
    <row r="103" spans="1:65" s="13" customFormat="1" ht="11.25">
      <c r="B103" s="201"/>
      <c r="C103" s="202"/>
      <c r="D103" s="199" t="s">
        <v>227</v>
      </c>
      <c r="E103" s="203" t="s">
        <v>19</v>
      </c>
      <c r="F103" s="204" t="s">
        <v>150</v>
      </c>
      <c r="G103" s="202"/>
      <c r="H103" s="205">
        <v>21</v>
      </c>
      <c r="I103" s="206"/>
      <c r="J103" s="202"/>
      <c r="K103" s="202"/>
      <c r="L103" s="207"/>
      <c r="M103" s="208"/>
      <c r="N103" s="209"/>
      <c r="O103" s="209"/>
      <c r="P103" s="209"/>
      <c r="Q103" s="209"/>
      <c r="R103" s="209"/>
      <c r="S103" s="209"/>
      <c r="T103" s="210"/>
      <c r="AT103" s="211" t="s">
        <v>227</v>
      </c>
      <c r="AU103" s="211" t="s">
        <v>81</v>
      </c>
      <c r="AV103" s="13" t="s">
        <v>81</v>
      </c>
      <c r="AW103" s="13" t="s">
        <v>33</v>
      </c>
      <c r="AX103" s="13" t="s">
        <v>79</v>
      </c>
      <c r="AY103" s="211" t="s">
        <v>216</v>
      </c>
    </row>
    <row r="104" spans="1:65" s="2" customFormat="1" ht="33" customHeight="1">
      <c r="A104" s="36"/>
      <c r="B104" s="37"/>
      <c r="C104" s="181" t="s">
        <v>136</v>
      </c>
      <c r="D104" s="181" t="s">
        <v>218</v>
      </c>
      <c r="E104" s="182" t="s">
        <v>237</v>
      </c>
      <c r="F104" s="183" t="s">
        <v>238</v>
      </c>
      <c r="G104" s="184" t="s">
        <v>139</v>
      </c>
      <c r="H104" s="185">
        <v>21</v>
      </c>
      <c r="I104" s="186"/>
      <c r="J104" s="187">
        <f>ROUND(I104*H104,2)</f>
        <v>0</v>
      </c>
      <c r="K104" s="183" t="s">
        <v>221</v>
      </c>
      <c r="L104" s="41"/>
      <c r="M104" s="188" t="s">
        <v>19</v>
      </c>
      <c r="N104" s="189" t="s">
        <v>43</v>
      </c>
      <c r="O104" s="66"/>
      <c r="P104" s="190">
        <f>O104*H104</f>
        <v>0</v>
      </c>
      <c r="Q104" s="190">
        <v>0</v>
      </c>
      <c r="R104" s="190">
        <f>Q104*H104</f>
        <v>0</v>
      </c>
      <c r="S104" s="190">
        <v>0.316</v>
      </c>
      <c r="T104" s="191">
        <f>S104*H104</f>
        <v>6.6360000000000001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2" t="s">
        <v>156</v>
      </c>
      <c r="AT104" s="192" t="s">
        <v>218</v>
      </c>
      <c r="AU104" s="192" t="s">
        <v>81</v>
      </c>
      <c r="AY104" s="19" t="s">
        <v>216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19" t="s">
        <v>79</v>
      </c>
      <c r="BK104" s="193">
        <f>ROUND(I104*H104,2)</f>
        <v>0</v>
      </c>
      <c r="BL104" s="19" t="s">
        <v>156</v>
      </c>
      <c r="BM104" s="192" t="s">
        <v>239</v>
      </c>
    </row>
    <row r="105" spans="1:65" s="2" customFormat="1" ht="11.25">
      <c r="A105" s="36"/>
      <c r="B105" s="37"/>
      <c r="C105" s="38"/>
      <c r="D105" s="194" t="s">
        <v>223</v>
      </c>
      <c r="E105" s="38"/>
      <c r="F105" s="195" t="s">
        <v>240</v>
      </c>
      <c r="G105" s="38"/>
      <c r="H105" s="38"/>
      <c r="I105" s="196"/>
      <c r="J105" s="38"/>
      <c r="K105" s="38"/>
      <c r="L105" s="41"/>
      <c r="M105" s="197"/>
      <c r="N105" s="198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223</v>
      </c>
      <c r="AU105" s="19" t="s">
        <v>81</v>
      </c>
    </row>
    <row r="106" spans="1:65" s="13" customFormat="1" ht="11.25">
      <c r="B106" s="201"/>
      <c r="C106" s="202"/>
      <c r="D106" s="199" t="s">
        <v>227</v>
      </c>
      <c r="E106" s="203" t="s">
        <v>19</v>
      </c>
      <c r="F106" s="204" t="s">
        <v>150</v>
      </c>
      <c r="G106" s="202"/>
      <c r="H106" s="205">
        <v>21</v>
      </c>
      <c r="I106" s="206"/>
      <c r="J106" s="202"/>
      <c r="K106" s="202"/>
      <c r="L106" s="207"/>
      <c r="M106" s="208"/>
      <c r="N106" s="209"/>
      <c r="O106" s="209"/>
      <c r="P106" s="209"/>
      <c r="Q106" s="209"/>
      <c r="R106" s="209"/>
      <c r="S106" s="209"/>
      <c r="T106" s="210"/>
      <c r="AT106" s="211" t="s">
        <v>227</v>
      </c>
      <c r="AU106" s="211" t="s">
        <v>81</v>
      </c>
      <c r="AV106" s="13" t="s">
        <v>81</v>
      </c>
      <c r="AW106" s="13" t="s">
        <v>33</v>
      </c>
      <c r="AX106" s="13" t="s">
        <v>79</v>
      </c>
      <c r="AY106" s="211" t="s">
        <v>216</v>
      </c>
    </row>
    <row r="107" spans="1:65" s="2" customFormat="1" ht="24.2" customHeight="1">
      <c r="A107" s="36"/>
      <c r="B107" s="37"/>
      <c r="C107" s="181" t="s">
        <v>156</v>
      </c>
      <c r="D107" s="181" t="s">
        <v>218</v>
      </c>
      <c r="E107" s="182" t="s">
        <v>246</v>
      </c>
      <c r="F107" s="183" t="s">
        <v>247</v>
      </c>
      <c r="G107" s="184" t="s">
        <v>139</v>
      </c>
      <c r="H107" s="185">
        <v>867</v>
      </c>
      <c r="I107" s="186"/>
      <c r="J107" s="187">
        <f>ROUND(I107*H107,2)</f>
        <v>0</v>
      </c>
      <c r="K107" s="183" t="s">
        <v>221</v>
      </c>
      <c r="L107" s="41"/>
      <c r="M107" s="188" t="s">
        <v>19</v>
      </c>
      <c r="N107" s="189" t="s">
        <v>43</v>
      </c>
      <c r="O107" s="66"/>
      <c r="P107" s="190">
        <f>O107*H107</f>
        <v>0</v>
      </c>
      <c r="Q107" s="190">
        <v>3.0000000000000001E-5</v>
      </c>
      <c r="R107" s="190">
        <f>Q107*H107</f>
        <v>2.6010000000000002E-2</v>
      </c>
      <c r="S107" s="190">
        <v>0.23</v>
      </c>
      <c r="T107" s="191">
        <f>S107*H107</f>
        <v>199.41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2" t="s">
        <v>156</v>
      </c>
      <c r="AT107" s="192" t="s">
        <v>218</v>
      </c>
      <c r="AU107" s="192" t="s">
        <v>81</v>
      </c>
      <c r="AY107" s="19" t="s">
        <v>216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19" t="s">
        <v>79</v>
      </c>
      <c r="BK107" s="193">
        <f>ROUND(I107*H107,2)</f>
        <v>0</v>
      </c>
      <c r="BL107" s="19" t="s">
        <v>156</v>
      </c>
      <c r="BM107" s="192" t="s">
        <v>248</v>
      </c>
    </row>
    <row r="108" spans="1:65" s="2" customFormat="1" ht="11.25">
      <c r="A108" s="36"/>
      <c r="B108" s="37"/>
      <c r="C108" s="38"/>
      <c r="D108" s="194" t="s">
        <v>223</v>
      </c>
      <c r="E108" s="38"/>
      <c r="F108" s="195" t="s">
        <v>249</v>
      </c>
      <c r="G108" s="38"/>
      <c r="H108" s="38"/>
      <c r="I108" s="196"/>
      <c r="J108" s="38"/>
      <c r="K108" s="38"/>
      <c r="L108" s="41"/>
      <c r="M108" s="197"/>
      <c r="N108" s="198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223</v>
      </c>
      <c r="AU108" s="19" t="s">
        <v>81</v>
      </c>
    </row>
    <row r="109" spans="1:65" s="14" customFormat="1" ht="11.25">
      <c r="B109" s="212"/>
      <c r="C109" s="213"/>
      <c r="D109" s="199" t="s">
        <v>227</v>
      </c>
      <c r="E109" s="214" t="s">
        <v>19</v>
      </c>
      <c r="F109" s="215" t="s">
        <v>909</v>
      </c>
      <c r="G109" s="213"/>
      <c r="H109" s="214" t="s">
        <v>19</v>
      </c>
      <c r="I109" s="216"/>
      <c r="J109" s="213"/>
      <c r="K109" s="213"/>
      <c r="L109" s="217"/>
      <c r="M109" s="218"/>
      <c r="N109" s="219"/>
      <c r="O109" s="219"/>
      <c r="P109" s="219"/>
      <c r="Q109" s="219"/>
      <c r="R109" s="219"/>
      <c r="S109" s="219"/>
      <c r="T109" s="220"/>
      <c r="AT109" s="221" t="s">
        <v>227</v>
      </c>
      <c r="AU109" s="221" t="s">
        <v>81</v>
      </c>
      <c r="AV109" s="14" t="s">
        <v>79</v>
      </c>
      <c r="AW109" s="14" t="s">
        <v>33</v>
      </c>
      <c r="AX109" s="14" t="s">
        <v>72</v>
      </c>
      <c r="AY109" s="221" t="s">
        <v>216</v>
      </c>
    </row>
    <row r="110" spans="1:65" s="13" customFormat="1" ht="11.25">
      <c r="B110" s="201"/>
      <c r="C110" s="202"/>
      <c r="D110" s="199" t="s">
        <v>227</v>
      </c>
      <c r="E110" s="203" t="s">
        <v>19</v>
      </c>
      <c r="F110" s="204" t="s">
        <v>251</v>
      </c>
      <c r="G110" s="202"/>
      <c r="H110" s="205">
        <v>867</v>
      </c>
      <c r="I110" s="206"/>
      <c r="J110" s="202"/>
      <c r="K110" s="202"/>
      <c r="L110" s="207"/>
      <c r="M110" s="208"/>
      <c r="N110" s="209"/>
      <c r="O110" s="209"/>
      <c r="P110" s="209"/>
      <c r="Q110" s="209"/>
      <c r="R110" s="209"/>
      <c r="S110" s="209"/>
      <c r="T110" s="210"/>
      <c r="AT110" s="211" t="s">
        <v>227</v>
      </c>
      <c r="AU110" s="211" t="s">
        <v>81</v>
      </c>
      <c r="AV110" s="13" t="s">
        <v>81</v>
      </c>
      <c r="AW110" s="13" t="s">
        <v>33</v>
      </c>
      <c r="AX110" s="13" t="s">
        <v>79</v>
      </c>
      <c r="AY110" s="211" t="s">
        <v>216</v>
      </c>
    </row>
    <row r="111" spans="1:65" s="2" customFormat="1" ht="24.2" customHeight="1">
      <c r="A111" s="36"/>
      <c r="B111" s="37"/>
      <c r="C111" s="181" t="s">
        <v>241</v>
      </c>
      <c r="D111" s="181" t="s">
        <v>218</v>
      </c>
      <c r="E111" s="182" t="s">
        <v>253</v>
      </c>
      <c r="F111" s="183" t="s">
        <v>254</v>
      </c>
      <c r="G111" s="184" t="s">
        <v>134</v>
      </c>
      <c r="H111" s="185">
        <v>4</v>
      </c>
      <c r="I111" s="186"/>
      <c r="J111" s="187">
        <f>ROUND(I111*H111,2)</f>
        <v>0</v>
      </c>
      <c r="K111" s="183" t="s">
        <v>221</v>
      </c>
      <c r="L111" s="41"/>
      <c r="M111" s="188" t="s">
        <v>19</v>
      </c>
      <c r="N111" s="189" t="s">
        <v>43</v>
      </c>
      <c r="O111" s="66"/>
      <c r="P111" s="190">
        <f>O111*H111</f>
        <v>0</v>
      </c>
      <c r="Q111" s="190">
        <v>0</v>
      </c>
      <c r="R111" s="190">
        <f>Q111*H111</f>
        <v>0</v>
      </c>
      <c r="S111" s="190">
        <v>0.20499999999999999</v>
      </c>
      <c r="T111" s="191">
        <f>S111*H111</f>
        <v>0.82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2" t="s">
        <v>156</v>
      </c>
      <c r="AT111" s="192" t="s">
        <v>218</v>
      </c>
      <c r="AU111" s="192" t="s">
        <v>81</v>
      </c>
      <c r="AY111" s="19" t="s">
        <v>216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19" t="s">
        <v>79</v>
      </c>
      <c r="BK111" s="193">
        <f>ROUND(I111*H111,2)</f>
        <v>0</v>
      </c>
      <c r="BL111" s="19" t="s">
        <v>156</v>
      </c>
      <c r="BM111" s="192" t="s">
        <v>255</v>
      </c>
    </row>
    <row r="112" spans="1:65" s="2" customFormat="1" ht="11.25">
      <c r="A112" s="36"/>
      <c r="B112" s="37"/>
      <c r="C112" s="38"/>
      <c r="D112" s="194" t="s">
        <v>223</v>
      </c>
      <c r="E112" s="38"/>
      <c r="F112" s="195" t="s">
        <v>256</v>
      </c>
      <c r="G112" s="38"/>
      <c r="H112" s="38"/>
      <c r="I112" s="196"/>
      <c r="J112" s="38"/>
      <c r="K112" s="38"/>
      <c r="L112" s="41"/>
      <c r="M112" s="197"/>
      <c r="N112" s="198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223</v>
      </c>
      <c r="AU112" s="19" t="s">
        <v>81</v>
      </c>
    </row>
    <row r="113" spans="1:65" s="13" customFormat="1" ht="11.25">
      <c r="B113" s="201"/>
      <c r="C113" s="202"/>
      <c r="D113" s="199" t="s">
        <v>227</v>
      </c>
      <c r="E113" s="203" t="s">
        <v>19</v>
      </c>
      <c r="F113" s="204" t="s">
        <v>154</v>
      </c>
      <c r="G113" s="202"/>
      <c r="H113" s="205">
        <v>4</v>
      </c>
      <c r="I113" s="206"/>
      <c r="J113" s="202"/>
      <c r="K113" s="202"/>
      <c r="L113" s="207"/>
      <c r="M113" s="208"/>
      <c r="N113" s="209"/>
      <c r="O113" s="209"/>
      <c r="P113" s="209"/>
      <c r="Q113" s="209"/>
      <c r="R113" s="209"/>
      <c r="S113" s="209"/>
      <c r="T113" s="210"/>
      <c r="AT113" s="211" t="s">
        <v>227</v>
      </c>
      <c r="AU113" s="211" t="s">
        <v>81</v>
      </c>
      <c r="AV113" s="13" t="s">
        <v>81</v>
      </c>
      <c r="AW113" s="13" t="s">
        <v>33</v>
      </c>
      <c r="AX113" s="13" t="s">
        <v>79</v>
      </c>
      <c r="AY113" s="211" t="s">
        <v>216</v>
      </c>
    </row>
    <row r="114" spans="1:65" s="2" customFormat="1" ht="24.2" customHeight="1">
      <c r="A114" s="36"/>
      <c r="B114" s="37"/>
      <c r="C114" s="181" t="s">
        <v>179</v>
      </c>
      <c r="D114" s="181" t="s">
        <v>218</v>
      </c>
      <c r="E114" s="182" t="s">
        <v>258</v>
      </c>
      <c r="F114" s="183" t="s">
        <v>259</v>
      </c>
      <c r="G114" s="184" t="s">
        <v>160</v>
      </c>
      <c r="H114" s="185">
        <v>18</v>
      </c>
      <c r="I114" s="186"/>
      <c r="J114" s="187">
        <f>ROUND(I114*H114,2)</f>
        <v>0</v>
      </c>
      <c r="K114" s="183" t="s">
        <v>221</v>
      </c>
      <c r="L114" s="41"/>
      <c r="M114" s="188" t="s">
        <v>19</v>
      </c>
      <c r="N114" s="189" t="s">
        <v>43</v>
      </c>
      <c r="O114" s="66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2" t="s">
        <v>156</v>
      </c>
      <c r="AT114" s="192" t="s">
        <v>218</v>
      </c>
      <c r="AU114" s="192" t="s">
        <v>81</v>
      </c>
      <c r="AY114" s="19" t="s">
        <v>216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19" t="s">
        <v>79</v>
      </c>
      <c r="BK114" s="193">
        <f>ROUND(I114*H114,2)</f>
        <v>0</v>
      </c>
      <c r="BL114" s="19" t="s">
        <v>156</v>
      </c>
      <c r="BM114" s="192" t="s">
        <v>260</v>
      </c>
    </row>
    <row r="115" spans="1:65" s="2" customFormat="1" ht="11.25">
      <c r="A115" s="36"/>
      <c r="B115" s="37"/>
      <c r="C115" s="38"/>
      <c r="D115" s="194" t="s">
        <v>223</v>
      </c>
      <c r="E115" s="38"/>
      <c r="F115" s="195" t="s">
        <v>261</v>
      </c>
      <c r="G115" s="38"/>
      <c r="H115" s="38"/>
      <c r="I115" s="196"/>
      <c r="J115" s="38"/>
      <c r="K115" s="38"/>
      <c r="L115" s="41"/>
      <c r="M115" s="197"/>
      <c r="N115" s="198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223</v>
      </c>
      <c r="AU115" s="19" t="s">
        <v>81</v>
      </c>
    </row>
    <row r="116" spans="1:65" s="2" customFormat="1" ht="19.5">
      <c r="A116" s="36"/>
      <c r="B116" s="37"/>
      <c r="C116" s="38"/>
      <c r="D116" s="199" t="s">
        <v>225</v>
      </c>
      <c r="E116" s="38"/>
      <c r="F116" s="200" t="s">
        <v>262</v>
      </c>
      <c r="G116" s="38"/>
      <c r="H116" s="38"/>
      <c r="I116" s="196"/>
      <c r="J116" s="38"/>
      <c r="K116" s="38"/>
      <c r="L116" s="41"/>
      <c r="M116" s="197"/>
      <c r="N116" s="198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225</v>
      </c>
      <c r="AU116" s="19" t="s">
        <v>81</v>
      </c>
    </row>
    <row r="117" spans="1:65" s="13" customFormat="1" ht="11.25">
      <c r="B117" s="201"/>
      <c r="C117" s="202"/>
      <c r="D117" s="199" t="s">
        <v>227</v>
      </c>
      <c r="E117" s="203" t="s">
        <v>19</v>
      </c>
      <c r="F117" s="204" t="s">
        <v>263</v>
      </c>
      <c r="G117" s="202"/>
      <c r="H117" s="205">
        <v>36</v>
      </c>
      <c r="I117" s="206"/>
      <c r="J117" s="202"/>
      <c r="K117" s="202"/>
      <c r="L117" s="207"/>
      <c r="M117" s="208"/>
      <c r="N117" s="209"/>
      <c r="O117" s="209"/>
      <c r="P117" s="209"/>
      <c r="Q117" s="209"/>
      <c r="R117" s="209"/>
      <c r="S117" s="209"/>
      <c r="T117" s="210"/>
      <c r="AT117" s="211" t="s">
        <v>227</v>
      </c>
      <c r="AU117" s="211" t="s">
        <v>81</v>
      </c>
      <c r="AV117" s="13" t="s">
        <v>81</v>
      </c>
      <c r="AW117" s="13" t="s">
        <v>33</v>
      </c>
      <c r="AX117" s="13" t="s">
        <v>79</v>
      </c>
      <c r="AY117" s="211" t="s">
        <v>216</v>
      </c>
    </row>
    <row r="118" spans="1:65" s="13" customFormat="1" ht="11.25">
      <c r="B118" s="201"/>
      <c r="C118" s="202"/>
      <c r="D118" s="199" t="s">
        <v>227</v>
      </c>
      <c r="E118" s="202"/>
      <c r="F118" s="204" t="s">
        <v>910</v>
      </c>
      <c r="G118" s="202"/>
      <c r="H118" s="205">
        <v>18</v>
      </c>
      <c r="I118" s="206"/>
      <c r="J118" s="202"/>
      <c r="K118" s="202"/>
      <c r="L118" s="207"/>
      <c r="M118" s="208"/>
      <c r="N118" s="209"/>
      <c r="O118" s="209"/>
      <c r="P118" s="209"/>
      <c r="Q118" s="209"/>
      <c r="R118" s="209"/>
      <c r="S118" s="209"/>
      <c r="T118" s="210"/>
      <c r="AT118" s="211" t="s">
        <v>227</v>
      </c>
      <c r="AU118" s="211" t="s">
        <v>81</v>
      </c>
      <c r="AV118" s="13" t="s">
        <v>81</v>
      </c>
      <c r="AW118" s="13" t="s">
        <v>4</v>
      </c>
      <c r="AX118" s="13" t="s">
        <v>79</v>
      </c>
      <c r="AY118" s="211" t="s">
        <v>216</v>
      </c>
    </row>
    <row r="119" spans="1:65" s="2" customFormat="1" ht="21.75" customHeight="1">
      <c r="A119" s="36"/>
      <c r="B119" s="37"/>
      <c r="C119" s="181" t="s">
        <v>252</v>
      </c>
      <c r="D119" s="181" t="s">
        <v>218</v>
      </c>
      <c r="E119" s="182" t="s">
        <v>266</v>
      </c>
      <c r="F119" s="183" t="s">
        <v>267</v>
      </c>
      <c r="G119" s="184" t="s">
        <v>160</v>
      </c>
      <c r="H119" s="185">
        <v>3.6</v>
      </c>
      <c r="I119" s="186"/>
      <c r="J119" s="187">
        <f>ROUND(I119*H119,2)</f>
        <v>0</v>
      </c>
      <c r="K119" s="183" t="s">
        <v>221</v>
      </c>
      <c r="L119" s="41"/>
      <c r="M119" s="188" t="s">
        <v>19</v>
      </c>
      <c r="N119" s="189" t="s">
        <v>43</v>
      </c>
      <c r="O119" s="66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2" t="s">
        <v>156</v>
      </c>
      <c r="AT119" s="192" t="s">
        <v>218</v>
      </c>
      <c r="AU119" s="192" t="s">
        <v>81</v>
      </c>
      <c r="AY119" s="19" t="s">
        <v>216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9" t="s">
        <v>79</v>
      </c>
      <c r="BK119" s="193">
        <f>ROUND(I119*H119,2)</f>
        <v>0</v>
      </c>
      <c r="BL119" s="19" t="s">
        <v>156</v>
      </c>
      <c r="BM119" s="192" t="s">
        <v>268</v>
      </c>
    </row>
    <row r="120" spans="1:65" s="2" customFormat="1" ht="11.25">
      <c r="A120" s="36"/>
      <c r="B120" s="37"/>
      <c r="C120" s="38"/>
      <c r="D120" s="194" t="s">
        <v>223</v>
      </c>
      <c r="E120" s="38"/>
      <c r="F120" s="195" t="s">
        <v>269</v>
      </c>
      <c r="G120" s="38"/>
      <c r="H120" s="38"/>
      <c r="I120" s="196"/>
      <c r="J120" s="38"/>
      <c r="K120" s="38"/>
      <c r="L120" s="41"/>
      <c r="M120" s="197"/>
      <c r="N120" s="198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223</v>
      </c>
      <c r="AU120" s="19" t="s">
        <v>81</v>
      </c>
    </row>
    <row r="121" spans="1:65" s="13" customFormat="1" ht="11.25">
      <c r="B121" s="201"/>
      <c r="C121" s="202"/>
      <c r="D121" s="199" t="s">
        <v>227</v>
      </c>
      <c r="E121" s="203" t="s">
        <v>19</v>
      </c>
      <c r="F121" s="204" t="s">
        <v>158</v>
      </c>
      <c r="G121" s="202"/>
      <c r="H121" s="205">
        <v>3.6</v>
      </c>
      <c r="I121" s="206"/>
      <c r="J121" s="202"/>
      <c r="K121" s="202"/>
      <c r="L121" s="207"/>
      <c r="M121" s="208"/>
      <c r="N121" s="209"/>
      <c r="O121" s="209"/>
      <c r="P121" s="209"/>
      <c r="Q121" s="209"/>
      <c r="R121" s="209"/>
      <c r="S121" s="209"/>
      <c r="T121" s="210"/>
      <c r="AT121" s="211" t="s">
        <v>227</v>
      </c>
      <c r="AU121" s="211" t="s">
        <v>81</v>
      </c>
      <c r="AV121" s="13" t="s">
        <v>81</v>
      </c>
      <c r="AW121" s="13" t="s">
        <v>33</v>
      </c>
      <c r="AX121" s="13" t="s">
        <v>79</v>
      </c>
      <c r="AY121" s="211" t="s">
        <v>216</v>
      </c>
    </row>
    <row r="122" spans="1:65" s="2" customFormat="1" ht="16.5" customHeight="1">
      <c r="A122" s="36"/>
      <c r="B122" s="37"/>
      <c r="C122" s="181" t="s">
        <v>257</v>
      </c>
      <c r="D122" s="181" t="s">
        <v>218</v>
      </c>
      <c r="E122" s="182" t="s">
        <v>270</v>
      </c>
      <c r="F122" s="183" t="s">
        <v>271</v>
      </c>
      <c r="G122" s="184" t="s">
        <v>160</v>
      </c>
      <c r="H122" s="185">
        <v>6</v>
      </c>
      <c r="I122" s="186"/>
      <c r="J122" s="187">
        <f>ROUND(I122*H122,2)</f>
        <v>0</v>
      </c>
      <c r="K122" s="183" t="s">
        <v>221</v>
      </c>
      <c r="L122" s="41"/>
      <c r="M122" s="188" t="s">
        <v>19</v>
      </c>
      <c r="N122" s="189" t="s">
        <v>43</v>
      </c>
      <c r="O122" s="66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2" t="s">
        <v>156</v>
      </c>
      <c r="AT122" s="192" t="s">
        <v>218</v>
      </c>
      <c r="AU122" s="192" t="s">
        <v>81</v>
      </c>
      <c r="AY122" s="19" t="s">
        <v>216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19" t="s">
        <v>79</v>
      </c>
      <c r="BK122" s="193">
        <f>ROUND(I122*H122,2)</f>
        <v>0</v>
      </c>
      <c r="BL122" s="19" t="s">
        <v>156</v>
      </c>
      <c r="BM122" s="192" t="s">
        <v>272</v>
      </c>
    </row>
    <row r="123" spans="1:65" s="2" customFormat="1" ht="11.25">
      <c r="A123" s="36"/>
      <c r="B123" s="37"/>
      <c r="C123" s="38"/>
      <c r="D123" s="194" t="s">
        <v>223</v>
      </c>
      <c r="E123" s="38"/>
      <c r="F123" s="195" t="s">
        <v>273</v>
      </c>
      <c r="G123" s="38"/>
      <c r="H123" s="38"/>
      <c r="I123" s="196"/>
      <c r="J123" s="38"/>
      <c r="K123" s="38"/>
      <c r="L123" s="41"/>
      <c r="M123" s="197"/>
      <c r="N123" s="198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223</v>
      </c>
      <c r="AU123" s="19" t="s">
        <v>81</v>
      </c>
    </row>
    <row r="124" spans="1:65" s="13" customFormat="1" ht="11.25">
      <c r="B124" s="201"/>
      <c r="C124" s="202"/>
      <c r="D124" s="199" t="s">
        <v>227</v>
      </c>
      <c r="E124" s="203" t="s">
        <v>19</v>
      </c>
      <c r="F124" s="204" t="s">
        <v>163</v>
      </c>
      <c r="G124" s="202"/>
      <c r="H124" s="205">
        <v>6</v>
      </c>
      <c r="I124" s="206"/>
      <c r="J124" s="202"/>
      <c r="K124" s="202"/>
      <c r="L124" s="207"/>
      <c r="M124" s="208"/>
      <c r="N124" s="209"/>
      <c r="O124" s="209"/>
      <c r="P124" s="209"/>
      <c r="Q124" s="209"/>
      <c r="R124" s="209"/>
      <c r="S124" s="209"/>
      <c r="T124" s="210"/>
      <c r="AT124" s="211" t="s">
        <v>227</v>
      </c>
      <c r="AU124" s="211" t="s">
        <v>81</v>
      </c>
      <c r="AV124" s="13" t="s">
        <v>81</v>
      </c>
      <c r="AW124" s="13" t="s">
        <v>33</v>
      </c>
      <c r="AX124" s="13" t="s">
        <v>79</v>
      </c>
      <c r="AY124" s="211" t="s">
        <v>216</v>
      </c>
    </row>
    <row r="125" spans="1:65" s="2" customFormat="1" ht="21.75" customHeight="1">
      <c r="A125" s="36"/>
      <c r="B125" s="37"/>
      <c r="C125" s="181" t="s">
        <v>265</v>
      </c>
      <c r="D125" s="181" t="s">
        <v>218</v>
      </c>
      <c r="E125" s="182" t="s">
        <v>275</v>
      </c>
      <c r="F125" s="183" t="s">
        <v>276</v>
      </c>
      <c r="G125" s="184" t="s">
        <v>160</v>
      </c>
      <c r="H125" s="185">
        <v>26.4</v>
      </c>
      <c r="I125" s="186"/>
      <c r="J125" s="187">
        <f>ROUND(I125*H125,2)</f>
        <v>0</v>
      </c>
      <c r="K125" s="183" t="s">
        <v>221</v>
      </c>
      <c r="L125" s="41"/>
      <c r="M125" s="188" t="s">
        <v>19</v>
      </c>
      <c r="N125" s="189" t="s">
        <v>43</v>
      </c>
      <c r="O125" s="66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2" t="s">
        <v>156</v>
      </c>
      <c r="AT125" s="192" t="s">
        <v>218</v>
      </c>
      <c r="AU125" s="192" t="s">
        <v>81</v>
      </c>
      <c r="AY125" s="19" t="s">
        <v>216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9" t="s">
        <v>79</v>
      </c>
      <c r="BK125" s="193">
        <f>ROUND(I125*H125,2)</f>
        <v>0</v>
      </c>
      <c r="BL125" s="19" t="s">
        <v>156</v>
      </c>
      <c r="BM125" s="192" t="s">
        <v>277</v>
      </c>
    </row>
    <row r="126" spans="1:65" s="2" customFormat="1" ht="11.25">
      <c r="A126" s="36"/>
      <c r="B126" s="37"/>
      <c r="C126" s="38"/>
      <c r="D126" s="194" t="s">
        <v>223</v>
      </c>
      <c r="E126" s="38"/>
      <c r="F126" s="195" t="s">
        <v>278</v>
      </c>
      <c r="G126" s="38"/>
      <c r="H126" s="38"/>
      <c r="I126" s="196"/>
      <c r="J126" s="38"/>
      <c r="K126" s="38"/>
      <c r="L126" s="41"/>
      <c r="M126" s="197"/>
      <c r="N126" s="198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223</v>
      </c>
      <c r="AU126" s="19" t="s">
        <v>81</v>
      </c>
    </row>
    <row r="127" spans="1:65" s="13" customFormat="1" ht="11.25">
      <c r="B127" s="201"/>
      <c r="C127" s="202"/>
      <c r="D127" s="199" t="s">
        <v>227</v>
      </c>
      <c r="E127" s="203" t="s">
        <v>19</v>
      </c>
      <c r="F127" s="204" t="s">
        <v>166</v>
      </c>
      <c r="G127" s="202"/>
      <c r="H127" s="205">
        <v>26.4</v>
      </c>
      <c r="I127" s="206"/>
      <c r="J127" s="202"/>
      <c r="K127" s="202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227</v>
      </c>
      <c r="AU127" s="211" t="s">
        <v>81</v>
      </c>
      <c r="AV127" s="13" t="s">
        <v>81</v>
      </c>
      <c r="AW127" s="13" t="s">
        <v>33</v>
      </c>
      <c r="AX127" s="13" t="s">
        <v>79</v>
      </c>
      <c r="AY127" s="211" t="s">
        <v>216</v>
      </c>
    </row>
    <row r="128" spans="1:65" s="2" customFormat="1" ht="37.9" customHeight="1">
      <c r="A128" s="36"/>
      <c r="B128" s="37"/>
      <c r="C128" s="181" t="s">
        <v>182</v>
      </c>
      <c r="D128" s="181" t="s">
        <v>218</v>
      </c>
      <c r="E128" s="182" t="s">
        <v>279</v>
      </c>
      <c r="F128" s="183" t="s">
        <v>280</v>
      </c>
      <c r="G128" s="184" t="s">
        <v>160</v>
      </c>
      <c r="H128" s="185">
        <v>9.6</v>
      </c>
      <c r="I128" s="186"/>
      <c r="J128" s="187">
        <f>ROUND(I128*H128,2)</f>
        <v>0</v>
      </c>
      <c r="K128" s="183" t="s">
        <v>221</v>
      </c>
      <c r="L128" s="41"/>
      <c r="M128" s="188" t="s">
        <v>19</v>
      </c>
      <c r="N128" s="189" t="s">
        <v>43</v>
      </c>
      <c r="O128" s="66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2" t="s">
        <v>156</v>
      </c>
      <c r="AT128" s="192" t="s">
        <v>218</v>
      </c>
      <c r="AU128" s="192" t="s">
        <v>81</v>
      </c>
      <c r="AY128" s="19" t="s">
        <v>216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9" t="s">
        <v>79</v>
      </c>
      <c r="BK128" s="193">
        <f>ROUND(I128*H128,2)</f>
        <v>0</v>
      </c>
      <c r="BL128" s="19" t="s">
        <v>156</v>
      </c>
      <c r="BM128" s="192" t="s">
        <v>281</v>
      </c>
    </row>
    <row r="129" spans="1:65" s="2" customFormat="1" ht="11.25">
      <c r="A129" s="36"/>
      <c r="B129" s="37"/>
      <c r="C129" s="38"/>
      <c r="D129" s="194" t="s">
        <v>223</v>
      </c>
      <c r="E129" s="38"/>
      <c r="F129" s="195" t="s">
        <v>282</v>
      </c>
      <c r="G129" s="38"/>
      <c r="H129" s="38"/>
      <c r="I129" s="196"/>
      <c r="J129" s="38"/>
      <c r="K129" s="38"/>
      <c r="L129" s="41"/>
      <c r="M129" s="197"/>
      <c r="N129" s="198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223</v>
      </c>
      <c r="AU129" s="19" t="s">
        <v>81</v>
      </c>
    </row>
    <row r="130" spans="1:65" s="13" customFormat="1" ht="11.25">
      <c r="B130" s="201"/>
      <c r="C130" s="202"/>
      <c r="D130" s="199" t="s">
        <v>227</v>
      </c>
      <c r="E130" s="203" t="s">
        <v>169</v>
      </c>
      <c r="F130" s="204" t="s">
        <v>283</v>
      </c>
      <c r="G130" s="202"/>
      <c r="H130" s="205">
        <v>9.6</v>
      </c>
      <c r="I130" s="206"/>
      <c r="J130" s="202"/>
      <c r="K130" s="202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227</v>
      </c>
      <c r="AU130" s="211" t="s">
        <v>81</v>
      </c>
      <c r="AV130" s="13" t="s">
        <v>81</v>
      </c>
      <c r="AW130" s="13" t="s">
        <v>33</v>
      </c>
      <c r="AX130" s="13" t="s">
        <v>79</v>
      </c>
      <c r="AY130" s="211" t="s">
        <v>216</v>
      </c>
    </row>
    <row r="131" spans="1:65" s="2" customFormat="1" ht="37.9" customHeight="1">
      <c r="A131" s="36"/>
      <c r="B131" s="37"/>
      <c r="C131" s="181" t="s">
        <v>274</v>
      </c>
      <c r="D131" s="181" t="s">
        <v>218</v>
      </c>
      <c r="E131" s="182" t="s">
        <v>285</v>
      </c>
      <c r="F131" s="183" t="s">
        <v>286</v>
      </c>
      <c r="G131" s="184" t="s">
        <v>160</v>
      </c>
      <c r="H131" s="185">
        <v>26.4</v>
      </c>
      <c r="I131" s="186"/>
      <c r="J131" s="187">
        <f>ROUND(I131*H131,2)</f>
        <v>0</v>
      </c>
      <c r="K131" s="183" t="s">
        <v>221</v>
      </c>
      <c r="L131" s="41"/>
      <c r="M131" s="188" t="s">
        <v>19</v>
      </c>
      <c r="N131" s="189" t="s">
        <v>43</v>
      </c>
      <c r="O131" s="66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2" t="s">
        <v>156</v>
      </c>
      <c r="AT131" s="192" t="s">
        <v>218</v>
      </c>
      <c r="AU131" s="192" t="s">
        <v>81</v>
      </c>
      <c r="AY131" s="19" t="s">
        <v>216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9" t="s">
        <v>79</v>
      </c>
      <c r="BK131" s="193">
        <f>ROUND(I131*H131,2)</f>
        <v>0</v>
      </c>
      <c r="BL131" s="19" t="s">
        <v>156</v>
      </c>
      <c r="BM131" s="192" t="s">
        <v>287</v>
      </c>
    </row>
    <row r="132" spans="1:65" s="2" customFormat="1" ht="11.25">
      <c r="A132" s="36"/>
      <c r="B132" s="37"/>
      <c r="C132" s="38"/>
      <c r="D132" s="194" t="s">
        <v>223</v>
      </c>
      <c r="E132" s="38"/>
      <c r="F132" s="195" t="s">
        <v>288</v>
      </c>
      <c r="G132" s="38"/>
      <c r="H132" s="38"/>
      <c r="I132" s="196"/>
      <c r="J132" s="38"/>
      <c r="K132" s="38"/>
      <c r="L132" s="41"/>
      <c r="M132" s="197"/>
      <c r="N132" s="198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223</v>
      </c>
      <c r="AU132" s="19" t="s">
        <v>81</v>
      </c>
    </row>
    <row r="133" spans="1:65" s="13" customFormat="1" ht="11.25">
      <c r="B133" s="201"/>
      <c r="C133" s="202"/>
      <c r="D133" s="199" t="s">
        <v>227</v>
      </c>
      <c r="E133" s="203" t="s">
        <v>19</v>
      </c>
      <c r="F133" s="204" t="s">
        <v>166</v>
      </c>
      <c r="G133" s="202"/>
      <c r="H133" s="205">
        <v>26.4</v>
      </c>
      <c r="I133" s="206"/>
      <c r="J133" s="202"/>
      <c r="K133" s="202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227</v>
      </c>
      <c r="AU133" s="211" t="s">
        <v>81</v>
      </c>
      <c r="AV133" s="13" t="s">
        <v>81</v>
      </c>
      <c r="AW133" s="13" t="s">
        <v>33</v>
      </c>
      <c r="AX133" s="13" t="s">
        <v>72</v>
      </c>
      <c r="AY133" s="211" t="s">
        <v>216</v>
      </c>
    </row>
    <row r="134" spans="1:65" s="15" customFormat="1" ht="11.25">
      <c r="B134" s="222"/>
      <c r="C134" s="223"/>
      <c r="D134" s="199" t="s">
        <v>227</v>
      </c>
      <c r="E134" s="224" t="s">
        <v>172</v>
      </c>
      <c r="F134" s="225" t="s">
        <v>289</v>
      </c>
      <c r="G134" s="223"/>
      <c r="H134" s="226">
        <v>26.4</v>
      </c>
      <c r="I134" s="227"/>
      <c r="J134" s="223"/>
      <c r="K134" s="223"/>
      <c r="L134" s="228"/>
      <c r="M134" s="229"/>
      <c r="N134" s="230"/>
      <c r="O134" s="230"/>
      <c r="P134" s="230"/>
      <c r="Q134" s="230"/>
      <c r="R134" s="230"/>
      <c r="S134" s="230"/>
      <c r="T134" s="231"/>
      <c r="AT134" s="232" t="s">
        <v>227</v>
      </c>
      <c r="AU134" s="232" t="s">
        <v>81</v>
      </c>
      <c r="AV134" s="15" t="s">
        <v>156</v>
      </c>
      <c r="AW134" s="15" t="s">
        <v>33</v>
      </c>
      <c r="AX134" s="15" t="s">
        <v>79</v>
      </c>
      <c r="AY134" s="232" t="s">
        <v>216</v>
      </c>
    </row>
    <row r="135" spans="1:65" s="2" customFormat="1" ht="24.2" customHeight="1">
      <c r="A135" s="36"/>
      <c r="B135" s="37"/>
      <c r="C135" s="181" t="s">
        <v>8</v>
      </c>
      <c r="D135" s="181" t="s">
        <v>218</v>
      </c>
      <c r="E135" s="182" t="s">
        <v>291</v>
      </c>
      <c r="F135" s="183" t="s">
        <v>292</v>
      </c>
      <c r="G135" s="184" t="s">
        <v>293</v>
      </c>
      <c r="H135" s="185">
        <v>63</v>
      </c>
      <c r="I135" s="186"/>
      <c r="J135" s="187">
        <f>ROUND(I135*H135,2)</f>
        <v>0</v>
      </c>
      <c r="K135" s="183" t="s">
        <v>221</v>
      </c>
      <c r="L135" s="41"/>
      <c r="M135" s="188" t="s">
        <v>19</v>
      </c>
      <c r="N135" s="189" t="s">
        <v>43</v>
      </c>
      <c r="O135" s="66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2" t="s">
        <v>156</v>
      </c>
      <c r="AT135" s="192" t="s">
        <v>218</v>
      </c>
      <c r="AU135" s="192" t="s">
        <v>81</v>
      </c>
      <c r="AY135" s="19" t="s">
        <v>216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79</v>
      </c>
      <c r="BK135" s="193">
        <f>ROUND(I135*H135,2)</f>
        <v>0</v>
      </c>
      <c r="BL135" s="19" t="s">
        <v>156</v>
      </c>
      <c r="BM135" s="192" t="s">
        <v>294</v>
      </c>
    </row>
    <row r="136" spans="1:65" s="2" customFormat="1" ht="11.25">
      <c r="A136" s="36"/>
      <c r="B136" s="37"/>
      <c r="C136" s="38"/>
      <c r="D136" s="194" t="s">
        <v>223</v>
      </c>
      <c r="E136" s="38"/>
      <c r="F136" s="195" t="s">
        <v>295</v>
      </c>
      <c r="G136" s="38"/>
      <c r="H136" s="38"/>
      <c r="I136" s="196"/>
      <c r="J136" s="38"/>
      <c r="K136" s="38"/>
      <c r="L136" s="41"/>
      <c r="M136" s="197"/>
      <c r="N136" s="198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223</v>
      </c>
      <c r="AU136" s="19" t="s">
        <v>81</v>
      </c>
    </row>
    <row r="137" spans="1:65" s="2" customFormat="1" ht="29.25">
      <c r="A137" s="36"/>
      <c r="B137" s="37"/>
      <c r="C137" s="38"/>
      <c r="D137" s="199" t="s">
        <v>225</v>
      </c>
      <c r="E137" s="38"/>
      <c r="F137" s="200" t="s">
        <v>296</v>
      </c>
      <c r="G137" s="38"/>
      <c r="H137" s="38"/>
      <c r="I137" s="196"/>
      <c r="J137" s="38"/>
      <c r="K137" s="38"/>
      <c r="L137" s="41"/>
      <c r="M137" s="197"/>
      <c r="N137" s="198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225</v>
      </c>
      <c r="AU137" s="19" t="s">
        <v>81</v>
      </c>
    </row>
    <row r="138" spans="1:65" s="13" customFormat="1" ht="11.25">
      <c r="B138" s="201"/>
      <c r="C138" s="202"/>
      <c r="D138" s="199" t="s">
        <v>227</v>
      </c>
      <c r="E138" s="203" t="s">
        <v>19</v>
      </c>
      <c r="F138" s="204" t="s">
        <v>297</v>
      </c>
      <c r="G138" s="202"/>
      <c r="H138" s="205">
        <v>36</v>
      </c>
      <c r="I138" s="206"/>
      <c r="J138" s="202"/>
      <c r="K138" s="202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227</v>
      </c>
      <c r="AU138" s="211" t="s">
        <v>81</v>
      </c>
      <c r="AV138" s="13" t="s">
        <v>81</v>
      </c>
      <c r="AW138" s="13" t="s">
        <v>33</v>
      </c>
      <c r="AX138" s="13" t="s">
        <v>79</v>
      </c>
      <c r="AY138" s="211" t="s">
        <v>216</v>
      </c>
    </row>
    <row r="139" spans="1:65" s="13" customFormat="1" ht="11.25">
      <c r="B139" s="201"/>
      <c r="C139" s="202"/>
      <c r="D139" s="199" t="s">
        <v>227</v>
      </c>
      <c r="E139" s="202"/>
      <c r="F139" s="204" t="s">
        <v>911</v>
      </c>
      <c r="G139" s="202"/>
      <c r="H139" s="205">
        <v>63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227</v>
      </c>
      <c r="AU139" s="211" t="s">
        <v>81</v>
      </c>
      <c r="AV139" s="13" t="s">
        <v>81</v>
      </c>
      <c r="AW139" s="13" t="s">
        <v>4</v>
      </c>
      <c r="AX139" s="13" t="s">
        <v>79</v>
      </c>
      <c r="AY139" s="211" t="s">
        <v>216</v>
      </c>
    </row>
    <row r="140" spans="1:65" s="2" customFormat="1" ht="24.2" customHeight="1">
      <c r="A140" s="36"/>
      <c r="B140" s="37"/>
      <c r="C140" s="181" t="s">
        <v>284</v>
      </c>
      <c r="D140" s="181" t="s">
        <v>218</v>
      </c>
      <c r="E140" s="182" t="s">
        <v>300</v>
      </c>
      <c r="F140" s="183" t="s">
        <v>301</v>
      </c>
      <c r="G140" s="184" t="s">
        <v>160</v>
      </c>
      <c r="H140" s="185">
        <v>36</v>
      </c>
      <c r="I140" s="186"/>
      <c r="J140" s="187">
        <f>ROUND(I140*H140,2)</f>
        <v>0</v>
      </c>
      <c r="K140" s="183" t="s">
        <v>221</v>
      </c>
      <c r="L140" s="41"/>
      <c r="M140" s="188" t="s">
        <v>19</v>
      </c>
      <c r="N140" s="189" t="s">
        <v>43</v>
      </c>
      <c r="O140" s="66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2" t="s">
        <v>156</v>
      </c>
      <c r="AT140" s="192" t="s">
        <v>218</v>
      </c>
      <c r="AU140" s="192" t="s">
        <v>81</v>
      </c>
      <c r="AY140" s="19" t="s">
        <v>216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9" t="s">
        <v>79</v>
      </c>
      <c r="BK140" s="193">
        <f>ROUND(I140*H140,2)</f>
        <v>0</v>
      </c>
      <c r="BL140" s="19" t="s">
        <v>156</v>
      </c>
      <c r="BM140" s="192" t="s">
        <v>302</v>
      </c>
    </row>
    <row r="141" spans="1:65" s="2" customFormat="1" ht="11.25">
      <c r="A141" s="36"/>
      <c r="B141" s="37"/>
      <c r="C141" s="38"/>
      <c r="D141" s="194" t="s">
        <v>223</v>
      </c>
      <c r="E141" s="38"/>
      <c r="F141" s="195" t="s">
        <v>303</v>
      </c>
      <c r="G141" s="38"/>
      <c r="H141" s="38"/>
      <c r="I141" s="196"/>
      <c r="J141" s="38"/>
      <c r="K141" s="38"/>
      <c r="L141" s="41"/>
      <c r="M141" s="197"/>
      <c r="N141" s="198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223</v>
      </c>
      <c r="AU141" s="19" t="s">
        <v>81</v>
      </c>
    </row>
    <row r="142" spans="1:65" s="13" customFormat="1" ht="11.25">
      <c r="B142" s="201"/>
      <c r="C142" s="202"/>
      <c r="D142" s="199" t="s">
        <v>227</v>
      </c>
      <c r="E142" s="203" t="s">
        <v>19</v>
      </c>
      <c r="F142" s="204" t="s">
        <v>297</v>
      </c>
      <c r="G142" s="202"/>
      <c r="H142" s="205">
        <v>36</v>
      </c>
      <c r="I142" s="206"/>
      <c r="J142" s="202"/>
      <c r="K142" s="202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227</v>
      </c>
      <c r="AU142" s="211" t="s">
        <v>81</v>
      </c>
      <c r="AV142" s="13" t="s">
        <v>81</v>
      </c>
      <c r="AW142" s="13" t="s">
        <v>33</v>
      </c>
      <c r="AX142" s="13" t="s">
        <v>79</v>
      </c>
      <c r="AY142" s="211" t="s">
        <v>216</v>
      </c>
    </row>
    <row r="143" spans="1:65" s="2" customFormat="1" ht="24.2" customHeight="1">
      <c r="A143" s="36"/>
      <c r="B143" s="37"/>
      <c r="C143" s="181" t="s">
        <v>290</v>
      </c>
      <c r="D143" s="181" t="s">
        <v>218</v>
      </c>
      <c r="E143" s="182" t="s">
        <v>305</v>
      </c>
      <c r="F143" s="183" t="s">
        <v>306</v>
      </c>
      <c r="G143" s="184" t="s">
        <v>160</v>
      </c>
      <c r="H143" s="185">
        <v>10</v>
      </c>
      <c r="I143" s="186"/>
      <c r="J143" s="187">
        <f>ROUND(I143*H143,2)</f>
        <v>0</v>
      </c>
      <c r="K143" s="183" t="s">
        <v>221</v>
      </c>
      <c r="L143" s="41"/>
      <c r="M143" s="188" t="s">
        <v>19</v>
      </c>
      <c r="N143" s="189" t="s">
        <v>43</v>
      </c>
      <c r="O143" s="66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2" t="s">
        <v>156</v>
      </c>
      <c r="AT143" s="192" t="s">
        <v>218</v>
      </c>
      <c r="AU143" s="192" t="s">
        <v>81</v>
      </c>
      <c r="AY143" s="19" t="s">
        <v>216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79</v>
      </c>
      <c r="BK143" s="193">
        <f>ROUND(I143*H143,2)</f>
        <v>0</v>
      </c>
      <c r="BL143" s="19" t="s">
        <v>156</v>
      </c>
      <c r="BM143" s="192" t="s">
        <v>307</v>
      </c>
    </row>
    <row r="144" spans="1:65" s="2" customFormat="1" ht="11.25">
      <c r="A144" s="36"/>
      <c r="B144" s="37"/>
      <c r="C144" s="38"/>
      <c r="D144" s="194" t="s">
        <v>223</v>
      </c>
      <c r="E144" s="38"/>
      <c r="F144" s="195" t="s">
        <v>308</v>
      </c>
      <c r="G144" s="38"/>
      <c r="H144" s="38"/>
      <c r="I144" s="196"/>
      <c r="J144" s="38"/>
      <c r="K144" s="38"/>
      <c r="L144" s="41"/>
      <c r="M144" s="197"/>
      <c r="N144" s="198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223</v>
      </c>
      <c r="AU144" s="19" t="s">
        <v>81</v>
      </c>
    </row>
    <row r="145" spans="1:65" s="2" customFormat="1" ht="19.5">
      <c r="A145" s="36"/>
      <c r="B145" s="37"/>
      <c r="C145" s="38"/>
      <c r="D145" s="199" t="s">
        <v>225</v>
      </c>
      <c r="E145" s="38"/>
      <c r="F145" s="200" t="s">
        <v>309</v>
      </c>
      <c r="G145" s="38"/>
      <c r="H145" s="38"/>
      <c r="I145" s="196"/>
      <c r="J145" s="38"/>
      <c r="K145" s="38"/>
      <c r="L145" s="41"/>
      <c r="M145" s="197"/>
      <c r="N145" s="198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225</v>
      </c>
      <c r="AU145" s="19" t="s">
        <v>81</v>
      </c>
    </row>
    <row r="146" spans="1:65" s="14" customFormat="1" ht="11.25">
      <c r="B146" s="212"/>
      <c r="C146" s="213"/>
      <c r="D146" s="199" t="s">
        <v>227</v>
      </c>
      <c r="E146" s="214" t="s">
        <v>19</v>
      </c>
      <c r="F146" s="215" t="s">
        <v>310</v>
      </c>
      <c r="G146" s="213"/>
      <c r="H146" s="214" t="s">
        <v>19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227</v>
      </c>
      <c r="AU146" s="221" t="s">
        <v>81</v>
      </c>
      <c r="AV146" s="14" t="s">
        <v>79</v>
      </c>
      <c r="AW146" s="14" t="s">
        <v>33</v>
      </c>
      <c r="AX146" s="14" t="s">
        <v>72</v>
      </c>
      <c r="AY146" s="221" t="s">
        <v>216</v>
      </c>
    </row>
    <row r="147" spans="1:65" s="13" customFormat="1" ht="11.25">
      <c r="B147" s="201"/>
      <c r="C147" s="202"/>
      <c r="D147" s="199" t="s">
        <v>227</v>
      </c>
      <c r="E147" s="203" t="s">
        <v>180</v>
      </c>
      <c r="F147" s="204" t="s">
        <v>182</v>
      </c>
      <c r="G147" s="202"/>
      <c r="H147" s="205">
        <v>10</v>
      </c>
      <c r="I147" s="206"/>
      <c r="J147" s="202"/>
      <c r="K147" s="202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227</v>
      </c>
      <c r="AU147" s="211" t="s">
        <v>81</v>
      </c>
      <c r="AV147" s="13" t="s">
        <v>81</v>
      </c>
      <c r="AW147" s="13" t="s">
        <v>33</v>
      </c>
      <c r="AX147" s="13" t="s">
        <v>79</v>
      </c>
      <c r="AY147" s="211" t="s">
        <v>216</v>
      </c>
    </row>
    <row r="148" spans="1:65" s="2" customFormat="1" ht="16.5" customHeight="1">
      <c r="A148" s="36"/>
      <c r="B148" s="37"/>
      <c r="C148" s="233" t="s">
        <v>299</v>
      </c>
      <c r="D148" s="233" t="s">
        <v>312</v>
      </c>
      <c r="E148" s="234" t="s">
        <v>313</v>
      </c>
      <c r="F148" s="235" t="s">
        <v>314</v>
      </c>
      <c r="G148" s="236" t="s">
        <v>293</v>
      </c>
      <c r="H148" s="237">
        <v>18</v>
      </c>
      <c r="I148" s="238"/>
      <c r="J148" s="239">
        <f>ROUND(I148*H148,2)</f>
        <v>0</v>
      </c>
      <c r="K148" s="235" t="s">
        <v>221</v>
      </c>
      <c r="L148" s="240"/>
      <c r="M148" s="241" t="s">
        <v>19</v>
      </c>
      <c r="N148" s="242" t="s">
        <v>43</v>
      </c>
      <c r="O148" s="66"/>
      <c r="P148" s="190">
        <f>O148*H148</f>
        <v>0</v>
      </c>
      <c r="Q148" s="190">
        <v>1</v>
      </c>
      <c r="R148" s="190">
        <f>Q148*H148</f>
        <v>18</v>
      </c>
      <c r="S148" s="190">
        <v>0</v>
      </c>
      <c r="T148" s="19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2" t="s">
        <v>257</v>
      </c>
      <c r="AT148" s="192" t="s">
        <v>312</v>
      </c>
      <c r="AU148" s="192" t="s">
        <v>81</v>
      </c>
      <c r="AY148" s="19" t="s">
        <v>216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79</v>
      </c>
      <c r="BK148" s="193">
        <f>ROUND(I148*H148,2)</f>
        <v>0</v>
      </c>
      <c r="BL148" s="19" t="s">
        <v>156</v>
      </c>
      <c r="BM148" s="192" t="s">
        <v>315</v>
      </c>
    </row>
    <row r="149" spans="1:65" s="2" customFormat="1" ht="19.5">
      <c r="A149" s="36"/>
      <c r="B149" s="37"/>
      <c r="C149" s="38"/>
      <c r="D149" s="199" t="s">
        <v>225</v>
      </c>
      <c r="E149" s="38"/>
      <c r="F149" s="200" t="s">
        <v>316</v>
      </c>
      <c r="G149" s="38"/>
      <c r="H149" s="38"/>
      <c r="I149" s="196"/>
      <c r="J149" s="38"/>
      <c r="K149" s="38"/>
      <c r="L149" s="41"/>
      <c r="M149" s="197"/>
      <c r="N149" s="198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225</v>
      </c>
      <c r="AU149" s="19" t="s">
        <v>81</v>
      </c>
    </row>
    <row r="150" spans="1:65" s="13" customFormat="1" ht="11.25">
      <c r="B150" s="201"/>
      <c r="C150" s="202"/>
      <c r="D150" s="199" t="s">
        <v>227</v>
      </c>
      <c r="E150" s="203" t="s">
        <v>19</v>
      </c>
      <c r="F150" s="204" t="s">
        <v>180</v>
      </c>
      <c r="G150" s="202"/>
      <c r="H150" s="205">
        <v>10</v>
      </c>
      <c r="I150" s="206"/>
      <c r="J150" s="202"/>
      <c r="K150" s="202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227</v>
      </c>
      <c r="AU150" s="211" t="s">
        <v>81</v>
      </c>
      <c r="AV150" s="13" t="s">
        <v>81</v>
      </c>
      <c r="AW150" s="13" t="s">
        <v>33</v>
      </c>
      <c r="AX150" s="13" t="s">
        <v>79</v>
      </c>
      <c r="AY150" s="211" t="s">
        <v>216</v>
      </c>
    </row>
    <row r="151" spans="1:65" s="13" customFormat="1" ht="11.25">
      <c r="B151" s="201"/>
      <c r="C151" s="202"/>
      <c r="D151" s="199" t="s">
        <v>227</v>
      </c>
      <c r="E151" s="202"/>
      <c r="F151" s="204" t="s">
        <v>317</v>
      </c>
      <c r="G151" s="202"/>
      <c r="H151" s="205">
        <v>18</v>
      </c>
      <c r="I151" s="206"/>
      <c r="J151" s="202"/>
      <c r="K151" s="202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227</v>
      </c>
      <c r="AU151" s="211" t="s">
        <v>81</v>
      </c>
      <c r="AV151" s="13" t="s">
        <v>81</v>
      </c>
      <c r="AW151" s="13" t="s">
        <v>4</v>
      </c>
      <c r="AX151" s="13" t="s">
        <v>79</v>
      </c>
      <c r="AY151" s="211" t="s">
        <v>216</v>
      </c>
    </row>
    <row r="152" spans="1:65" s="2" customFormat="1" ht="16.5" customHeight="1">
      <c r="A152" s="36"/>
      <c r="B152" s="37"/>
      <c r="C152" s="181" t="s">
        <v>304</v>
      </c>
      <c r="D152" s="181" t="s">
        <v>218</v>
      </c>
      <c r="E152" s="182" t="s">
        <v>319</v>
      </c>
      <c r="F152" s="183" t="s">
        <v>320</v>
      </c>
      <c r="G152" s="184" t="s">
        <v>139</v>
      </c>
      <c r="H152" s="185">
        <v>12</v>
      </c>
      <c r="I152" s="186"/>
      <c r="J152" s="187">
        <f>ROUND(I152*H152,2)</f>
        <v>0</v>
      </c>
      <c r="K152" s="183" t="s">
        <v>221</v>
      </c>
      <c r="L152" s="41"/>
      <c r="M152" s="188" t="s">
        <v>19</v>
      </c>
      <c r="N152" s="189" t="s">
        <v>43</v>
      </c>
      <c r="O152" s="66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2" t="s">
        <v>156</v>
      </c>
      <c r="AT152" s="192" t="s">
        <v>218</v>
      </c>
      <c r="AU152" s="192" t="s">
        <v>81</v>
      </c>
      <c r="AY152" s="19" t="s">
        <v>216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79</v>
      </c>
      <c r="BK152" s="193">
        <f>ROUND(I152*H152,2)</f>
        <v>0</v>
      </c>
      <c r="BL152" s="19" t="s">
        <v>156</v>
      </c>
      <c r="BM152" s="192" t="s">
        <v>321</v>
      </c>
    </row>
    <row r="153" spans="1:65" s="2" customFormat="1" ht="11.25">
      <c r="A153" s="36"/>
      <c r="B153" s="37"/>
      <c r="C153" s="38"/>
      <c r="D153" s="194" t="s">
        <v>223</v>
      </c>
      <c r="E153" s="38"/>
      <c r="F153" s="195" t="s">
        <v>322</v>
      </c>
      <c r="G153" s="38"/>
      <c r="H153" s="38"/>
      <c r="I153" s="196"/>
      <c r="J153" s="38"/>
      <c r="K153" s="38"/>
      <c r="L153" s="41"/>
      <c r="M153" s="197"/>
      <c r="N153" s="198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223</v>
      </c>
      <c r="AU153" s="19" t="s">
        <v>81</v>
      </c>
    </row>
    <row r="154" spans="1:65" s="13" customFormat="1" ht="11.25">
      <c r="B154" s="201"/>
      <c r="C154" s="202"/>
      <c r="D154" s="199" t="s">
        <v>227</v>
      </c>
      <c r="E154" s="203" t="s">
        <v>19</v>
      </c>
      <c r="F154" s="204" t="s">
        <v>184</v>
      </c>
      <c r="G154" s="202"/>
      <c r="H154" s="205">
        <v>12</v>
      </c>
      <c r="I154" s="206"/>
      <c r="J154" s="202"/>
      <c r="K154" s="202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227</v>
      </c>
      <c r="AU154" s="211" t="s">
        <v>81</v>
      </c>
      <c r="AV154" s="13" t="s">
        <v>81</v>
      </c>
      <c r="AW154" s="13" t="s">
        <v>33</v>
      </c>
      <c r="AX154" s="13" t="s">
        <v>79</v>
      </c>
      <c r="AY154" s="211" t="s">
        <v>216</v>
      </c>
    </row>
    <row r="155" spans="1:65" s="2" customFormat="1" ht="16.5" customHeight="1">
      <c r="A155" s="36"/>
      <c r="B155" s="37"/>
      <c r="C155" s="233" t="s">
        <v>311</v>
      </c>
      <c r="D155" s="233" t="s">
        <v>312</v>
      </c>
      <c r="E155" s="234" t="s">
        <v>324</v>
      </c>
      <c r="F155" s="235" t="s">
        <v>325</v>
      </c>
      <c r="G155" s="236" t="s">
        <v>326</v>
      </c>
      <c r="H155" s="237">
        <v>0.24</v>
      </c>
      <c r="I155" s="238"/>
      <c r="J155" s="239">
        <f>ROUND(I155*H155,2)</f>
        <v>0</v>
      </c>
      <c r="K155" s="235" t="s">
        <v>221</v>
      </c>
      <c r="L155" s="240"/>
      <c r="M155" s="241" t="s">
        <v>19</v>
      </c>
      <c r="N155" s="242" t="s">
        <v>43</v>
      </c>
      <c r="O155" s="66"/>
      <c r="P155" s="190">
        <f>O155*H155</f>
        <v>0</v>
      </c>
      <c r="Q155" s="190">
        <v>1E-3</v>
      </c>
      <c r="R155" s="190">
        <f>Q155*H155</f>
        <v>2.4000000000000001E-4</v>
      </c>
      <c r="S155" s="190">
        <v>0</v>
      </c>
      <c r="T155" s="19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2" t="s">
        <v>257</v>
      </c>
      <c r="AT155" s="192" t="s">
        <v>312</v>
      </c>
      <c r="AU155" s="192" t="s">
        <v>81</v>
      </c>
      <c r="AY155" s="19" t="s">
        <v>216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79</v>
      </c>
      <c r="BK155" s="193">
        <f>ROUND(I155*H155,2)</f>
        <v>0</v>
      </c>
      <c r="BL155" s="19" t="s">
        <v>156</v>
      </c>
      <c r="BM155" s="192" t="s">
        <v>327</v>
      </c>
    </row>
    <row r="156" spans="1:65" s="2" customFormat="1" ht="19.5">
      <c r="A156" s="36"/>
      <c r="B156" s="37"/>
      <c r="C156" s="38"/>
      <c r="D156" s="199" t="s">
        <v>225</v>
      </c>
      <c r="E156" s="38"/>
      <c r="F156" s="200" t="s">
        <v>328</v>
      </c>
      <c r="G156" s="38"/>
      <c r="H156" s="38"/>
      <c r="I156" s="196"/>
      <c r="J156" s="38"/>
      <c r="K156" s="38"/>
      <c r="L156" s="41"/>
      <c r="M156" s="197"/>
      <c r="N156" s="198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225</v>
      </c>
      <c r="AU156" s="19" t="s">
        <v>81</v>
      </c>
    </row>
    <row r="157" spans="1:65" s="13" customFormat="1" ht="11.25">
      <c r="B157" s="201"/>
      <c r="C157" s="202"/>
      <c r="D157" s="199" t="s">
        <v>227</v>
      </c>
      <c r="E157" s="203" t="s">
        <v>19</v>
      </c>
      <c r="F157" s="204" t="s">
        <v>184</v>
      </c>
      <c r="G157" s="202"/>
      <c r="H157" s="205">
        <v>12</v>
      </c>
      <c r="I157" s="206"/>
      <c r="J157" s="202"/>
      <c r="K157" s="202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227</v>
      </c>
      <c r="AU157" s="211" t="s">
        <v>81</v>
      </c>
      <c r="AV157" s="13" t="s">
        <v>81</v>
      </c>
      <c r="AW157" s="13" t="s">
        <v>33</v>
      </c>
      <c r="AX157" s="13" t="s">
        <v>79</v>
      </c>
      <c r="AY157" s="211" t="s">
        <v>216</v>
      </c>
    </row>
    <row r="158" spans="1:65" s="13" customFormat="1" ht="11.25">
      <c r="B158" s="201"/>
      <c r="C158" s="202"/>
      <c r="D158" s="199" t="s">
        <v>227</v>
      </c>
      <c r="E158" s="202"/>
      <c r="F158" s="204" t="s">
        <v>912</v>
      </c>
      <c r="G158" s="202"/>
      <c r="H158" s="205">
        <v>0.24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227</v>
      </c>
      <c r="AU158" s="211" t="s">
        <v>81</v>
      </c>
      <c r="AV158" s="13" t="s">
        <v>81</v>
      </c>
      <c r="AW158" s="13" t="s">
        <v>4</v>
      </c>
      <c r="AX158" s="13" t="s">
        <v>79</v>
      </c>
      <c r="AY158" s="211" t="s">
        <v>216</v>
      </c>
    </row>
    <row r="159" spans="1:65" s="2" customFormat="1" ht="33" customHeight="1">
      <c r="A159" s="36"/>
      <c r="B159" s="37"/>
      <c r="C159" s="181" t="s">
        <v>318</v>
      </c>
      <c r="D159" s="181" t="s">
        <v>218</v>
      </c>
      <c r="E159" s="182" t="s">
        <v>330</v>
      </c>
      <c r="F159" s="183" t="s">
        <v>331</v>
      </c>
      <c r="G159" s="184" t="s">
        <v>139</v>
      </c>
      <c r="H159" s="185">
        <v>12</v>
      </c>
      <c r="I159" s="186"/>
      <c r="J159" s="187">
        <f>ROUND(I159*H159,2)</f>
        <v>0</v>
      </c>
      <c r="K159" s="183" t="s">
        <v>221</v>
      </c>
      <c r="L159" s="41"/>
      <c r="M159" s="188" t="s">
        <v>19</v>
      </c>
      <c r="N159" s="189" t="s">
        <v>43</v>
      </c>
      <c r="O159" s="66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2" t="s">
        <v>156</v>
      </c>
      <c r="AT159" s="192" t="s">
        <v>218</v>
      </c>
      <c r="AU159" s="192" t="s">
        <v>81</v>
      </c>
      <c r="AY159" s="19" t="s">
        <v>216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79</v>
      </c>
      <c r="BK159" s="193">
        <f>ROUND(I159*H159,2)</f>
        <v>0</v>
      </c>
      <c r="BL159" s="19" t="s">
        <v>156</v>
      </c>
      <c r="BM159" s="192" t="s">
        <v>332</v>
      </c>
    </row>
    <row r="160" spans="1:65" s="2" customFormat="1" ht="11.25">
      <c r="A160" s="36"/>
      <c r="B160" s="37"/>
      <c r="C160" s="38"/>
      <c r="D160" s="194" t="s">
        <v>223</v>
      </c>
      <c r="E160" s="38"/>
      <c r="F160" s="195" t="s">
        <v>333</v>
      </c>
      <c r="G160" s="38"/>
      <c r="H160" s="38"/>
      <c r="I160" s="196"/>
      <c r="J160" s="38"/>
      <c r="K160" s="38"/>
      <c r="L160" s="41"/>
      <c r="M160" s="197"/>
      <c r="N160" s="198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223</v>
      </c>
      <c r="AU160" s="19" t="s">
        <v>81</v>
      </c>
    </row>
    <row r="161" spans="1:65" s="13" customFormat="1" ht="11.25">
      <c r="B161" s="201"/>
      <c r="C161" s="202"/>
      <c r="D161" s="199" t="s">
        <v>227</v>
      </c>
      <c r="E161" s="203" t="s">
        <v>19</v>
      </c>
      <c r="F161" s="204" t="s">
        <v>184</v>
      </c>
      <c r="G161" s="202"/>
      <c r="H161" s="205">
        <v>12</v>
      </c>
      <c r="I161" s="206"/>
      <c r="J161" s="202"/>
      <c r="K161" s="202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227</v>
      </c>
      <c r="AU161" s="211" t="s">
        <v>81</v>
      </c>
      <c r="AV161" s="13" t="s">
        <v>81</v>
      </c>
      <c r="AW161" s="13" t="s">
        <v>33</v>
      </c>
      <c r="AX161" s="13" t="s">
        <v>79</v>
      </c>
      <c r="AY161" s="211" t="s">
        <v>216</v>
      </c>
    </row>
    <row r="162" spans="1:65" s="2" customFormat="1" ht="16.5" customHeight="1">
      <c r="A162" s="36"/>
      <c r="B162" s="37"/>
      <c r="C162" s="233" t="s">
        <v>323</v>
      </c>
      <c r="D162" s="233" t="s">
        <v>312</v>
      </c>
      <c r="E162" s="234" t="s">
        <v>334</v>
      </c>
      <c r="F162" s="235" t="s">
        <v>335</v>
      </c>
      <c r="G162" s="236" t="s">
        <v>293</v>
      </c>
      <c r="H162" s="237">
        <v>3.84</v>
      </c>
      <c r="I162" s="238"/>
      <c r="J162" s="239">
        <f>ROUND(I162*H162,2)</f>
        <v>0</v>
      </c>
      <c r="K162" s="235" t="s">
        <v>221</v>
      </c>
      <c r="L162" s="240"/>
      <c r="M162" s="241" t="s">
        <v>19</v>
      </c>
      <c r="N162" s="242" t="s">
        <v>43</v>
      </c>
      <c r="O162" s="66"/>
      <c r="P162" s="190">
        <f>O162*H162</f>
        <v>0</v>
      </c>
      <c r="Q162" s="190">
        <v>1</v>
      </c>
      <c r="R162" s="190">
        <f>Q162*H162</f>
        <v>3.84</v>
      </c>
      <c r="S162" s="190">
        <v>0</v>
      </c>
      <c r="T162" s="191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92" t="s">
        <v>257</v>
      </c>
      <c r="AT162" s="192" t="s">
        <v>312</v>
      </c>
      <c r="AU162" s="192" t="s">
        <v>81</v>
      </c>
      <c r="AY162" s="19" t="s">
        <v>216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9" t="s">
        <v>79</v>
      </c>
      <c r="BK162" s="193">
        <f>ROUND(I162*H162,2)</f>
        <v>0</v>
      </c>
      <c r="BL162" s="19" t="s">
        <v>156</v>
      </c>
      <c r="BM162" s="192" t="s">
        <v>336</v>
      </c>
    </row>
    <row r="163" spans="1:65" s="2" customFormat="1" ht="19.5">
      <c r="A163" s="36"/>
      <c r="B163" s="37"/>
      <c r="C163" s="38"/>
      <c r="D163" s="199" t="s">
        <v>225</v>
      </c>
      <c r="E163" s="38"/>
      <c r="F163" s="200" t="s">
        <v>316</v>
      </c>
      <c r="G163" s="38"/>
      <c r="H163" s="38"/>
      <c r="I163" s="196"/>
      <c r="J163" s="38"/>
      <c r="K163" s="38"/>
      <c r="L163" s="41"/>
      <c r="M163" s="197"/>
      <c r="N163" s="198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225</v>
      </c>
      <c r="AU163" s="19" t="s">
        <v>81</v>
      </c>
    </row>
    <row r="164" spans="1:65" s="13" customFormat="1" ht="11.25">
      <c r="B164" s="201"/>
      <c r="C164" s="202"/>
      <c r="D164" s="199" t="s">
        <v>227</v>
      </c>
      <c r="E164" s="203" t="s">
        <v>19</v>
      </c>
      <c r="F164" s="204" t="s">
        <v>337</v>
      </c>
      <c r="G164" s="202"/>
      <c r="H164" s="205">
        <v>2.4</v>
      </c>
      <c r="I164" s="206"/>
      <c r="J164" s="202"/>
      <c r="K164" s="202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227</v>
      </c>
      <c r="AU164" s="211" t="s">
        <v>81</v>
      </c>
      <c r="AV164" s="13" t="s">
        <v>81</v>
      </c>
      <c r="AW164" s="13" t="s">
        <v>33</v>
      </c>
      <c r="AX164" s="13" t="s">
        <v>79</v>
      </c>
      <c r="AY164" s="211" t="s">
        <v>216</v>
      </c>
    </row>
    <row r="165" spans="1:65" s="13" customFormat="1" ht="11.25">
      <c r="B165" s="201"/>
      <c r="C165" s="202"/>
      <c r="D165" s="199" t="s">
        <v>227</v>
      </c>
      <c r="E165" s="202"/>
      <c r="F165" s="204" t="s">
        <v>913</v>
      </c>
      <c r="G165" s="202"/>
      <c r="H165" s="205">
        <v>3.84</v>
      </c>
      <c r="I165" s="206"/>
      <c r="J165" s="202"/>
      <c r="K165" s="202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227</v>
      </c>
      <c r="AU165" s="211" t="s">
        <v>81</v>
      </c>
      <c r="AV165" s="13" t="s">
        <v>81</v>
      </c>
      <c r="AW165" s="13" t="s">
        <v>4</v>
      </c>
      <c r="AX165" s="13" t="s">
        <v>79</v>
      </c>
      <c r="AY165" s="211" t="s">
        <v>216</v>
      </c>
    </row>
    <row r="166" spans="1:65" s="2" customFormat="1" ht="21.75" customHeight="1">
      <c r="A166" s="36"/>
      <c r="B166" s="37"/>
      <c r="C166" s="181" t="s">
        <v>152</v>
      </c>
      <c r="D166" s="181" t="s">
        <v>218</v>
      </c>
      <c r="E166" s="182" t="s">
        <v>340</v>
      </c>
      <c r="F166" s="183" t="s">
        <v>341</v>
      </c>
      <c r="G166" s="184" t="s">
        <v>139</v>
      </c>
      <c r="H166" s="185">
        <v>12</v>
      </c>
      <c r="I166" s="186"/>
      <c r="J166" s="187">
        <f>ROUND(I166*H166,2)</f>
        <v>0</v>
      </c>
      <c r="K166" s="183" t="s">
        <v>221</v>
      </c>
      <c r="L166" s="41"/>
      <c r="M166" s="188" t="s">
        <v>19</v>
      </c>
      <c r="N166" s="189" t="s">
        <v>43</v>
      </c>
      <c r="O166" s="66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2" t="s">
        <v>156</v>
      </c>
      <c r="AT166" s="192" t="s">
        <v>218</v>
      </c>
      <c r="AU166" s="192" t="s">
        <v>81</v>
      </c>
      <c r="AY166" s="19" t="s">
        <v>216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9" t="s">
        <v>79</v>
      </c>
      <c r="BK166" s="193">
        <f>ROUND(I166*H166,2)</f>
        <v>0</v>
      </c>
      <c r="BL166" s="19" t="s">
        <v>156</v>
      </c>
      <c r="BM166" s="192" t="s">
        <v>342</v>
      </c>
    </row>
    <row r="167" spans="1:65" s="2" customFormat="1" ht="11.25">
      <c r="A167" s="36"/>
      <c r="B167" s="37"/>
      <c r="C167" s="38"/>
      <c r="D167" s="194" t="s">
        <v>223</v>
      </c>
      <c r="E167" s="38"/>
      <c r="F167" s="195" t="s">
        <v>343</v>
      </c>
      <c r="G167" s="38"/>
      <c r="H167" s="38"/>
      <c r="I167" s="196"/>
      <c r="J167" s="38"/>
      <c r="K167" s="38"/>
      <c r="L167" s="41"/>
      <c r="M167" s="197"/>
      <c r="N167" s="198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223</v>
      </c>
      <c r="AU167" s="19" t="s">
        <v>81</v>
      </c>
    </row>
    <row r="168" spans="1:65" s="13" customFormat="1" ht="11.25">
      <c r="B168" s="201"/>
      <c r="C168" s="202"/>
      <c r="D168" s="199" t="s">
        <v>227</v>
      </c>
      <c r="E168" s="203" t="s">
        <v>19</v>
      </c>
      <c r="F168" s="204" t="s">
        <v>184</v>
      </c>
      <c r="G168" s="202"/>
      <c r="H168" s="205">
        <v>12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227</v>
      </c>
      <c r="AU168" s="211" t="s">
        <v>81</v>
      </c>
      <c r="AV168" s="13" t="s">
        <v>81</v>
      </c>
      <c r="AW168" s="13" t="s">
        <v>33</v>
      </c>
      <c r="AX168" s="13" t="s">
        <v>79</v>
      </c>
      <c r="AY168" s="211" t="s">
        <v>216</v>
      </c>
    </row>
    <row r="169" spans="1:65" s="2" customFormat="1" ht="21.75" customHeight="1">
      <c r="A169" s="36"/>
      <c r="B169" s="37"/>
      <c r="C169" s="181" t="s">
        <v>7</v>
      </c>
      <c r="D169" s="181" t="s">
        <v>218</v>
      </c>
      <c r="E169" s="182" t="s">
        <v>345</v>
      </c>
      <c r="F169" s="183" t="s">
        <v>346</v>
      </c>
      <c r="G169" s="184" t="s">
        <v>139</v>
      </c>
      <c r="H169" s="185">
        <v>21</v>
      </c>
      <c r="I169" s="186"/>
      <c r="J169" s="187">
        <f>ROUND(I169*H169,2)</f>
        <v>0</v>
      </c>
      <c r="K169" s="183" t="s">
        <v>221</v>
      </c>
      <c r="L169" s="41"/>
      <c r="M169" s="188" t="s">
        <v>19</v>
      </c>
      <c r="N169" s="189" t="s">
        <v>43</v>
      </c>
      <c r="O169" s="66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2" t="s">
        <v>156</v>
      </c>
      <c r="AT169" s="192" t="s">
        <v>218</v>
      </c>
      <c r="AU169" s="192" t="s">
        <v>81</v>
      </c>
      <c r="AY169" s="19" t="s">
        <v>216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79</v>
      </c>
      <c r="BK169" s="193">
        <f>ROUND(I169*H169,2)</f>
        <v>0</v>
      </c>
      <c r="BL169" s="19" t="s">
        <v>156</v>
      </c>
      <c r="BM169" s="192" t="s">
        <v>347</v>
      </c>
    </row>
    <row r="170" spans="1:65" s="2" customFormat="1" ht="11.25">
      <c r="A170" s="36"/>
      <c r="B170" s="37"/>
      <c r="C170" s="38"/>
      <c r="D170" s="194" t="s">
        <v>223</v>
      </c>
      <c r="E170" s="38"/>
      <c r="F170" s="195" t="s">
        <v>348</v>
      </c>
      <c r="G170" s="38"/>
      <c r="H170" s="38"/>
      <c r="I170" s="196"/>
      <c r="J170" s="38"/>
      <c r="K170" s="38"/>
      <c r="L170" s="41"/>
      <c r="M170" s="197"/>
      <c r="N170" s="198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223</v>
      </c>
      <c r="AU170" s="19" t="s">
        <v>81</v>
      </c>
    </row>
    <row r="171" spans="1:65" s="13" customFormat="1" ht="11.25">
      <c r="B171" s="201"/>
      <c r="C171" s="202"/>
      <c r="D171" s="199" t="s">
        <v>227</v>
      </c>
      <c r="E171" s="203" t="s">
        <v>19</v>
      </c>
      <c r="F171" s="204" t="s">
        <v>150</v>
      </c>
      <c r="G171" s="202"/>
      <c r="H171" s="205">
        <v>21</v>
      </c>
      <c r="I171" s="206"/>
      <c r="J171" s="202"/>
      <c r="K171" s="202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227</v>
      </c>
      <c r="AU171" s="211" t="s">
        <v>81</v>
      </c>
      <c r="AV171" s="13" t="s">
        <v>81</v>
      </c>
      <c r="AW171" s="13" t="s">
        <v>33</v>
      </c>
      <c r="AX171" s="13" t="s">
        <v>79</v>
      </c>
      <c r="AY171" s="211" t="s">
        <v>216</v>
      </c>
    </row>
    <row r="172" spans="1:65" s="12" customFormat="1" ht="22.9" customHeight="1">
      <c r="B172" s="165"/>
      <c r="C172" s="166"/>
      <c r="D172" s="167" t="s">
        <v>71</v>
      </c>
      <c r="E172" s="179" t="s">
        <v>241</v>
      </c>
      <c r="F172" s="179" t="s">
        <v>349</v>
      </c>
      <c r="G172" s="166"/>
      <c r="H172" s="166"/>
      <c r="I172" s="169"/>
      <c r="J172" s="180">
        <f>BK172</f>
        <v>0</v>
      </c>
      <c r="K172" s="166"/>
      <c r="L172" s="171"/>
      <c r="M172" s="172"/>
      <c r="N172" s="173"/>
      <c r="O172" s="173"/>
      <c r="P172" s="174">
        <f>SUM(P173:P204)</f>
        <v>0</v>
      </c>
      <c r="Q172" s="173"/>
      <c r="R172" s="174">
        <f>SUM(R173:R204)</f>
        <v>0</v>
      </c>
      <c r="S172" s="173"/>
      <c r="T172" s="175">
        <f>SUM(T173:T204)</f>
        <v>0</v>
      </c>
      <c r="AR172" s="176" t="s">
        <v>79</v>
      </c>
      <c r="AT172" s="177" t="s">
        <v>71</v>
      </c>
      <c r="AU172" s="177" t="s">
        <v>79</v>
      </c>
      <c r="AY172" s="176" t="s">
        <v>216</v>
      </c>
      <c r="BK172" s="178">
        <f>SUM(BK173:BK204)</f>
        <v>0</v>
      </c>
    </row>
    <row r="173" spans="1:65" s="2" customFormat="1" ht="21.75" customHeight="1">
      <c r="A173" s="36"/>
      <c r="B173" s="37"/>
      <c r="C173" s="181" t="s">
        <v>339</v>
      </c>
      <c r="D173" s="181" t="s">
        <v>218</v>
      </c>
      <c r="E173" s="182" t="s">
        <v>356</v>
      </c>
      <c r="F173" s="183" t="s">
        <v>357</v>
      </c>
      <c r="G173" s="184" t="s">
        <v>139</v>
      </c>
      <c r="H173" s="185">
        <v>21</v>
      </c>
      <c r="I173" s="186"/>
      <c r="J173" s="187">
        <f>ROUND(I173*H173,2)</f>
        <v>0</v>
      </c>
      <c r="K173" s="183" t="s">
        <v>221</v>
      </c>
      <c r="L173" s="41"/>
      <c r="M173" s="188" t="s">
        <v>19</v>
      </c>
      <c r="N173" s="189" t="s">
        <v>43</v>
      </c>
      <c r="O173" s="66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2" t="s">
        <v>156</v>
      </c>
      <c r="AT173" s="192" t="s">
        <v>218</v>
      </c>
      <c r="AU173" s="192" t="s">
        <v>81</v>
      </c>
      <c r="AY173" s="19" t="s">
        <v>216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79</v>
      </c>
      <c r="BK173" s="193">
        <f>ROUND(I173*H173,2)</f>
        <v>0</v>
      </c>
      <c r="BL173" s="19" t="s">
        <v>156</v>
      </c>
      <c r="BM173" s="192" t="s">
        <v>358</v>
      </c>
    </row>
    <row r="174" spans="1:65" s="2" customFormat="1" ht="11.25">
      <c r="A174" s="36"/>
      <c r="B174" s="37"/>
      <c r="C174" s="38"/>
      <c r="D174" s="194" t="s">
        <v>223</v>
      </c>
      <c r="E174" s="38"/>
      <c r="F174" s="195" t="s">
        <v>359</v>
      </c>
      <c r="G174" s="38"/>
      <c r="H174" s="38"/>
      <c r="I174" s="196"/>
      <c r="J174" s="38"/>
      <c r="K174" s="38"/>
      <c r="L174" s="41"/>
      <c r="M174" s="197"/>
      <c r="N174" s="198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223</v>
      </c>
      <c r="AU174" s="19" t="s">
        <v>81</v>
      </c>
    </row>
    <row r="175" spans="1:65" s="13" customFormat="1" ht="11.25">
      <c r="B175" s="201"/>
      <c r="C175" s="202"/>
      <c r="D175" s="199" t="s">
        <v>227</v>
      </c>
      <c r="E175" s="203" t="s">
        <v>19</v>
      </c>
      <c r="F175" s="204" t="s">
        <v>150</v>
      </c>
      <c r="G175" s="202"/>
      <c r="H175" s="205">
        <v>21</v>
      </c>
      <c r="I175" s="206"/>
      <c r="J175" s="202"/>
      <c r="K175" s="202"/>
      <c r="L175" s="207"/>
      <c r="M175" s="208"/>
      <c r="N175" s="209"/>
      <c r="O175" s="209"/>
      <c r="P175" s="209"/>
      <c r="Q175" s="209"/>
      <c r="R175" s="209"/>
      <c r="S175" s="209"/>
      <c r="T175" s="210"/>
      <c r="AT175" s="211" t="s">
        <v>227</v>
      </c>
      <c r="AU175" s="211" t="s">
        <v>81</v>
      </c>
      <c r="AV175" s="13" t="s">
        <v>81</v>
      </c>
      <c r="AW175" s="13" t="s">
        <v>33</v>
      </c>
      <c r="AX175" s="13" t="s">
        <v>79</v>
      </c>
      <c r="AY175" s="211" t="s">
        <v>216</v>
      </c>
    </row>
    <row r="176" spans="1:65" s="2" customFormat="1" ht="21.75" customHeight="1">
      <c r="A176" s="36"/>
      <c r="B176" s="37"/>
      <c r="C176" s="181" t="s">
        <v>344</v>
      </c>
      <c r="D176" s="181" t="s">
        <v>218</v>
      </c>
      <c r="E176" s="182" t="s">
        <v>361</v>
      </c>
      <c r="F176" s="183" t="s">
        <v>362</v>
      </c>
      <c r="G176" s="184" t="s">
        <v>139</v>
      </c>
      <c r="H176" s="185">
        <v>21</v>
      </c>
      <c r="I176" s="186"/>
      <c r="J176" s="187">
        <f>ROUND(I176*H176,2)</f>
        <v>0</v>
      </c>
      <c r="K176" s="183" t="s">
        <v>221</v>
      </c>
      <c r="L176" s="41"/>
      <c r="M176" s="188" t="s">
        <v>19</v>
      </c>
      <c r="N176" s="189" t="s">
        <v>43</v>
      </c>
      <c r="O176" s="66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2" t="s">
        <v>156</v>
      </c>
      <c r="AT176" s="192" t="s">
        <v>218</v>
      </c>
      <c r="AU176" s="192" t="s">
        <v>81</v>
      </c>
      <c r="AY176" s="19" t="s">
        <v>216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9" t="s">
        <v>79</v>
      </c>
      <c r="BK176" s="193">
        <f>ROUND(I176*H176,2)</f>
        <v>0</v>
      </c>
      <c r="BL176" s="19" t="s">
        <v>156</v>
      </c>
      <c r="BM176" s="192" t="s">
        <v>363</v>
      </c>
    </row>
    <row r="177" spans="1:65" s="2" customFormat="1" ht="11.25">
      <c r="A177" s="36"/>
      <c r="B177" s="37"/>
      <c r="C177" s="38"/>
      <c r="D177" s="194" t="s">
        <v>223</v>
      </c>
      <c r="E177" s="38"/>
      <c r="F177" s="195" t="s">
        <v>364</v>
      </c>
      <c r="G177" s="38"/>
      <c r="H177" s="38"/>
      <c r="I177" s="196"/>
      <c r="J177" s="38"/>
      <c r="K177" s="38"/>
      <c r="L177" s="41"/>
      <c r="M177" s="197"/>
      <c r="N177" s="198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223</v>
      </c>
      <c r="AU177" s="19" t="s">
        <v>81</v>
      </c>
    </row>
    <row r="178" spans="1:65" s="13" customFormat="1" ht="11.25">
      <c r="B178" s="201"/>
      <c r="C178" s="202"/>
      <c r="D178" s="199" t="s">
        <v>227</v>
      </c>
      <c r="E178" s="203" t="s">
        <v>19</v>
      </c>
      <c r="F178" s="204" t="s">
        <v>150</v>
      </c>
      <c r="G178" s="202"/>
      <c r="H178" s="205">
        <v>21</v>
      </c>
      <c r="I178" s="206"/>
      <c r="J178" s="202"/>
      <c r="K178" s="202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227</v>
      </c>
      <c r="AU178" s="211" t="s">
        <v>81</v>
      </c>
      <c r="AV178" s="13" t="s">
        <v>81</v>
      </c>
      <c r="AW178" s="13" t="s">
        <v>33</v>
      </c>
      <c r="AX178" s="13" t="s">
        <v>79</v>
      </c>
      <c r="AY178" s="211" t="s">
        <v>216</v>
      </c>
    </row>
    <row r="179" spans="1:65" s="2" customFormat="1" ht="24.2" customHeight="1">
      <c r="A179" s="36"/>
      <c r="B179" s="37"/>
      <c r="C179" s="181" t="s">
        <v>350</v>
      </c>
      <c r="D179" s="181" t="s">
        <v>218</v>
      </c>
      <c r="E179" s="182" t="s">
        <v>367</v>
      </c>
      <c r="F179" s="183" t="s">
        <v>368</v>
      </c>
      <c r="G179" s="184" t="s">
        <v>139</v>
      </c>
      <c r="H179" s="185">
        <v>21</v>
      </c>
      <c r="I179" s="186"/>
      <c r="J179" s="187">
        <f>ROUND(I179*H179,2)</f>
        <v>0</v>
      </c>
      <c r="K179" s="183" t="s">
        <v>221</v>
      </c>
      <c r="L179" s="41"/>
      <c r="M179" s="188" t="s">
        <v>19</v>
      </c>
      <c r="N179" s="189" t="s">
        <v>43</v>
      </c>
      <c r="O179" s="66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2" t="s">
        <v>156</v>
      </c>
      <c r="AT179" s="192" t="s">
        <v>218</v>
      </c>
      <c r="AU179" s="192" t="s">
        <v>81</v>
      </c>
      <c r="AY179" s="19" t="s">
        <v>216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9" t="s">
        <v>79</v>
      </c>
      <c r="BK179" s="193">
        <f>ROUND(I179*H179,2)</f>
        <v>0</v>
      </c>
      <c r="BL179" s="19" t="s">
        <v>156</v>
      </c>
      <c r="BM179" s="192" t="s">
        <v>369</v>
      </c>
    </row>
    <row r="180" spans="1:65" s="2" customFormat="1" ht="11.25">
      <c r="A180" s="36"/>
      <c r="B180" s="37"/>
      <c r="C180" s="38"/>
      <c r="D180" s="194" t="s">
        <v>223</v>
      </c>
      <c r="E180" s="38"/>
      <c r="F180" s="195" t="s">
        <v>370</v>
      </c>
      <c r="G180" s="38"/>
      <c r="H180" s="38"/>
      <c r="I180" s="196"/>
      <c r="J180" s="38"/>
      <c r="K180" s="38"/>
      <c r="L180" s="41"/>
      <c r="M180" s="197"/>
      <c r="N180" s="198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223</v>
      </c>
      <c r="AU180" s="19" t="s">
        <v>81</v>
      </c>
    </row>
    <row r="181" spans="1:65" s="13" customFormat="1" ht="11.25">
      <c r="B181" s="201"/>
      <c r="C181" s="202"/>
      <c r="D181" s="199" t="s">
        <v>227</v>
      </c>
      <c r="E181" s="203" t="s">
        <v>19</v>
      </c>
      <c r="F181" s="204" t="s">
        <v>150</v>
      </c>
      <c r="G181" s="202"/>
      <c r="H181" s="205">
        <v>21</v>
      </c>
      <c r="I181" s="206"/>
      <c r="J181" s="202"/>
      <c r="K181" s="202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227</v>
      </c>
      <c r="AU181" s="211" t="s">
        <v>81</v>
      </c>
      <c r="AV181" s="13" t="s">
        <v>81</v>
      </c>
      <c r="AW181" s="13" t="s">
        <v>33</v>
      </c>
      <c r="AX181" s="13" t="s">
        <v>79</v>
      </c>
      <c r="AY181" s="211" t="s">
        <v>216</v>
      </c>
    </row>
    <row r="182" spans="1:65" s="2" customFormat="1" ht="24.2" customHeight="1">
      <c r="A182" s="36"/>
      <c r="B182" s="37"/>
      <c r="C182" s="181" t="s">
        <v>355</v>
      </c>
      <c r="D182" s="181" t="s">
        <v>218</v>
      </c>
      <c r="E182" s="182" t="s">
        <v>372</v>
      </c>
      <c r="F182" s="183" t="s">
        <v>373</v>
      </c>
      <c r="G182" s="184" t="s">
        <v>139</v>
      </c>
      <c r="H182" s="185">
        <v>84.6</v>
      </c>
      <c r="I182" s="186"/>
      <c r="J182" s="187">
        <f>ROUND(I182*H182,2)</f>
        <v>0</v>
      </c>
      <c r="K182" s="183" t="s">
        <v>221</v>
      </c>
      <c r="L182" s="41"/>
      <c r="M182" s="188" t="s">
        <v>19</v>
      </c>
      <c r="N182" s="189" t="s">
        <v>43</v>
      </c>
      <c r="O182" s="66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2" t="s">
        <v>156</v>
      </c>
      <c r="AT182" s="192" t="s">
        <v>218</v>
      </c>
      <c r="AU182" s="192" t="s">
        <v>81</v>
      </c>
      <c r="AY182" s="19" t="s">
        <v>216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9" t="s">
        <v>79</v>
      </c>
      <c r="BK182" s="193">
        <f>ROUND(I182*H182,2)</f>
        <v>0</v>
      </c>
      <c r="BL182" s="19" t="s">
        <v>156</v>
      </c>
      <c r="BM182" s="192" t="s">
        <v>374</v>
      </c>
    </row>
    <row r="183" spans="1:65" s="2" customFormat="1" ht="11.25">
      <c r="A183" s="36"/>
      <c r="B183" s="37"/>
      <c r="C183" s="38"/>
      <c r="D183" s="194" t="s">
        <v>223</v>
      </c>
      <c r="E183" s="38"/>
      <c r="F183" s="195" t="s">
        <v>375</v>
      </c>
      <c r="G183" s="38"/>
      <c r="H183" s="38"/>
      <c r="I183" s="196"/>
      <c r="J183" s="38"/>
      <c r="K183" s="38"/>
      <c r="L183" s="41"/>
      <c r="M183" s="197"/>
      <c r="N183" s="198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223</v>
      </c>
      <c r="AU183" s="19" t="s">
        <v>81</v>
      </c>
    </row>
    <row r="184" spans="1:65" s="13" customFormat="1" ht="11.25">
      <c r="B184" s="201"/>
      <c r="C184" s="202"/>
      <c r="D184" s="199" t="s">
        <v>227</v>
      </c>
      <c r="E184" s="203" t="s">
        <v>145</v>
      </c>
      <c r="F184" s="204" t="s">
        <v>376</v>
      </c>
      <c r="G184" s="202"/>
      <c r="H184" s="205">
        <v>84.6</v>
      </c>
      <c r="I184" s="206"/>
      <c r="J184" s="202"/>
      <c r="K184" s="202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227</v>
      </c>
      <c r="AU184" s="211" t="s">
        <v>81</v>
      </c>
      <c r="AV184" s="13" t="s">
        <v>81</v>
      </c>
      <c r="AW184" s="13" t="s">
        <v>33</v>
      </c>
      <c r="AX184" s="13" t="s">
        <v>79</v>
      </c>
      <c r="AY184" s="211" t="s">
        <v>216</v>
      </c>
    </row>
    <row r="185" spans="1:65" s="2" customFormat="1" ht="24.2" customHeight="1">
      <c r="A185" s="36"/>
      <c r="B185" s="37"/>
      <c r="C185" s="181" t="s">
        <v>360</v>
      </c>
      <c r="D185" s="181" t="s">
        <v>218</v>
      </c>
      <c r="E185" s="182" t="s">
        <v>378</v>
      </c>
      <c r="F185" s="183" t="s">
        <v>379</v>
      </c>
      <c r="G185" s="184" t="s">
        <v>139</v>
      </c>
      <c r="H185" s="185">
        <v>84.6</v>
      </c>
      <c r="I185" s="186"/>
      <c r="J185" s="187">
        <f>ROUND(I185*H185,2)</f>
        <v>0</v>
      </c>
      <c r="K185" s="183" t="s">
        <v>221</v>
      </c>
      <c r="L185" s="41"/>
      <c r="M185" s="188" t="s">
        <v>19</v>
      </c>
      <c r="N185" s="189" t="s">
        <v>43</v>
      </c>
      <c r="O185" s="66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2" t="s">
        <v>156</v>
      </c>
      <c r="AT185" s="192" t="s">
        <v>218</v>
      </c>
      <c r="AU185" s="192" t="s">
        <v>81</v>
      </c>
      <c r="AY185" s="19" t="s">
        <v>216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9" t="s">
        <v>79</v>
      </c>
      <c r="BK185" s="193">
        <f>ROUND(I185*H185,2)</f>
        <v>0</v>
      </c>
      <c r="BL185" s="19" t="s">
        <v>156</v>
      </c>
      <c r="BM185" s="192" t="s">
        <v>380</v>
      </c>
    </row>
    <row r="186" spans="1:65" s="2" customFormat="1" ht="11.25">
      <c r="A186" s="36"/>
      <c r="B186" s="37"/>
      <c r="C186" s="38"/>
      <c r="D186" s="194" t="s">
        <v>223</v>
      </c>
      <c r="E186" s="38"/>
      <c r="F186" s="195" t="s">
        <v>381</v>
      </c>
      <c r="G186" s="38"/>
      <c r="H186" s="38"/>
      <c r="I186" s="196"/>
      <c r="J186" s="38"/>
      <c r="K186" s="38"/>
      <c r="L186" s="41"/>
      <c r="M186" s="197"/>
      <c r="N186" s="198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223</v>
      </c>
      <c r="AU186" s="19" t="s">
        <v>81</v>
      </c>
    </row>
    <row r="187" spans="1:65" s="14" customFormat="1" ht="11.25">
      <c r="B187" s="212"/>
      <c r="C187" s="213"/>
      <c r="D187" s="199" t="s">
        <v>227</v>
      </c>
      <c r="E187" s="214" t="s">
        <v>19</v>
      </c>
      <c r="F187" s="215" t="s">
        <v>914</v>
      </c>
      <c r="G187" s="213"/>
      <c r="H187" s="214" t="s">
        <v>19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227</v>
      </c>
      <c r="AU187" s="221" t="s">
        <v>81</v>
      </c>
      <c r="AV187" s="14" t="s">
        <v>79</v>
      </c>
      <c r="AW187" s="14" t="s">
        <v>33</v>
      </c>
      <c r="AX187" s="14" t="s">
        <v>72</v>
      </c>
      <c r="AY187" s="221" t="s">
        <v>216</v>
      </c>
    </row>
    <row r="188" spans="1:65" s="13" customFormat="1" ht="11.25">
      <c r="B188" s="201"/>
      <c r="C188" s="202"/>
      <c r="D188" s="199" t="s">
        <v>227</v>
      </c>
      <c r="E188" s="203" t="s">
        <v>19</v>
      </c>
      <c r="F188" s="204" t="s">
        <v>145</v>
      </c>
      <c r="G188" s="202"/>
      <c r="H188" s="205">
        <v>84.6</v>
      </c>
      <c r="I188" s="206"/>
      <c r="J188" s="202"/>
      <c r="K188" s="202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227</v>
      </c>
      <c r="AU188" s="211" t="s">
        <v>81</v>
      </c>
      <c r="AV188" s="13" t="s">
        <v>81</v>
      </c>
      <c r="AW188" s="13" t="s">
        <v>33</v>
      </c>
      <c r="AX188" s="13" t="s">
        <v>79</v>
      </c>
      <c r="AY188" s="211" t="s">
        <v>216</v>
      </c>
    </row>
    <row r="189" spans="1:65" s="2" customFormat="1" ht="16.5" customHeight="1">
      <c r="A189" s="36"/>
      <c r="B189" s="37"/>
      <c r="C189" s="181" t="s">
        <v>366</v>
      </c>
      <c r="D189" s="181" t="s">
        <v>218</v>
      </c>
      <c r="E189" s="182" t="s">
        <v>389</v>
      </c>
      <c r="F189" s="183" t="s">
        <v>390</v>
      </c>
      <c r="G189" s="184" t="s">
        <v>139</v>
      </c>
      <c r="H189" s="185">
        <v>84.6</v>
      </c>
      <c r="I189" s="186"/>
      <c r="J189" s="187">
        <f>ROUND(I189*H189,2)</f>
        <v>0</v>
      </c>
      <c r="K189" s="183" t="s">
        <v>221</v>
      </c>
      <c r="L189" s="41"/>
      <c r="M189" s="188" t="s">
        <v>19</v>
      </c>
      <c r="N189" s="189" t="s">
        <v>43</v>
      </c>
      <c r="O189" s="66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2" t="s">
        <v>156</v>
      </c>
      <c r="AT189" s="192" t="s">
        <v>218</v>
      </c>
      <c r="AU189" s="192" t="s">
        <v>81</v>
      </c>
      <c r="AY189" s="19" t="s">
        <v>216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9" t="s">
        <v>79</v>
      </c>
      <c r="BK189" s="193">
        <f>ROUND(I189*H189,2)</f>
        <v>0</v>
      </c>
      <c r="BL189" s="19" t="s">
        <v>156</v>
      </c>
      <c r="BM189" s="192" t="s">
        <v>391</v>
      </c>
    </row>
    <row r="190" spans="1:65" s="2" customFormat="1" ht="11.25">
      <c r="A190" s="36"/>
      <c r="B190" s="37"/>
      <c r="C190" s="38"/>
      <c r="D190" s="194" t="s">
        <v>223</v>
      </c>
      <c r="E190" s="38"/>
      <c r="F190" s="195" t="s">
        <v>392</v>
      </c>
      <c r="G190" s="38"/>
      <c r="H190" s="38"/>
      <c r="I190" s="196"/>
      <c r="J190" s="38"/>
      <c r="K190" s="38"/>
      <c r="L190" s="41"/>
      <c r="M190" s="197"/>
      <c r="N190" s="198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223</v>
      </c>
      <c r="AU190" s="19" t="s">
        <v>81</v>
      </c>
    </row>
    <row r="191" spans="1:65" s="13" customFormat="1" ht="11.25">
      <c r="B191" s="201"/>
      <c r="C191" s="202"/>
      <c r="D191" s="199" t="s">
        <v>227</v>
      </c>
      <c r="E191" s="203" t="s">
        <v>19</v>
      </c>
      <c r="F191" s="204" t="s">
        <v>145</v>
      </c>
      <c r="G191" s="202"/>
      <c r="H191" s="205">
        <v>84.6</v>
      </c>
      <c r="I191" s="206"/>
      <c r="J191" s="202"/>
      <c r="K191" s="202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227</v>
      </c>
      <c r="AU191" s="211" t="s">
        <v>81</v>
      </c>
      <c r="AV191" s="13" t="s">
        <v>81</v>
      </c>
      <c r="AW191" s="13" t="s">
        <v>33</v>
      </c>
      <c r="AX191" s="13" t="s">
        <v>79</v>
      </c>
      <c r="AY191" s="211" t="s">
        <v>216</v>
      </c>
    </row>
    <row r="192" spans="1:65" s="2" customFormat="1" ht="16.5" customHeight="1">
      <c r="A192" s="36"/>
      <c r="B192" s="37"/>
      <c r="C192" s="181" t="s">
        <v>371</v>
      </c>
      <c r="D192" s="181" t="s">
        <v>218</v>
      </c>
      <c r="E192" s="182" t="s">
        <v>394</v>
      </c>
      <c r="F192" s="183" t="s">
        <v>395</v>
      </c>
      <c r="G192" s="184" t="s">
        <v>139</v>
      </c>
      <c r="H192" s="185">
        <v>867</v>
      </c>
      <c r="I192" s="186"/>
      <c r="J192" s="187">
        <f>ROUND(I192*H192,2)</f>
        <v>0</v>
      </c>
      <c r="K192" s="183" t="s">
        <v>221</v>
      </c>
      <c r="L192" s="41"/>
      <c r="M192" s="188" t="s">
        <v>19</v>
      </c>
      <c r="N192" s="189" t="s">
        <v>43</v>
      </c>
      <c r="O192" s="66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2" t="s">
        <v>156</v>
      </c>
      <c r="AT192" s="192" t="s">
        <v>218</v>
      </c>
      <c r="AU192" s="192" t="s">
        <v>81</v>
      </c>
      <c r="AY192" s="19" t="s">
        <v>216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9" t="s">
        <v>79</v>
      </c>
      <c r="BK192" s="193">
        <f>ROUND(I192*H192,2)</f>
        <v>0</v>
      </c>
      <c r="BL192" s="19" t="s">
        <v>156</v>
      </c>
      <c r="BM192" s="192" t="s">
        <v>396</v>
      </c>
    </row>
    <row r="193" spans="1:65" s="2" customFormat="1" ht="11.25">
      <c r="A193" s="36"/>
      <c r="B193" s="37"/>
      <c r="C193" s="38"/>
      <c r="D193" s="194" t="s">
        <v>223</v>
      </c>
      <c r="E193" s="38"/>
      <c r="F193" s="195" t="s">
        <v>397</v>
      </c>
      <c r="G193" s="38"/>
      <c r="H193" s="38"/>
      <c r="I193" s="196"/>
      <c r="J193" s="38"/>
      <c r="K193" s="38"/>
      <c r="L193" s="41"/>
      <c r="M193" s="197"/>
      <c r="N193" s="198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223</v>
      </c>
      <c r="AU193" s="19" t="s">
        <v>81</v>
      </c>
    </row>
    <row r="194" spans="1:65" s="13" customFormat="1" ht="11.25">
      <c r="B194" s="201"/>
      <c r="C194" s="202"/>
      <c r="D194" s="199" t="s">
        <v>227</v>
      </c>
      <c r="E194" s="203" t="s">
        <v>19</v>
      </c>
      <c r="F194" s="204" t="s">
        <v>251</v>
      </c>
      <c r="G194" s="202"/>
      <c r="H194" s="205">
        <v>867</v>
      </c>
      <c r="I194" s="206"/>
      <c r="J194" s="202"/>
      <c r="K194" s="202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227</v>
      </c>
      <c r="AU194" s="211" t="s">
        <v>81</v>
      </c>
      <c r="AV194" s="13" t="s">
        <v>81</v>
      </c>
      <c r="AW194" s="13" t="s">
        <v>33</v>
      </c>
      <c r="AX194" s="13" t="s">
        <v>79</v>
      </c>
      <c r="AY194" s="211" t="s">
        <v>216</v>
      </c>
    </row>
    <row r="195" spans="1:65" s="2" customFormat="1" ht="16.5" customHeight="1">
      <c r="A195" s="36"/>
      <c r="B195" s="37"/>
      <c r="C195" s="181" t="s">
        <v>377</v>
      </c>
      <c r="D195" s="181" t="s">
        <v>218</v>
      </c>
      <c r="E195" s="182" t="s">
        <v>399</v>
      </c>
      <c r="F195" s="183" t="s">
        <v>400</v>
      </c>
      <c r="G195" s="184" t="s">
        <v>139</v>
      </c>
      <c r="H195" s="185">
        <v>867</v>
      </c>
      <c r="I195" s="186"/>
      <c r="J195" s="187">
        <f>ROUND(I195*H195,2)</f>
        <v>0</v>
      </c>
      <c r="K195" s="183" t="s">
        <v>221</v>
      </c>
      <c r="L195" s="41"/>
      <c r="M195" s="188" t="s">
        <v>19</v>
      </c>
      <c r="N195" s="189" t="s">
        <v>43</v>
      </c>
      <c r="O195" s="66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2" t="s">
        <v>156</v>
      </c>
      <c r="AT195" s="192" t="s">
        <v>218</v>
      </c>
      <c r="AU195" s="192" t="s">
        <v>81</v>
      </c>
      <c r="AY195" s="19" t="s">
        <v>216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9" t="s">
        <v>79</v>
      </c>
      <c r="BK195" s="193">
        <f>ROUND(I195*H195,2)</f>
        <v>0</v>
      </c>
      <c r="BL195" s="19" t="s">
        <v>156</v>
      </c>
      <c r="BM195" s="192" t="s">
        <v>401</v>
      </c>
    </row>
    <row r="196" spans="1:65" s="2" customFormat="1" ht="11.25">
      <c r="A196" s="36"/>
      <c r="B196" s="37"/>
      <c r="C196" s="38"/>
      <c r="D196" s="194" t="s">
        <v>223</v>
      </c>
      <c r="E196" s="38"/>
      <c r="F196" s="195" t="s">
        <v>402</v>
      </c>
      <c r="G196" s="38"/>
      <c r="H196" s="38"/>
      <c r="I196" s="196"/>
      <c r="J196" s="38"/>
      <c r="K196" s="38"/>
      <c r="L196" s="41"/>
      <c r="M196" s="197"/>
      <c r="N196" s="198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223</v>
      </c>
      <c r="AU196" s="19" t="s">
        <v>81</v>
      </c>
    </row>
    <row r="197" spans="1:65" s="13" customFormat="1" ht="11.25">
      <c r="B197" s="201"/>
      <c r="C197" s="202"/>
      <c r="D197" s="199" t="s">
        <v>227</v>
      </c>
      <c r="E197" s="203" t="s">
        <v>19</v>
      </c>
      <c r="F197" s="204" t="s">
        <v>251</v>
      </c>
      <c r="G197" s="202"/>
      <c r="H197" s="205">
        <v>867</v>
      </c>
      <c r="I197" s="206"/>
      <c r="J197" s="202"/>
      <c r="K197" s="202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227</v>
      </c>
      <c r="AU197" s="211" t="s">
        <v>81</v>
      </c>
      <c r="AV197" s="13" t="s">
        <v>81</v>
      </c>
      <c r="AW197" s="13" t="s">
        <v>33</v>
      </c>
      <c r="AX197" s="13" t="s">
        <v>79</v>
      </c>
      <c r="AY197" s="211" t="s">
        <v>216</v>
      </c>
    </row>
    <row r="198" spans="1:65" s="2" customFormat="1" ht="24.2" customHeight="1">
      <c r="A198" s="36"/>
      <c r="B198" s="37"/>
      <c r="C198" s="181" t="s">
        <v>384</v>
      </c>
      <c r="D198" s="181" t="s">
        <v>218</v>
      </c>
      <c r="E198" s="182" t="s">
        <v>405</v>
      </c>
      <c r="F198" s="183" t="s">
        <v>406</v>
      </c>
      <c r="G198" s="184" t="s">
        <v>139</v>
      </c>
      <c r="H198" s="185">
        <v>867</v>
      </c>
      <c r="I198" s="186"/>
      <c r="J198" s="187">
        <f>ROUND(I198*H198,2)</f>
        <v>0</v>
      </c>
      <c r="K198" s="183" t="s">
        <v>221</v>
      </c>
      <c r="L198" s="41"/>
      <c r="M198" s="188" t="s">
        <v>19</v>
      </c>
      <c r="N198" s="189" t="s">
        <v>43</v>
      </c>
      <c r="O198" s="66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2" t="s">
        <v>156</v>
      </c>
      <c r="AT198" s="192" t="s">
        <v>218</v>
      </c>
      <c r="AU198" s="192" t="s">
        <v>81</v>
      </c>
      <c r="AY198" s="19" t="s">
        <v>216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9" t="s">
        <v>79</v>
      </c>
      <c r="BK198" s="193">
        <f>ROUND(I198*H198,2)</f>
        <v>0</v>
      </c>
      <c r="BL198" s="19" t="s">
        <v>156</v>
      </c>
      <c r="BM198" s="192" t="s">
        <v>407</v>
      </c>
    </row>
    <row r="199" spans="1:65" s="2" customFormat="1" ht="11.25">
      <c r="A199" s="36"/>
      <c r="B199" s="37"/>
      <c r="C199" s="38"/>
      <c r="D199" s="194" t="s">
        <v>223</v>
      </c>
      <c r="E199" s="38"/>
      <c r="F199" s="195" t="s">
        <v>408</v>
      </c>
      <c r="G199" s="38"/>
      <c r="H199" s="38"/>
      <c r="I199" s="196"/>
      <c r="J199" s="38"/>
      <c r="K199" s="38"/>
      <c r="L199" s="41"/>
      <c r="M199" s="197"/>
      <c r="N199" s="198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223</v>
      </c>
      <c r="AU199" s="19" t="s">
        <v>81</v>
      </c>
    </row>
    <row r="200" spans="1:65" s="14" customFormat="1" ht="11.25">
      <c r="B200" s="212"/>
      <c r="C200" s="213"/>
      <c r="D200" s="199" t="s">
        <v>227</v>
      </c>
      <c r="E200" s="214" t="s">
        <v>19</v>
      </c>
      <c r="F200" s="215" t="s">
        <v>409</v>
      </c>
      <c r="G200" s="213"/>
      <c r="H200" s="214" t="s">
        <v>19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227</v>
      </c>
      <c r="AU200" s="221" t="s">
        <v>81</v>
      </c>
      <c r="AV200" s="14" t="s">
        <v>79</v>
      </c>
      <c r="AW200" s="14" t="s">
        <v>33</v>
      </c>
      <c r="AX200" s="14" t="s">
        <v>72</v>
      </c>
      <c r="AY200" s="221" t="s">
        <v>216</v>
      </c>
    </row>
    <row r="201" spans="1:65" s="13" customFormat="1" ht="11.25">
      <c r="B201" s="201"/>
      <c r="C201" s="202"/>
      <c r="D201" s="199" t="s">
        <v>227</v>
      </c>
      <c r="E201" s="203" t="s">
        <v>19</v>
      </c>
      <c r="F201" s="204" t="s">
        <v>251</v>
      </c>
      <c r="G201" s="202"/>
      <c r="H201" s="205">
        <v>867</v>
      </c>
      <c r="I201" s="206"/>
      <c r="J201" s="202"/>
      <c r="K201" s="202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227</v>
      </c>
      <c r="AU201" s="211" t="s">
        <v>81</v>
      </c>
      <c r="AV201" s="13" t="s">
        <v>81</v>
      </c>
      <c r="AW201" s="13" t="s">
        <v>33</v>
      </c>
      <c r="AX201" s="13" t="s">
        <v>79</v>
      </c>
      <c r="AY201" s="211" t="s">
        <v>216</v>
      </c>
    </row>
    <row r="202" spans="1:65" s="2" customFormat="1" ht="24.2" customHeight="1">
      <c r="A202" s="36"/>
      <c r="B202" s="37"/>
      <c r="C202" s="181" t="s">
        <v>388</v>
      </c>
      <c r="D202" s="181" t="s">
        <v>218</v>
      </c>
      <c r="E202" s="182" t="s">
        <v>411</v>
      </c>
      <c r="F202" s="183" t="s">
        <v>412</v>
      </c>
      <c r="G202" s="184" t="s">
        <v>139</v>
      </c>
      <c r="H202" s="185">
        <v>867</v>
      </c>
      <c r="I202" s="186"/>
      <c r="J202" s="187">
        <f>ROUND(I202*H202,2)</f>
        <v>0</v>
      </c>
      <c r="K202" s="183" t="s">
        <v>221</v>
      </c>
      <c r="L202" s="41"/>
      <c r="M202" s="188" t="s">
        <v>19</v>
      </c>
      <c r="N202" s="189" t="s">
        <v>43</v>
      </c>
      <c r="O202" s="66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2" t="s">
        <v>156</v>
      </c>
      <c r="AT202" s="192" t="s">
        <v>218</v>
      </c>
      <c r="AU202" s="192" t="s">
        <v>81</v>
      </c>
      <c r="AY202" s="19" t="s">
        <v>216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9" t="s">
        <v>79</v>
      </c>
      <c r="BK202" s="193">
        <f>ROUND(I202*H202,2)</f>
        <v>0</v>
      </c>
      <c r="BL202" s="19" t="s">
        <v>156</v>
      </c>
      <c r="BM202" s="192" t="s">
        <v>413</v>
      </c>
    </row>
    <row r="203" spans="1:65" s="2" customFormat="1" ht="11.25">
      <c r="A203" s="36"/>
      <c r="B203" s="37"/>
      <c r="C203" s="38"/>
      <c r="D203" s="194" t="s">
        <v>223</v>
      </c>
      <c r="E203" s="38"/>
      <c r="F203" s="195" t="s">
        <v>414</v>
      </c>
      <c r="G203" s="38"/>
      <c r="H203" s="38"/>
      <c r="I203" s="196"/>
      <c r="J203" s="38"/>
      <c r="K203" s="38"/>
      <c r="L203" s="41"/>
      <c r="M203" s="197"/>
      <c r="N203" s="198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223</v>
      </c>
      <c r="AU203" s="19" t="s">
        <v>81</v>
      </c>
    </row>
    <row r="204" spans="1:65" s="13" customFormat="1" ht="11.25">
      <c r="B204" s="201"/>
      <c r="C204" s="202"/>
      <c r="D204" s="199" t="s">
        <v>227</v>
      </c>
      <c r="E204" s="203" t="s">
        <v>19</v>
      </c>
      <c r="F204" s="204" t="s">
        <v>251</v>
      </c>
      <c r="G204" s="202"/>
      <c r="H204" s="205">
        <v>867</v>
      </c>
      <c r="I204" s="206"/>
      <c r="J204" s="202"/>
      <c r="K204" s="202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227</v>
      </c>
      <c r="AU204" s="211" t="s">
        <v>81</v>
      </c>
      <c r="AV204" s="13" t="s">
        <v>81</v>
      </c>
      <c r="AW204" s="13" t="s">
        <v>33</v>
      </c>
      <c r="AX204" s="13" t="s">
        <v>79</v>
      </c>
      <c r="AY204" s="211" t="s">
        <v>216</v>
      </c>
    </row>
    <row r="205" spans="1:65" s="12" customFormat="1" ht="22.9" customHeight="1">
      <c r="B205" s="165"/>
      <c r="C205" s="166"/>
      <c r="D205" s="167" t="s">
        <v>71</v>
      </c>
      <c r="E205" s="179" t="s">
        <v>257</v>
      </c>
      <c r="F205" s="179" t="s">
        <v>425</v>
      </c>
      <c r="G205" s="166"/>
      <c r="H205" s="166"/>
      <c r="I205" s="169"/>
      <c r="J205" s="180">
        <f>BK205</f>
        <v>0</v>
      </c>
      <c r="K205" s="166"/>
      <c r="L205" s="171"/>
      <c r="M205" s="172"/>
      <c r="N205" s="173"/>
      <c r="O205" s="173"/>
      <c r="P205" s="174">
        <f>SUM(P206:P215)</f>
        <v>0</v>
      </c>
      <c r="Q205" s="173"/>
      <c r="R205" s="174">
        <f>SUM(R206:R215)</f>
        <v>4.8402599999999989</v>
      </c>
      <c r="S205" s="173"/>
      <c r="T205" s="175">
        <f>SUM(T206:T215)</f>
        <v>2.8200000000000003</v>
      </c>
      <c r="AR205" s="176" t="s">
        <v>79</v>
      </c>
      <c r="AT205" s="177" t="s">
        <v>71</v>
      </c>
      <c r="AU205" s="177" t="s">
        <v>79</v>
      </c>
      <c r="AY205" s="176" t="s">
        <v>216</v>
      </c>
      <c r="BK205" s="178">
        <f>SUM(BK206:BK215)</f>
        <v>0</v>
      </c>
    </row>
    <row r="206" spans="1:65" s="2" customFormat="1" ht="21.75" customHeight="1">
      <c r="A206" s="36"/>
      <c r="B206" s="37"/>
      <c r="C206" s="181" t="s">
        <v>393</v>
      </c>
      <c r="D206" s="181" t="s">
        <v>218</v>
      </c>
      <c r="E206" s="182" t="s">
        <v>427</v>
      </c>
      <c r="F206" s="183" t="s">
        <v>428</v>
      </c>
      <c r="G206" s="184" t="s">
        <v>176</v>
      </c>
      <c r="H206" s="185">
        <v>2</v>
      </c>
      <c r="I206" s="186"/>
      <c r="J206" s="187">
        <f>ROUND(I206*H206,2)</f>
        <v>0</v>
      </c>
      <c r="K206" s="183" t="s">
        <v>221</v>
      </c>
      <c r="L206" s="41"/>
      <c r="M206" s="188" t="s">
        <v>19</v>
      </c>
      <c r="N206" s="189" t="s">
        <v>43</v>
      </c>
      <c r="O206" s="66"/>
      <c r="P206" s="190">
        <f>O206*H206</f>
        <v>0</v>
      </c>
      <c r="Q206" s="190">
        <v>0.65847999999999995</v>
      </c>
      <c r="R206" s="190">
        <f>Q206*H206</f>
        <v>1.3169599999999999</v>
      </c>
      <c r="S206" s="190">
        <v>0.66</v>
      </c>
      <c r="T206" s="191">
        <f>S206*H206</f>
        <v>1.32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2" t="s">
        <v>156</v>
      </c>
      <c r="AT206" s="192" t="s">
        <v>218</v>
      </c>
      <c r="AU206" s="192" t="s">
        <v>81</v>
      </c>
      <c r="AY206" s="19" t="s">
        <v>216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19" t="s">
        <v>79</v>
      </c>
      <c r="BK206" s="193">
        <f>ROUND(I206*H206,2)</f>
        <v>0</v>
      </c>
      <c r="BL206" s="19" t="s">
        <v>156</v>
      </c>
      <c r="BM206" s="192" t="s">
        <v>429</v>
      </c>
    </row>
    <row r="207" spans="1:65" s="2" customFormat="1" ht="11.25">
      <c r="A207" s="36"/>
      <c r="B207" s="37"/>
      <c r="C207" s="38"/>
      <c r="D207" s="194" t="s">
        <v>223</v>
      </c>
      <c r="E207" s="38"/>
      <c r="F207" s="195" t="s">
        <v>430</v>
      </c>
      <c r="G207" s="38"/>
      <c r="H207" s="38"/>
      <c r="I207" s="196"/>
      <c r="J207" s="38"/>
      <c r="K207" s="38"/>
      <c r="L207" s="41"/>
      <c r="M207" s="197"/>
      <c r="N207" s="198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223</v>
      </c>
      <c r="AU207" s="19" t="s">
        <v>81</v>
      </c>
    </row>
    <row r="208" spans="1:65" s="13" customFormat="1" ht="11.25">
      <c r="B208" s="201"/>
      <c r="C208" s="202"/>
      <c r="D208" s="199" t="s">
        <v>227</v>
      </c>
      <c r="E208" s="203" t="s">
        <v>19</v>
      </c>
      <c r="F208" s="204" t="s">
        <v>174</v>
      </c>
      <c r="G208" s="202"/>
      <c r="H208" s="205">
        <v>2</v>
      </c>
      <c r="I208" s="206"/>
      <c r="J208" s="202"/>
      <c r="K208" s="202"/>
      <c r="L208" s="207"/>
      <c r="M208" s="208"/>
      <c r="N208" s="209"/>
      <c r="O208" s="209"/>
      <c r="P208" s="209"/>
      <c r="Q208" s="209"/>
      <c r="R208" s="209"/>
      <c r="S208" s="209"/>
      <c r="T208" s="210"/>
      <c r="AT208" s="211" t="s">
        <v>227</v>
      </c>
      <c r="AU208" s="211" t="s">
        <v>81</v>
      </c>
      <c r="AV208" s="13" t="s">
        <v>81</v>
      </c>
      <c r="AW208" s="13" t="s">
        <v>33</v>
      </c>
      <c r="AX208" s="13" t="s">
        <v>79</v>
      </c>
      <c r="AY208" s="211" t="s">
        <v>216</v>
      </c>
    </row>
    <row r="209" spans="1:65" s="2" customFormat="1" ht="16.5" customHeight="1">
      <c r="A209" s="36"/>
      <c r="B209" s="37"/>
      <c r="C209" s="233" t="s">
        <v>398</v>
      </c>
      <c r="D209" s="233" t="s">
        <v>312</v>
      </c>
      <c r="E209" s="234" t="s">
        <v>432</v>
      </c>
      <c r="F209" s="235" t="s">
        <v>433</v>
      </c>
      <c r="G209" s="236" t="s">
        <v>176</v>
      </c>
      <c r="H209" s="237">
        <v>2</v>
      </c>
      <c r="I209" s="238"/>
      <c r="J209" s="239">
        <f>ROUND(I209*H209,2)</f>
        <v>0</v>
      </c>
      <c r="K209" s="235" t="s">
        <v>221</v>
      </c>
      <c r="L209" s="240"/>
      <c r="M209" s="241" t="s">
        <v>19</v>
      </c>
      <c r="N209" s="242" t="s">
        <v>43</v>
      </c>
      <c r="O209" s="66"/>
      <c r="P209" s="190">
        <f>O209*H209</f>
        <v>0</v>
      </c>
      <c r="Q209" s="190">
        <v>0.19600000000000001</v>
      </c>
      <c r="R209" s="190">
        <f>Q209*H209</f>
        <v>0.39200000000000002</v>
      </c>
      <c r="S209" s="190">
        <v>0</v>
      </c>
      <c r="T209" s="19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2" t="s">
        <v>257</v>
      </c>
      <c r="AT209" s="192" t="s">
        <v>312</v>
      </c>
      <c r="AU209" s="192" t="s">
        <v>81</v>
      </c>
      <c r="AY209" s="19" t="s">
        <v>216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19" t="s">
        <v>79</v>
      </c>
      <c r="BK209" s="193">
        <f>ROUND(I209*H209,2)</f>
        <v>0</v>
      </c>
      <c r="BL209" s="19" t="s">
        <v>156</v>
      </c>
      <c r="BM209" s="192" t="s">
        <v>434</v>
      </c>
    </row>
    <row r="210" spans="1:65" s="13" customFormat="1" ht="11.25">
      <c r="B210" s="201"/>
      <c r="C210" s="202"/>
      <c r="D210" s="199" t="s">
        <v>227</v>
      </c>
      <c r="E210" s="203" t="s">
        <v>19</v>
      </c>
      <c r="F210" s="204" t="s">
        <v>174</v>
      </c>
      <c r="G210" s="202"/>
      <c r="H210" s="205">
        <v>2</v>
      </c>
      <c r="I210" s="206"/>
      <c r="J210" s="202"/>
      <c r="K210" s="202"/>
      <c r="L210" s="207"/>
      <c r="M210" s="208"/>
      <c r="N210" s="209"/>
      <c r="O210" s="209"/>
      <c r="P210" s="209"/>
      <c r="Q210" s="209"/>
      <c r="R210" s="209"/>
      <c r="S210" s="209"/>
      <c r="T210" s="210"/>
      <c r="AT210" s="211" t="s">
        <v>227</v>
      </c>
      <c r="AU210" s="211" t="s">
        <v>81</v>
      </c>
      <c r="AV210" s="13" t="s">
        <v>81</v>
      </c>
      <c r="AW210" s="13" t="s">
        <v>33</v>
      </c>
      <c r="AX210" s="13" t="s">
        <v>79</v>
      </c>
      <c r="AY210" s="211" t="s">
        <v>216</v>
      </c>
    </row>
    <row r="211" spans="1:65" s="2" customFormat="1" ht="16.5" customHeight="1">
      <c r="A211" s="36"/>
      <c r="B211" s="37"/>
      <c r="C211" s="181" t="s">
        <v>404</v>
      </c>
      <c r="D211" s="181" t="s">
        <v>218</v>
      </c>
      <c r="E211" s="182" t="s">
        <v>436</v>
      </c>
      <c r="F211" s="183" t="s">
        <v>437</v>
      </c>
      <c r="G211" s="184" t="s">
        <v>176</v>
      </c>
      <c r="H211" s="185">
        <v>5</v>
      </c>
      <c r="I211" s="186"/>
      <c r="J211" s="187">
        <f>ROUND(I211*H211,2)</f>
        <v>0</v>
      </c>
      <c r="K211" s="183" t="s">
        <v>221</v>
      </c>
      <c r="L211" s="41"/>
      <c r="M211" s="188" t="s">
        <v>19</v>
      </c>
      <c r="N211" s="189" t="s">
        <v>43</v>
      </c>
      <c r="O211" s="66"/>
      <c r="P211" s="190">
        <f>O211*H211</f>
        <v>0</v>
      </c>
      <c r="Q211" s="190">
        <v>0.53325999999999996</v>
      </c>
      <c r="R211" s="190">
        <f>Q211*H211</f>
        <v>2.6662999999999997</v>
      </c>
      <c r="S211" s="190">
        <v>0.3</v>
      </c>
      <c r="T211" s="191">
        <f>S211*H211</f>
        <v>1.5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2" t="s">
        <v>156</v>
      </c>
      <c r="AT211" s="192" t="s">
        <v>218</v>
      </c>
      <c r="AU211" s="192" t="s">
        <v>81</v>
      </c>
      <c r="AY211" s="19" t="s">
        <v>216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19" t="s">
        <v>79</v>
      </c>
      <c r="BK211" s="193">
        <f>ROUND(I211*H211,2)</f>
        <v>0</v>
      </c>
      <c r="BL211" s="19" t="s">
        <v>156</v>
      </c>
      <c r="BM211" s="192" t="s">
        <v>438</v>
      </c>
    </row>
    <row r="212" spans="1:65" s="2" customFormat="1" ht="11.25">
      <c r="A212" s="36"/>
      <c r="B212" s="37"/>
      <c r="C212" s="38"/>
      <c r="D212" s="194" t="s">
        <v>223</v>
      </c>
      <c r="E212" s="38"/>
      <c r="F212" s="195" t="s">
        <v>439</v>
      </c>
      <c r="G212" s="38"/>
      <c r="H212" s="38"/>
      <c r="I212" s="196"/>
      <c r="J212" s="38"/>
      <c r="K212" s="38"/>
      <c r="L212" s="41"/>
      <c r="M212" s="197"/>
      <c r="N212" s="198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223</v>
      </c>
      <c r="AU212" s="19" t="s">
        <v>81</v>
      </c>
    </row>
    <row r="213" spans="1:65" s="13" customFormat="1" ht="11.25">
      <c r="B213" s="201"/>
      <c r="C213" s="202"/>
      <c r="D213" s="199" t="s">
        <v>227</v>
      </c>
      <c r="E213" s="203" t="s">
        <v>19</v>
      </c>
      <c r="F213" s="204" t="s">
        <v>177</v>
      </c>
      <c r="G213" s="202"/>
      <c r="H213" s="205">
        <v>5</v>
      </c>
      <c r="I213" s="206"/>
      <c r="J213" s="202"/>
      <c r="K213" s="202"/>
      <c r="L213" s="207"/>
      <c r="M213" s="208"/>
      <c r="N213" s="209"/>
      <c r="O213" s="209"/>
      <c r="P213" s="209"/>
      <c r="Q213" s="209"/>
      <c r="R213" s="209"/>
      <c r="S213" s="209"/>
      <c r="T213" s="210"/>
      <c r="AT213" s="211" t="s">
        <v>227</v>
      </c>
      <c r="AU213" s="211" t="s">
        <v>81</v>
      </c>
      <c r="AV213" s="13" t="s">
        <v>81</v>
      </c>
      <c r="AW213" s="13" t="s">
        <v>33</v>
      </c>
      <c r="AX213" s="13" t="s">
        <v>79</v>
      </c>
      <c r="AY213" s="211" t="s">
        <v>216</v>
      </c>
    </row>
    <row r="214" spans="1:65" s="2" customFormat="1" ht="16.5" customHeight="1">
      <c r="A214" s="36"/>
      <c r="B214" s="37"/>
      <c r="C214" s="233" t="s">
        <v>410</v>
      </c>
      <c r="D214" s="233" t="s">
        <v>312</v>
      </c>
      <c r="E214" s="234" t="s">
        <v>441</v>
      </c>
      <c r="F214" s="235" t="s">
        <v>442</v>
      </c>
      <c r="G214" s="236" t="s">
        <v>176</v>
      </c>
      <c r="H214" s="237">
        <v>5</v>
      </c>
      <c r="I214" s="238"/>
      <c r="J214" s="239">
        <f>ROUND(I214*H214,2)</f>
        <v>0</v>
      </c>
      <c r="K214" s="235" t="s">
        <v>221</v>
      </c>
      <c r="L214" s="240"/>
      <c r="M214" s="241" t="s">
        <v>19</v>
      </c>
      <c r="N214" s="242" t="s">
        <v>43</v>
      </c>
      <c r="O214" s="66"/>
      <c r="P214" s="190">
        <f>O214*H214</f>
        <v>0</v>
      </c>
      <c r="Q214" s="190">
        <v>9.2999999999999999E-2</v>
      </c>
      <c r="R214" s="190">
        <f>Q214*H214</f>
        <v>0.46499999999999997</v>
      </c>
      <c r="S214" s="190">
        <v>0</v>
      </c>
      <c r="T214" s="191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92" t="s">
        <v>257</v>
      </c>
      <c r="AT214" s="192" t="s">
        <v>312</v>
      </c>
      <c r="AU214" s="192" t="s">
        <v>81</v>
      </c>
      <c r="AY214" s="19" t="s">
        <v>216</v>
      </c>
      <c r="BE214" s="193">
        <f>IF(N214="základní",J214,0)</f>
        <v>0</v>
      </c>
      <c r="BF214" s="193">
        <f>IF(N214="snížená",J214,0)</f>
        <v>0</v>
      </c>
      <c r="BG214" s="193">
        <f>IF(N214="zákl. přenesená",J214,0)</f>
        <v>0</v>
      </c>
      <c r="BH214" s="193">
        <f>IF(N214="sníž. přenesená",J214,0)</f>
        <v>0</v>
      </c>
      <c r="BI214" s="193">
        <f>IF(N214="nulová",J214,0)</f>
        <v>0</v>
      </c>
      <c r="BJ214" s="19" t="s">
        <v>79</v>
      </c>
      <c r="BK214" s="193">
        <f>ROUND(I214*H214,2)</f>
        <v>0</v>
      </c>
      <c r="BL214" s="19" t="s">
        <v>156</v>
      </c>
      <c r="BM214" s="192" t="s">
        <v>443</v>
      </c>
    </row>
    <row r="215" spans="1:65" s="13" customFormat="1" ht="11.25">
      <c r="B215" s="201"/>
      <c r="C215" s="202"/>
      <c r="D215" s="199" t="s">
        <v>227</v>
      </c>
      <c r="E215" s="203" t="s">
        <v>19</v>
      </c>
      <c r="F215" s="204" t="s">
        <v>177</v>
      </c>
      <c r="G215" s="202"/>
      <c r="H215" s="205">
        <v>5</v>
      </c>
      <c r="I215" s="206"/>
      <c r="J215" s="202"/>
      <c r="K215" s="202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227</v>
      </c>
      <c r="AU215" s="211" t="s">
        <v>81</v>
      </c>
      <c r="AV215" s="13" t="s">
        <v>81</v>
      </c>
      <c r="AW215" s="13" t="s">
        <v>33</v>
      </c>
      <c r="AX215" s="13" t="s">
        <v>79</v>
      </c>
      <c r="AY215" s="211" t="s">
        <v>216</v>
      </c>
    </row>
    <row r="216" spans="1:65" s="12" customFormat="1" ht="22.9" customHeight="1">
      <c r="B216" s="165"/>
      <c r="C216" s="166"/>
      <c r="D216" s="167" t="s">
        <v>71</v>
      </c>
      <c r="E216" s="179" t="s">
        <v>265</v>
      </c>
      <c r="F216" s="179" t="s">
        <v>444</v>
      </c>
      <c r="G216" s="166"/>
      <c r="H216" s="166"/>
      <c r="I216" s="169"/>
      <c r="J216" s="180">
        <f>BK216</f>
        <v>0</v>
      </c>
      <c r="K216" s="166"/>
      <c r="L216" s="171"/>
      <c r="M216" s="172"/>
      <c r="N216" s="173"/>
      <c r="O216" s="173"/>
      <c r="P216" s="174">
        <f>SUM(P217:P231)</f>
        <v>0</v>
      </c>
      <c r="Q216" s="173"/>
      <c r="R216" s="174">
        <f>SUM(R217:R231)</f>
        <v>1.1970706</v>
      </c>
      <c r="S216" s="173"/>
      <c r="T216" s="175">
        <f>SUM(T217:T231)</f>
        <v>16.920000000000002</v>
      </c>
      <c r="AR216" s="176" t="s">
        <v>79</v>
      </c>
      <c r="AT216" s="177" t="s">
        <v>71</v>
      </c>
      <c r="AU216" s="177" t="s">
        <v>79</v>
      </c>
      <c r="AY216" s="176" t="s">
        <v>216</v>
      </c>
      <c r="BK216" s="178">
        <f>SUM(BK217:BK231)</f>
        <v>0</v>
      </c>
    </row>
    <row r="217" spans="1:65" s="2" customFormat="1" ht="24.2" customHeight="1">
      <c r="A217" s="36"/>
      <c r="B217" s="37"/>
      <c r="C217" s="181" t="s">
        <v>415</v>
      </c>
      <c r="D217" s="181" t="s">
        <v>218</v>
      </c>
      <c r="E217" s="182" t="s">
        <v>446</v>
      </c>
      <c r="F217" s="183" t="s">
        <v>447</v>
      </c>
      <c r="G217" s="184" t="s">
        <v>134</v>
      </c>
      <c r="H217" s="185">
        <v>4</v>
      </c>
      <c r="I217" s="186"/>
      <c r="J217" s="187">
        <f>ROUND(I217*H217,2)</f>
        <v>0</v>
      </c>
      <c r="K217" s="183" t="s">
        <v>221</v>
      </c>
      <c r="L217" s="41"/>
      <c r="M217" s="188" t="s">
        <v>19</v>
      </c>
      <c r="N217" s="189" t="s">
        <v>43</v>
      </c>
      <c r="O217" s="66"/>
      <c r="P217" s="190">
        <f>O217*H217</f>
        <v>0</v>
      </c>
      <c r="Q217" s="190">
        <v>0.16850000000000001</v>
      </c>
      <c r="R217" s="190">
        <f>Q217*H217</f>
        <v>0.67400000000000004</v>
      </c>
      <c r="S217" s="190">
        <v>0</v>
      </c>
      <c r="T217" s="191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2" t="s">
        <v>156</v>
      </c>
      <c r="AT217" s="192" t="s">
        <v>218</v>
      </c>
      <c r="AU217" s="192" t="s">
        <v>81</v>
      </c>
      <c r="AY217" s="19" t="s">
        <v>216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19" t="s">
        <v>79</v>
      </c>
      <c r="BK217" s="193">
        <f>ROUND(I217*H217,2)</f>
        <v>0</v>
      </c>
      <c r="BL217" s="19" t="s">
        <v>156</v>
      </c>
      <c r="BM217" s="192" t="s">
        <v>448</v>
      </c>
    </row>
    <row r="218" spans="1:65" s="2" customFormat="1" ht="11.25">
      <c r="A218" s="36"/>
      <c r="B218" s="37"/>
      <c r="C218" s="38"/>
      <c r="D218" s="194" t="s">
        <v>223</v>
      </c>
      <c r="E218" s="38"/>
      <c r="F218" s="195" t="s">
        <v>449</v>
      </c>
      <c r="G218" s="38"/>
      <c r="H218" s="38"/>
      <c r="I218" s="196"/>
      <c r="J218" s="38"/>
      <c r="K218" s="38"/>
      <c r="L218" s="41"/>
      <c r="M218" s="197"/>
      <c r="N218" s="198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223</v>
      </c>
      <c r="AU218" s="19" t="s">
        <v>81</v>
      </c>
    </row>
    <row r="219" spans="1:65" s="13" customFormat="1" ht="11.25">
      <c r="B219" s="201"/>
      <c r="C219" s="202"/>
      <c r="D219" s="199" t="s">
        <v>227</v>
      </c>
      <c r="E219" s="203" t="s">
        <v>19</v>
      </c>
      <c r="F219" s="204" t="s">
        <v>154</v>
      </c>
      <c r="G219" s="202"/>
      <c r="H219" s="205">
        <v>4</v>
      </c>
      <c r="I219" s="206"/>
      <c r="J219" s="202"/>
      <c r="K219" s="202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227</v>
      </c>
      <c r="AU219" s="211" t="s">
        <v>81</v>
      </c>
      <c r="AV219" s="13" t="s">
        <v>81</v>
      </c>
      <c r="AW219" s="13" t="s">
        <v>33</v>
      </c>
      <c r="AX219" s="13" t="s">
        <v>79</v>
      </c>
      <c r="AY219" s="211" t="s">
        <v>216</v>
      </c>
    </row>
    <row r="220" spans="1:65" s="2" customFormat="1" ht="16.5" customHeight="1">
      <c r="A220" s="36"/>
      <c r="B220" s="37"/>
      <c r="C220" s="233" t="s">
        <v>421</v>
      </c>
      <c r="D220" s="233" t="s">
        <v>312</v>
      </c>
      <c r="E220" s="234" t="s">
        <v>451</v>
      </c>
      <c r="F220" s="235" t="s">
        <v>452</v>
      </c>
      <c r="G220" s="236" t="s">
        <v>134</v>
      </c>
      <c r="H220" s="237">
        <v>4</v>
      </c>
      <c r="I220" s="238"/>
      <c r="J220" s="239">
        <f>ROUND(I220*H220,2)</f>
        <v>0</v>
      </c>
      <c r="K220" s="235" t="s">
        <v>221</v>
      </c>
      <c r="L220" s="240"/>
      <c r="M220" s="241" t="s">
        <v>19</v>
      </c>
      <c r="N220" s="242" t="s">
        <v>43</v>
      </c>
      <c r="O220" s="66"/>
      <c r="P220" s="190">
        <f>O220*H220</f>
        <v>0</v>
      </c>
      <c r="Q220" s="190">
        <v>0.08</v>
      </c>
      <c r="R220" s="190">
        <f>Q220*H220</f>
        <v>0.32</v>
      </c>
      <c r="S220" s="190">
        <v>0</v>
      </c>
      <c r="T220" s="191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92" t="s">
        <v>257</v>
      </c>
      <c r="AT220" s="192" t="s">
        <v>312</v>
      </c>
      <c r="AU220" s="192" t="s">
        <v>81</v>
      </c>
      <c r="AY220" s="19" t="s">
        <v>216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19" t="s">
        <v>79</v>
      </c>
      <c r="BK220" s="193">
        <f>ROUND(I220*H220,2)</f>
        <v>0</v>
      </c>
      <c r="BL220" s="19" t="s">
        <v>156</v>
      </c>
      <c r="BM220" s="192" t="s">
        <v>453</v>
      </c>
    </row>
    <row r="221" spans="1:65" s="13" customFormat="1" ht="11.25">
      <c r="B221" s="201"/>
      <c r="C221" s="202"/>
      <c r="D221" s="199" t="s">
        <v>227</v>
      </c>
      <c r="E221" s="203" t="s">
        <v>19</v>
      </c>
      <c r="F221" s="204" t="s">
        <v>154</v>
      </c>
      <c r="G221" s="202"/>
      <c r="H221" s="205">
        <v>4</v>
      </c>
      <c r="I221" s="206"/>
      <c r="J221" s="202"/>
      <c r="K221" s="202"/>
      <c r="L221" s="207"/>
      <c r="M221" s="208"/>
      <c r="N221" s="209"/>
      <c r="O221" s="209"/>
      <c r="P221" s="209"/>
      <c r="Q221" s="209"/>
      <c r="R221" s="209"/>
      <c r="S221" s="209"/>
      <c r="T221" s="210"/>
      <c r="AT221" s="211" t="s">
        <v>227</v>
      </c>
      <c r="AU221" s="211" t="s">
        <v>81</v>
      </c>
      <c r="AV221" s="13" t="s">
        <v>81</v>
      </c>
      <c r="AW221" s="13" t="s">
        <v>33</v>
      </c>
      <c r="AX221" s="13" t="s">
        <v>79</v>
      </c>
      <c r="AY221" s="211" t="s">
        <v>216</v>
      </c>
    </row>
    <row r="222" spans="1:65" s="2" customFormat="1" ht="16.5" customHeight="1">
      <c r="A222" s="36"/>
      <c r="B222" s="37"/>
      <c r="C222" s="181" t="s">
        <v>426</v>
      </c>
      <c r="D222" s="181" t="s">
        <v>218</v>
      </c>
      <c r="E222" s="182" t="s">
        <v>455</v>
      </c>
      <c r="F222" s="183" t="s">
        <v>456</v>
      </c>
      <c r="G222" s="184" t="s">
        <v>160</v>
      </c>
      <c r="H222" s="185">
        <v>0.09</v>
      </c>
      <c r="I222" s="186"/>
      <c r="J222" s="187">
        <f>ROUND(I222*H222,2)</f>
        <v>0</v>
      </c>
      <c r="K222" s="183" t="s">
        <v>221</v>
      </c>
      <c r="L222" s="41"/>
      <c r="M222" s="188" t="s">
        <v>19</v>
      </c>
      <c r="N222" s="189" t="s">
        <v>43</v>
      </c>
      <c r="O222" s="66"/>
      <c r="P222" s="190">
        <f>O222*H222</f>
        <v>0</v>
      </c>
      <c r="Q222" s="190">
        <v>2.2563399999999998</v>
      </c>
      <c r="R222" s="190">
        <f>Q222*H222</f>
        <v>0.20307059999999996</v>
      </c>
      <c r="S222" s="190">
        <v>0</v>
      </c>
      <c r="T222" s="191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2" t="s">
        <v>156</v>
      </c>
      <c r="AT222" s="192" t="s">
        <v>218</v>
      </c>
      <c r="AU222" s="192" t="s">
        <v>81</v>
      </c>
      <c r="AY222" s="19" t="s">
        <v>216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19" t="s">
        <v>79</v>
      </c>
      <c r="BK222" s="193">
        <f>ROUND(I222*H222,2)</f>
        <v>0</v>
      </c>
      <c r="BL222" s="19" t="s">
        <v>156</v>
      </c>
      <c r="BM222" s="192" t="s">
        <v>457</v>
      </c>
    </row>
    <row r="223" spans="1:65" s="2" customFormat="1" ht="11.25">
      <c r="A223" s="36"/>
      <c r="B223" s="37"/>
      <c r="C223" s="38"/>
      <c r="D223" s="194" t="s">
        <v>223</v>
      </c>
      <c r="E223" s="38"/>
      <c r="F223" s="195" t="s">
        <v>458</v>
      </c>
      <c r="G223" s="38"/>
      <c r="H223" s="38"/>
      <c r="I223" s="196"/>
      <c r="J223" s="38"/>
      <c r="K223" s="38"/>
      <c r="L223" s="41"/>
      <c r="M223" s="197"/>
      <c r="N223" s="198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223</v>
      </c>
      <c r="AU223" s="19" t="s">
        <v>81</v>
      </c>
    </row>
    <row r="224" spans="1:65" s="13" customFormat="1" ht="11.25">
      <c r="B224" s="201"/>
      <c r="C224" s="202"/>
      <c r="D224" s="199" t="s">
        <v>227</v>
      </c>
      <c r="E224" s="203" t="s">
        <v>19</v>
      </c>
      <c r="F224" s="204" t="s">
        <v>459</v>
      </c>
      <c r="G224" s="202"/>
      <c r="H224" s="205">
        <v>0.09</v>
      </c>
      <c r="I224" s="206"/>
      <c r="J224" s="202"/>
      <c r="K224" s="202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227</v>
      </c>
      <c r="AU224" s="211" t="s">
        <v>81</v>
      </c>
      <c r="AV224" s="13" t="s">
        <v>81</v>
      </c>
      <c r="AW224" s="13" t="s">
        <v>33</v>
      </c>
      <c r="AX224" s="13" t="s">
        <v>79</v>
      </c>
      <c r="AY224" s="211" t="s">
        <v>216</v>
      </c>
    </row>
    <row r="225" spans="1:65" s="2" customFormat="1" ht="16.5" customHeight="1">
      <c r="A225" s="36"/>
      <c r="B225" s="37"/>
      <c r="C225" s="181" t="s">
        <v>431</v>
      </c>
      <c r="D225" s="181" t="s">
        <v>218</v>
      </c>
      <c r="E225" s="182" t="s">
        <v>461</v>
      </c>
      <c r="F225" s="183" t="s">
        <v>462</v>
      </c>
      <c r="G225" s="184" t="s">
        <v>134</v>
      </c>
      <c r="H225" s="185">
        <v>50</v>
      </c>
      <c r="I225" s="186"/>
      <c r="J225" s="187">
        <f>ROUND(I225*H225,2)</f>
        <v>0</v>
      </c>
      <c r="K225" s="183" t="s">
        <v>221</v>
      </c>
      <c r="L225" s="41"/>
      <c r="M225" s="188" t="s">
        <v>19</v>
      </c>
      <c r="N225" s="189" t="s">
        <v>43</v>
      </c>
      <c r="O225" s="66"/>
      <c r="P225" s="190">
        <f>O225*H225</f>
        <v>0</v>
      </c>
      <c r="Q225" s="190">
        <v>0</v>
      </c>
      <c r="R225" s="190">
        <f>Q225*H225</f>
        <v>0</v>
      </c>
      <c r="S225" s="190">
        <v>0</v>
      </c>
      <c r="T225" s="191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2" t="s">
        <v>156</v>
      </c>
      <c r="AT225" s="192" t="s">
        <v>218</v>
      </c>
      <c r="AU225" s="192" t="s">
        <v>81</v>
      </c>
      <c r="AY225" s="19" t="s">
        <v>216</v>
      </c>
      <c r="BE225" s="193">
        <f>IF(N225="základní",J225,0)</f>
        <v>0</v>
      </c>
      <c r="BF225" s="193">
        <f>IF(N225="snížená",J225,0)</f>
        <v>0</v>
      </c>
      <c r="BG225" s="193">
        <f>IF(N225="zákl. přenesená",J225,0)</f>
        <v>0</v>
      </c>
      <c r="BH225" s="193">
        <f>IF(N225="sníž. přenesená",J225,0)</f>
        <v>0</v>
      </c>
      <c r="BI225" s="193">
        <f>IF(N225="nulová",J225,0)</f>
        <v>0</v>
      </c>
      <c r="BJ225" s="19" t="s">
        <v>79</v>
      </c>
      <c r="BK225" s="193">
        <f>ROUND(I225*H225,2)</f>
        <v>0</v>
      </c>
      <c r="BL225" s="19" t="s">
        <v>156</v>
      </c>
      <c r="BM225" s="192" t="s">
        <v>463</v>
      </c>
    </row>
    <row r="226" spans="1:65" s="2" customFormat="1" ht="11.25">
      <c r="A226" s="36"/>
      <c r="B226" s="37"/>
      <c r="C226" s="38"/>
      <c r="D226" s="194" t="s">
        <v>223</v>
      </c>
      <c r="E226" s="38"/>
      <c r="F226" s="195" t="s">
        <v>464</v>
      </c>
      <c r="G226" s="38"/>
      <c r="H226" s="38"/>
      <c r="I226" s="196"/>
      <c r="J226" s="38"/>
      <c r="K226" s="38"/>
      <c r="L226" s="41"/>
      <c r="M226" s="197"/>
      <c r="N226" s="198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223</v>
      </c>
      <c r="AU226" s="19" t="s">
        <v>81</v>
      </c>
    </row>
    <row r="227" spans="1:65" s="2" customFormat="1" ht="24.2" customHeight="1">
      <c r="A227" s="36"/>
      <c r="B227" s="37"/>
      <c r="C227" s="181" t="s">
        <v>435</v>
      </c>
      <c r="D227" s="181" t="s">
        <v>218</v>
      </c>
      <c r="E227" s="182" t="s">
        <v>477</v>
      </c>
      <c r="F227" s="183" t="s">
        <v>478</v>
      </c>
      <c r="G227" s="184" t="s">
        <v>134</v>
      </c>
      <c r="H227" s="185">
        <v>250</v>
      </c>
      <c r="I227" s="186"/>
      <c r="J227" s="187">
        <f>ROUND(I227*H227,2)</f>
        <v>0</v>
      </c>
      <c r="K227" s="183" t="s">
        <v>221</v>
      </c>
      <c r="L227" s="41"/>
      <c r="M227" s="188" t="s">
        <v>19</v>
      </c>
      <c r="N227" s="189" t="s">
        <v>43</v>
      </c>
      <c r="O227" s="66"/>
      <c r="P227" s="190">
        <f>O227*H227</f>
        <v>0</v>
      </c>
      <c r="Q227" s="190">
        <v>0</v>
      </c>
      <c r="R227" s="190">
        <f>Q227*H227</f>
        <v>0</v>
      </c>
      <c r="S227" s="190">
        <v>0</v>
      </c>
      <c r="T227" s="19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92" t="s">
        <v>156</v>
      </c>
      <c r="AT227" s="192" t="s">
        <v>218</v>
      </c>
      <c r="AU227" s="192" t="s">
        <v>81</v>
      </c>
      <c r="AY227" s="19" t="s">
        <v>216</v>
      </c>
      <c r="BE227" s="193">
        <f>IF(N227="základní",J227,0)</f>
        <v>0</v>
      </c>
      <c r="BF227" s="193">
        <f>IF(N227="snížená",J227,0)</f>
        <v>0</v>
      </c>
      <c r="BG227" s="193">
        <f>IF(N227="zákl. přenesená",J227,0)</f>
        <v>0</v>
      </c>
      <c r="BH227" s="193">
        <f>IF(N227="sníž. přenesená",J227,0)</f>
        <v>0</v>
      </c>
      <c r="BI227" s="193">
        <f>IF(N227="nulová",J227,0)</f>
        <v>0</v>
      </c>
      <c r="BJ227" s="19" t="s">
        <v>79</v>
      </c>
      <c r="BK227" s="193">
        <f>ROUND(I227*H227,2)</f>
        <v>0</v>
      </c>
      <c r="BL227" s="19" t="s">
        <v>156</v>
      </c>
      <c r="BM227" s="192" t="s">
        <v>479</v>
      </c>
    </row>
    <row r="228" spans="1:65" s="2" customFormat="1" ht="11.25">
      <c r="A228" s="36"/>
      <c r="B228" s="37"/>
      <c r="C228" s="38"/>
      <c r="D228" s="194" t="s">
        <v>223</v>
      </c>
      <c r="E228" s="38"/>
      <c r="F228" s="195" t="s">
        <v>480</v>
      </c>
      <c r="G228" s="38"/>
      <c r="H228" s="38"/>
      <c r="I228" s="196"/>
      <c r="J228" s="38"/>
      <c r="K228" s="38"/>
      <c r="L228" s="41"/>
      <c r="M228" s="197"/>
      <c r="N228" s="198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223</v>
      </c>
      <c r="AU228" s="19" t="s">
        <v>81</v>
      </c>
    </row>
    <row r="229" spans="1:65" s="2" customFormat="1" ht="33" customHeight="1">
      <c r="A229" s="36"/>
      <c r="B229" s="37"/>
      <c r="C229" s="181" t="s">
        <v>440</v>
      </c>
      <c r="D229" s="181" t="s">
        <v>218</v>
      </c>
      <c r="E229" s="182" t="s">
        <v>482</v>
      </c>
      <c r="F229" s="183" t="s">
        <v>483</v>
      </c>
      <c r="G229" s="184" t="s">
        <v>139</v>
      </c>
      <c r="H229" s="185">
        <v>846</v>
      </c>
      <c r="I229" s="186"/>
      <c r="J229" s="187">
        <f>ROUND(I229*H229,2)</f>
        <v>0</v>
      </c>
      <c r="K229" s="183" t="s">
        <v>221</v>
      </c>
      <c r="L229" s="41"/>
      <c r="M229" s="188" t="s">
        <v>19</v>
      </c>
      <c r="N229" s="189" t="s">
        <v>43</v>
      </c>
      <c r="O229" s="66"/>
      <c r="P229" s="190">
        <f>O229*H229</f>
        <v>0</v>
      </c>
      <c r="Q229" s="190">
        <v>0</v>
      </c>
      <c r="R229" s="190">
        <f>Q229*H229</f>
        <v>0</v>
      </c>
      <c r="S229" s="190">
        <v>0.02</v>
      </c>
      <c r="T229" s="191">
        <f>S229*H229</f>
        <v>16.920000000000002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2" t="s">
        <v>156</v>
      </c>
      <c r="AT229" s="192" t="s">
        <v>218</v>
      </c>
      <c r="AU229" s="192" t="s">
        <v>81</v>
      </c>
      <c r="AY229" s="19" t="s">
        <v>216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19" t="s">
        <v>79</v>
      </c>
      <c r="BK229" s="193">
        <f>ROUND(I229*H229,2)</f>
        <v>0</v>
      </c>
      <c r="BL229" s="19" t="s">
        <v>156</v>
      </c>
      <c r="BM229" s="192" t="s">
        <v>484</v>
      </c>
    </row>
    <row r="230" spans="1:65" s="2" customFormat="1" ht="11.25">
      <c r="A230" s="36"/>
      <c r="B230" s="37"/>
      <c r="C230" s="38"/>
      <c r="D230" s="194" t="s">
        <v>223</v>
      </c>
      <c r="E230" s="38"/>
      <c r="F230" s="195" t="s">
        <v>485</v>
      </c>
      <c r="G230" s="38"/>
      <c r="H230" s="38"/>
      <c r="I230" s="196"/>
      <c r="J230" s="38"/>
      <c r="K230" s="38"/>
      <c r="L230" s="41"/>
      <c r="M230" s="197"/>
      <c r="N230" s="198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223</v>
      </c>
      <c r="AU230" s="19" t="s">
        <v>81</v>
      </c>
    </row>
    <row r="231" spans="1:65" s="13" customFormat="1" ht="11.25">
      <c r="B231" s="201"/>
      <c r="C231" s="202"/>
      <c r="D231" s="199" t="s">
        <v>227</v>
      </c>
      <c r="E231" s="203" t="s">
        <v>19</v>
      </c>
      <c r="F231" s="204" t="s">
        <v>142</v>
      </c>
      <c r="G231" s="202"/>
      <c r="H231" s="205">
        <v>846</v>
      </c>
      <c r="I231" s="206"/>
      <c r="J231" s="202"/>
      <c r="K231" s="202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227</v>
      </c>
      <c r="AU231" s="211" t="s">
        <v>81</v>
      </c>
      <c r="AV231" s="13" t="s">
        <v>81</v>
      </c>
      <c r="AW231" s="13" t="s">
        <v>33</v>
      </c>
      <c r="AX231" s="13" t="s">
        <v>79</v>
      </c>
      <c r="AY231" s="211" t="s">
        <v>216</v>
      </c>
    </row>
    <row r="232" spans="1:65" s="12" customFormat="1" ht="22.9" customHeight="1">
      <c r="B232" s="165"/>
      <c r="C232" s="166"/>
      <c r="D232" s="167" t="s">
        <v>71</v>
      </c>
      <c r="E232" s="179" t="s">
        <v>486</v>
      </c>
      <c r="F232" s="179" t="s">
        <v>487</v>
      </c>
      <c r="G232" s="166"/>
      <c r="H232" s="166"/>
      <c r="I232" s="169"/>
      <c r="J232" s="180">
        <f>BK232</f>
        <v>0</v>
      </c>
      <c r="K232" s="166"/>
      <c r="L232" s="171"/>
      <c r="M232" s="172"/>
      <c r="N232" s="173"/>
      <c r="O232" s="173"/>
      <c r="P232" s="174">
        <f>SUM(P233:P254)</f>
        <v>0</v>
      </c>
      <c r="Q232" s="173"/>
      <c r="R232" s="174">
        <f>SUM(R233:R254)</f>
        <v>0</v>
      </c>
      <c r="S232" s="173"/>
      <c r="T232" s="175">
        <f>SUM(T233:T254)</f>
        <v>0</v>
      </c>
      <c r="AR232" s="176" t="s">
        <v>79</v>
      </c>
      <c r="AT232" s="177" t="s">
        <v>71</v>
      </c>
      <c r="AU232" s="177" t="s">
        <v>79</v>
      </c>
      <c r="AY232" s="176" t="s">
        <v>216</v>
      </c>
      <c r="BK232" s="178">
        <f>SUM(BK233:BK254)</f>
        <v>0</v>
      </c>
    </row>
    <row r="233" spans="1:65" s="2" customFormat="1" ht="24.2" customHeight="1">
      <c r="A233" s="36"/>
      <c r="B233" s="37"/>
      <c r="C233" s="181" t="s">
        <v>445</v>
      </c>
      <c r="D233" s="181" t="s">
        <v>218</v>
      </c>
      <c r="E233" s="182" t="s">
        <v>489</v>
      </c>
      <c r="F233" s="183" t="s">
        <v>490</v>
      </c>
      <c r="G233" s="184" t="s">
        <v>293</v>
      </c>
      <c r="H233" s="185">
        <v>246.95400000000001</v>
      </c>
      <c r="I233" s="186"/>
      <c r="J233" s="187">
        <f>ROUND(I233*H233,2)</f>
        <v>0</v>
      </c>
      <c r="K233" s="183" t="s">
        <v>221</v>
      </c>
      <c r="L233" s="41"/>
      <c r="M233" s="188" t="s">
        <v>19</v>
      </c>
      <c r="N233" s="189" t="s">
        <v>43</v>
      </c>
      <c r="O233" s="66"/>
      <c r="P233" s="190">
        <f>O233*H233</f>
        <v>0</v>
      </c>
      <c r="Q233" s="190">
        <v>0</v>
      </c>
      <c r="R233" s="190">
        <f>Q233*H233</f>
        <v>0</v>
      </c>
      <c r="S233" s="190">
        <v>0</v>
      </c>
      <c r="T233" s="19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2" t="s">
        <v>156</v>
      </c>
      <c r="AT233" s="192" t="s">
        <v>218</v>
      </c>
      <c r="AU233" s="192" t="s">
        <v>81</v>
      </c>
      <c r="AY233" s="19" t="s">
        <v>216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19" t="s">
        <v>79</v>
      </c>
      <c r="BK233" s="193">
        <f>ROUND(I233*H233,2)</f>
        <v>0</v>
      </c>
      <c r="BL233" s="19" t="s">
        <v>156</v>
      </c>
      <c r="BM233" s="192" t="s">
        <v>491</v>
      </c>
    </row>
    <row r="234" spans="1:65" s="2" customFormat="1" ht="11.25">
      <c r="A234" s="36"/>
      <c r="B234" s="37"/>
      <c r="C234" s="38"/>
      <c r="D234" s="194" t="s">
        <v>223</v>
      </c>
      <c r="E234" s="38"/>
      <c r="F234" s="195" t="s">
        <v>492</v>
      </c>
      <c r="G234" s="38"/>
      <c r="H234" s="38"/>
      <c r="I234" s="196"/>
      <c r="J234" s="38"/>
      <c r="K234" s="38"/>
      <c r="L234" s="41"/>
      <c r="M234" s="197"/>
      <c r="N234" s="198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223</v>
      </c>
      <c r="AU234" s="19" t="s">
        <v>81</v>
      </c>
    </row>
    <row r="235" spans="1:65" s="2" customFormat="1" ht="24.2" customHeight="1">
      <c r="A235" s="36"/>
      <c r="B235" s="37"/>
      <c r="C235" s="181" t="s">
        <v>450</v>
      </c>
      <c r="D235" s="181" t="s">
        <v>218</v>
      </c>
      <c r="E235" s="182" t="s">
        <v>494</v>
      </c>
      <c r="F235" s="183" t="s">
        <v>495</v>
      </c>
      <c r="G235" s="184" t="s">
        <v>293</v>
      </c>
      <c r="H235" s="185">
        <v>3704.31</v>
      </c>
      <c r="I235" s="186"/>
      <c r="J235" s="187">
        <f>ROUND(I235*H235,2)</f>
        <v>0</v>
      </c>
      <c r="K235" s="183" t="s">
        <v>221</v>
      </c>
      <c r="L235" s="41"/>
      <c r="M235" s="188" t="s">
        <v>19</v>
      </c>
      <c r="N235" s="189" t="s">
        <v>43</v>
      </c>
      <c r="O235" s="66"/>
      <c r="P235" s="190">
        <f>O235*H235</f>
        <v>0</v>
      </c>
      <c r="Q235" s="190">
        <v>0</v>
      </c>
      <c r="R235" s="190">
        <f>Q235*H235</f>
        <v>0</v>
      </c>
      <c r="S235" s="190">
        <v>0</v>
      </c>
      <c r="T235" s="19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92" t="s">
        <v>156</v>
      </c>
      <c r="AT235" s="192" t="s">
        <v>218</v>
      </c>
      <c r="AU235" s="192" t="s">
        <v>81</v>
      </c>
      <c r="AY235" s="19" t="s">
        <v>216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19" t="s">
        <v>79</v>
      </c>
      <c r="BK235" s="193">
        <f>ROUND(I235*H235,2)</f>
        <v>0</v>
      </c>
      <c r="BL235" s="19" t="s">
        <v>156</v>
      </c>
      <c r="BM235" s="192" t="s">
        <v>496</v>
      </c>
    </row>
    <row r="236" spans="1:65" s="2" customFormat="1" ht="11.25">
      <c r="A236" s="36"/>
      <c r="B236" s="37"/>
      <c r="C236" s="38"/>
      <c r="D236" s="194" t="s">
        <v>223</v>
      </c>
      <c r="E236" s="38"/>
      <c r="F236" s="195" t="s">
        <v>497</v>
      </c>
      <c r="G236" s="38"/>
      <c r="H236" s="38"/>
      <c r="I236" s="196"/>
      <c r="J236" s="38"/>
      <c r="K236" s="38"/>
      <c r="L236" s="41"/>
      <c r="M236" s="197"/>
      <c r="N236" s="198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223</v>
      </c>
      <c r="AU236" s="19" t="s">
        <v>81</v>
      </c>
    </row>
    <row r="237" spans="1:65" s="2" customFormat="1" ht="19.5">
      <c r="A237" s="36"/>
      <c r="B237" s="37"/>
      <c r="C237" s="38"/>
      <c r="D237" s="199" t="s">
        <v>225</v>
      </c>
      <c r="E237" s="38"/>
      <c r="F237" s="200" t="s">
        <v>785</v>
      </c>
      <c r="G237" s="38"/>
      <c r="H237" s="38"/>
      <c r="I237" s="196"/>
      <c r="J237" s="38"/>
      <c r="K237" s="38"/>
      <c r="L237" s="41"/>
      <c r="M237" s="197"/>
      <c r="N237" s="198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225</v>
      </c>
      <c r="AU237" s="19" t="s">
        <v>81</v>
      </c>
    </row>
    <row r="238" spans="1:65" s="13" customFormat="1" ht="11.25">
      <c r="B238" s="201"/>
      <c r="C238" s="202"/>
      <c r="D238" s="199" t="s">
        <v>227</v>
      </c>
      <c r="E238" s="202"/>
      <c r="F238" s="204" t="s">
        <v>915</v>
      </c>
      <c r="G238" s="202"/>
      <c r="H238" s="205">
        <v>3704.31</v>
      </c>
      <c r="I238" s="206"/>
      <c r="J238" s="202"/>
      <c r="K238" s="202"/>
      <c r="L238" s="207"/>
      <c r="M238" s="208"/>
      <c r="N238" s="209"/>
      <c r="O238" s="209"/>
      <c r="P238" s="209"/>
      <c r="Q238" s="209"/>
      <c r="R238" s="209"/>
      <c r="S238" s="209"/>
      <c r="T238" s="210"/>
      <c r="AT238" s="211" t="s">
        <v>227</v>
      </c>
      <c r="AU238" s="211" t="s">
        <v>81</v>
      </c>
      <c r="AV238" s="13" t="s">
        <v>81</v>
      </c>
      <c r="AW238" s="13" t="s">
        <v>4</v>
      </c>
      <c r="AX238" s="13" t="s">
        <v>79</v>
      </c>
      <c r="AY238" s="211" t="s">
        <v>216</v>
      </c>
    </row>
    <row r="239" spans="1:65" s="2" customFormat="1" ht="24.2" customHeight="1">
      <c r="A239" s="36"/>
      <c r="B239" s="37"/>
      <c r="C239" s="181" t="s">
        <v>454</v>
      </c>
      <c r="D239" s="181" t="s">
        <v>218</v>
      </c>
      <c r="E239" s="182" t="s">
        <v>501</v>
      </c>
      <c r="F239" s="183" t="s">
        <v>502</v>
      </c>
      <c r="G239" s="184" t="s">
        <v>293</v>
      </c>
      <c r="H239" s="185">
        <v>10.276</v>
      </c>
      <c r="I239" s="186"/>
      <c r="J239" s="187">
        <f>ROUND(I239*H239,2)</f>
        <v>0</v>
      </c>
      <c r="K239" s="183" t="s">
        <v>221</v>
      </c>
      <c r="L239" s="41"/>
      <c r="M239" s="188" t="s">
        <v>19</v>
      </c>
      <c r="N239" s="189" t="s">
        <v>43</v>
      </c>
      <c r="O239" s="66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2" t="s">
        <v>156</v>
      </c>
      <c r="AT239" s="192" t="s">
        <v>218</v>
      </c>
      <c r="AU239" s="192" t="s">
        <v>81</v>
      </c>
      <c r="AY239" s="19" t="s">
        <v>216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19" t="s">
        <v>79</v>
      </c>
      <c r="BK239" s="193">
        <f>ROUND(I239*H239,2)</f>
        <v>0</v>
      </c>
      <c r="BL239" s="19" t="s">
        <v>156</v>
      </c>
      <c r="BM239" s="192" t="s">
        <v>503</v>
      </c>
    </row>
    <row r="240" spans="1:65" s="2" customFormat="1" ht="11.25">
      <c r="A240" s="36"/>
      <c r="B240" s="37"/>
      <c r="C240" s="38"/>
      <c r="D240" s="194" t="s">
        <v>223</v>
      </c>
      <c r="E240" s="38"/>
      <c r="F240" s="195" t="s">
        <v>504</v>
      </c>
      <c r="G240" s="38"/>
      <c r="H240" s="38"/>
      <c r="I240" s="196"/>
      <c r="J240" s="38"/>
      <c r="K240" s="38"/>
      <c r="L240" s="41"/>
      <c r="M240" s="197"/>
      <c r="N240" s="198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223</v>
      </c>
      <c r="AU240" s="19" t="s">
        <v>81</v>
      </c>
    </row>
    <row r="241" spans="1:65" s="2" customFormat="1" ht="24.2" customHeight="1">
      <c r="A241" s="36"/>
      <c r="B241" s="37"/>
      <c r="C241" s="181" t="s">
        <v>460</v>
      </c>
      <c r="D241" s="181" t="s">
        <v>218</v>
      </c>
      <c r="E241" s="182" t="s">
        <v>506</v>
      </c>
      <c r="F241" s="183" t="s">
        <v>495</v>
      </c>
      <c r="G241" s="184" t="s">
        <v>293</v>
      </c>
      <c r="H241" s="185">
        <v>154.13999999999999</v>
      </c>
      <c r="I241" s="186"/>
      <c r="J241" s="187">
        <f>ROUND(I241*H241,2)</f>
        <v>0</v>
      </c>
      <c r="K241" s="183" t="s">
        <v>221</v>
      </c>
      <c r="L241" s="41"/>
      <c r="M241" s="188" t="s">
        <v>19</v>
      </c>
      <c r="N241" s="189" t="s">
        <v>43</v>
      </c>
      <c r="O241" s="66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2" t="s">
        <v>156</v>
      </c>
      <c r="AT241" s="192" t="s">
        <v>218</v>
      </c>
      <c r="AU241" s="192" t="s">
        <v>81</v>
      </c>
      <c r="AY241" s="19" t="s">
        <v>216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19" t="s">
        <v>79</v>
      </c>
      <c r="BK241" s="193">
        <f>ROUND(I241*H241,2)</f>
        <v>0</v>
      </c>
      <c r="BL241" s="19" t="s">
        <v>156</v>
      </c>
      <c r="BM241" s="192" t="s">
        <v>507</v>
      </c>
    </row>
    <row r="242" spans="1:65" s="2" customFormat="1" ht="11.25">
      <c r="A242" s="36"/>
      <c r="B242" s="37"/>
      <c r="C242" s="38"/>
      <c r="D242" s="194" t="s">
        <v>223</v>
      </c>
      <c r="E242" s="38"/>
      <c r="F242" s="195" t="s">
        <v>508</v>
      </c>
      <c r="G242" s="38"/>
      <c r="H242" s="38"/>
      <c r="I242" s="196"/>
      <c r="J242" s="38"/>
      <c r="K242" s="38"/>
      <c r="L242" s="41"/>
      <c r="M242" s="197"/>
      <c r="N242" s="198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223</v>
      </c>
      <c r="AU242" s="19" t="s">
        <v>81</v>
      </c>
    </row>
    <row r="243" spans="1:65" s="2" customFormat="1" ht="19.5">
      <c r="A243" s="36"/>
      <c r="B243" s="37"/>
      <c r="C243" s="38"/>
      <c r="D243" s="199" t="s">
        <v>225</v>
      </c>
      <c r="E243" s="38"/>
      <c r="F243" s="200" t="s">
        <v>498</v>
      </c>
      <c r="G243" s="38"/>
      <c r="H243" s="38"/>
      <c r="I243" s="196"/>
      <c r="J243" s="38"/>
      <c r="K243" s="38"/>
      <c r="L243" s="41"/>
      <c r="M243" s="197"/>
      <c r="N243" s="198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225</v>
      </c>
      <c r="AU243" s="19" t="s">
        <v>81</v>
      </c>
    </row>
    <row r="244" spans="1:65" s="13" customFormat="1" ht="11.25">
      <c r="B244" s="201"/>
      <c r="C244" s="202"/>
      <c r="D244" s="199" t="s">
        <v>227</v>
      </c>
      <c r="E244" s="202"/>
      <c r="F244" s="204" t="s">
        <v>916</v>
      </c>
      <c r="G244" s="202"/>
      <c r="H244" s="205">
        <v>154.13999999999999</v>
      </c>
      <c r="I244" s="206"/>
      <c r="J244" s="202"/>
      <c r="K244" s="202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227</v>
      </c>
      <c r="AU244" s="211" t="s">
        <v>81</v>
      </c>
      <c r="AV244" s="13" t="s">
        <v>81</v>
      </c>
      <c r="AW244" s="13" t="s">
        <v>4</v>
      </c>
      <c r="AX244" s="13" t="s">
        <v>79</v>
      </c>
      <c r="AY244" s="211" t="s">
        <v>216</v>
      </c>
    </row>
    <row r="245" spans="1:65" s="2" customFormat="1" ht="16.5" customHeight="1">
      <c r="A245" s="36"/>
      <c r="B245" s="37"/>
      <c r="C245" s="181" t="s">
        <v>466</v>
      </c>
      <c r="D245" s="181" t="s">
        <v>218</v>
      </c>
      <c r="E245" s="182" t="s">
        <v>511</v>
      </c>
      <c r="F245" s="183" t="s">
        <v>512</v>
      </c>
      <c r="G245" s="184" t="s">
        <v>293</v>
      </c>
      <c r="H245" s="185">
        <v>257.23</v>
      </c>
      <c r="I245" s="186"/>
      <c r="J245" s="187">
        <f>ROUND(I245*H245,2)</f>
        <v>0</v>
      </c>
      <c r="K245" s="183" t="s">
        <v>221</v>
      </c>
      <c r="L245" s="41"/>
      <c r="M245" s="188" t="s">
        <v>19</v>
      </c>
      <c r="N245" s="189" t="s">
        <v>43</v>
      </c>
      <c r="O245" s="66"/>
      <c r="P245" s="190">
        <f>O245*H245</f>
        <v>0</v>
      </c>
      <c r="Q245" s="190">
        <v>0</v>
      </c>
      <c r="R245" s="190">
        <f>Q245*H245</f>
        <v>0</v>
      </c>
      <c r="S245" s="190">
        <v>0</v>
      </c>
      <c r="T245" s="191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2" t="s">
        <v>156</v>
      </c>
      <c r="AT245" s="192" t="s">
        <v>218</v>
      </c>
      <c r="AU245" s="192" t="s">
        <v>81</v>
      </c>
      <c r="AY245" s="19" t="s">
        <v>216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19" t="s">
        <v>79</v>
      </c>
      <c r="BK245" s="193">
        <f>ROUND(I245*H245,2)</f>
        <v>0</v>
      </c>
      <c r="BL245" s="19" t="s">
        <v>156</v>
      </c>
      <c r="BM245" s="192" t="s">
        <v>513</v>
      </c>
    </row>
    <row r="246" spans="1:65" s="2" customFormat="1" ht="11.25">
      <c r="A246" s="36"/>
      <c r="B246" s="37"/>
      <c r="C246" s="38"/>
      <c r="D246" s="194" t="s">
        <v>223</v>
      </c>
      <c r="E246" s="38"/>
      <c r="F246" s="195" t="s">
        <v>514</v>
      </c>
      <c r="G246" s="38"/>
      <c r="H246" s="38"/>
      <c r="I246" s="196"/>
      <c r="J246" s="38"/>
      <c r="K246" s="38"/>
      <c r="L246" s="41"/>
      <c r="M246" s="197"/>
      <c r="N246" s="198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223</v>
      </c>
      <c r="AU246" s="19" t="s">
        <v>81</v>
      </c>
    </row>
    <row r="247" spans="1:65" s="2" customFormat="1" ht="29.25">
      <c r="A247" s="36"/>
      <c r="B247" s="37"/>
      <c r="C247" s="38"/>
      <c r="D247" s="199" t="s">
        <v>225</v>
      </c>
      <c r="E247" s="38"/>
      <c r="F247" s="200" t="s">
        <v>917</v>
      </c>
      <c r="G247" s="38"/>
      <c r="H247" s="38"/>
      <c r="I247" s="196"/>
      <c r="J247" s="38"/>
      <c r="K247" s="38"/>
      <c r="L247" s="41"/>
      <c r="M247" s="197"/>
      <c r="N247" s="198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225</v>
      </c>
      <c r="AU247" s="19" t="s">
        <v>81</v>
      </c>
    </row>
    <row r="248" spans="1:65" s="2" customFormat="1" ht="24.2" customHeight="1">
      <c r="A248" s="36"/>
      <c r="B248" s="37"/>
      <c r="C248" s="181" t="s">
        <v>471</v>
      </c>
      <c r="D248" s="181" t="s">
        <v>218</v>
      </c>
      <c r="E248" s="182" t="s">
        <v>516</v>
      </c>
      <c r="F248" s="183" t="s">
        <v>517</v>
      </c>
      <c r="G248" s="184" t="s">
        <v>293</v>
      </c>
      <c r="H248" s="185">
        <v>3.64</v>
      </c>
      <c r="I248" s="186"/>
      <c r="J248" s="187">
        <f>ROUND(I248*H248,2)</f>
        <v>0</v>
      </c>
      <c r="K248" s="183" t="s">
        <v>221</v>
      </c>
      <c r="L248" s="41"/>
      <c r="M248" s="188" t="s">
        <v>19</v>
      </c>
      <c r="N248" s="189" t="s">
        <v>43</v>
      </c>
      <c r="O248" s="66"/>
      <c r="P248" s="190">
        <f>O248*H248</f>
        <v>0</v>
      </c>
      <c r="Q248" s="190">
        <v>0</v>
      </c>
      <c r="R248" s="190">
        <f>Q248*H248</f>
        <v>0</v>
      </c>
      <c r="S248" s="190">
        <v>0</v>
      </c>
      <c r="T248" s="19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2" t="s">
        <v>156</v>
      </c>
      <c r="AT248" s="192" t="s">
        <v>218</v>
      </c>
      <c r="AU248" s="192" t="s">
        <v>81</v>
      </c>
      <c r="AY248" s="19" t="s">
        <v>216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19" t="s">
        <v>79</v>
      </c>
      <c r="BK248" s="193">
        <f>ROUND(I248*H248,2)</f>
        <v>0</v>
      </c>
      <c r="BL248" s="19" t="s">
        <v>156</v>
      </c>
      <c r="BM248" s="192" t="s">
        <v>518</v>
      </c>
    </row>
    <row r="249" spans="1:65" s="2" customFormat="1" ht="11.25">
      <c r="A249" s="36"/>
      <c r="B249" s="37"/>
      <c r="C249" s="38"/>
      <c r="D249" s="194" t="s">
        <v>223</v>
      </c>
      <c r="E249" s="38"/>
      <c r="F249" s="195" t="s">
        <v>519</v>
      </c>
      <c r="G249" s="38"/>
      <c r="H249" s="38"/>
      <c r="I249" s="196"/>
      <c r="J249" s="38"/>
      <c r="K249" s="38"/>
      <c r="L249" s="41"/>
      <c r="M249" s="197"/>
      <c r="N249" s="198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223</v>
      </c>
      <c r="AU249" s="19" t="s">
        <v>81</v>
      </c>
    </row>
    <row r="250" spans="1:65" s="2" customFormat="1" ht="24.2" customHeight="1">
      <c r="A250" s="36"/>
      <c r="B250" s="37"/>
      <c r="C250" s="181" t="s">
        <v>476</v>
      </c>
      <c r="D250" s="181" t="s">
        <v>218</v>
      </c>
      <c r="E250" s="182" t="s">
        <v>521</v>
      </c>
      <c r="F250" s="183" t="s">
        <v>292</v>
      </c>
      <c r="G250" s="184" t="s">
        <v>293</v>
      </c>
      <c r="H250" s="185">
        <v>47.543999999999997</v>
      </c>
      <c r="I250" s="186"/>
      <c r="J250" s="187">
        <f>ROUND(I250*H250,2)</f>
        <v>0</v>
      </c>
      <c r="K250" s="183" t="s">
        <v>221</v>
      </c>
      <c r="L250" s="41"/>
      <c r="M250" s="188" t="s">
        <v>19</v>
      </c>
      <c r="N250" s="189" t="s">
        <v>43</v>
      </c>
      <c r="O250" s="66"/>
      <c r="P250" s="190">
        <f>O250*H250</f>
        <v>0</v>
      </c>
      <c r="Q250" s="190">
        <v>0</v>
      </c>
      <c r="R250" s="190">
        <f>Q250*H250</f>
        <v>0</v>
      </c>
      <c r="S250" s="190">
        <v>0</v>
      </c>
      <c r="T250" s="19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2" t="s">
        <v>156</v>
      </c>
      <c r="AT250" s="192" t="s">
        <v>218</v>
      </c>
      <c r="AU250" s="192" t="s">
        <v>81</v>
      </c>
      <c r="AY250" s="19" t="s">
        <v>216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19" t="s">
        <v>79</v>
      </c>
      <c r="BK250" s="193">
        <f>ROUND(I250*H250,2)</f>
        <v>0</v>
      </c>
      <c r="BL250" s="19" t="s">
        <v>156</v>
      </c>
      <c r="BM250" s="192" t="s">
        <v>522</v>
      </c>
    </row>
    <row r="251" spans="1:65" s="2" customFormat="1" ht="11.25">
      <c r="A251" s="36"/>
      <c r="B251" s="37"/>
      <c r="C251" s="38"/>
      <c r="D251" s="194" t="s">
        <v>223</v>
      </c>
      <c r="E251" s="38"/>
      <c r="F251" s="195" t="s">
        <v>523</v>
      </c>
      <c r="G251" s="38"/>
      <c r="H251" s="38"/>
      <c r="I251" s="196"/>
      <c r="J251" s="38"/>
      <c r="K251" s="38"/>
      <c r="L251" s="41"/>
      <c r="M251" s="197"/>
      <c r="N251" s="198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223</v>
      </c>
      <c r="AU251" s="19" t="s">
        <v>81</v>
      </c>
    </row>
    <row r="252" spans="1:65" s="2" customFormat="1" ht="24.2" customHeight="1">
      <c r="A252" s="36"/>
      <c r="B252" s="37"/>
      <c r="C252" s="181" t="s">
        <v>481</v>
      </c>
      <c r="D252" s="181" t="s">
        <v>218</v>
      </c>
      <c r="E252" s="182" t="s">
        <v>525</v>
      </c>
      <c r="F252" s="183" t="s">
        <v>526</v>
      </c>
      <c r="G252" s="184" t="s">
        <v>293</v>
      </c>
      <c r="H252" s="185">
        <v>206.04599999999999</v>
      </c>
      <c r="I252" s="186"/>
      <c r="J252" s="187">
        <f>ROUND(I252*H252,2)</f>
        <v>0</v>
      </c>
      <c r="K252" s="183" t="s">
        <v>221</v>
      </c>
      <c r="L252" s="41"/>
      <c r="M252" s="188" t="s">
        <v>19</v>
      </c>
      <c r="N252" s="189" t="s">
        <v>43</v>
      </c>
      <c r="O252" s="66"/>
      <c r="P252" s="190">
        <f>O252*H252</f>
        <v>0</v>
      </c>
      <c r="Q252" s="190">
        <v>0</v>
      </c>
      <c r="R252" s="190">
        <f>Q252*H252</f>
        <v>0</v>
      </c>
      <c r="S252" s="190">
        <v>0</v>
      </c>
      <c r="T252" s="19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2" t="s">
        <v>156</v>
      </c>
      <c r="AT252" s="192" t="s">
        <v>218</v>
      </c>
      <c r="AU252" s="192" t="s">
        <v>81</v>
      </c>
      <c r="AY252" s="19" t="s">
        <v>216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9" t="s">
        <v>79</v>
      </c>
      <c r="BK252" s="193">
        <f>ROUND(I252*H252,2)</f>
        <v>0</v>
      </c>
      <c r="BL252" s="19" t="s">
        <v>156</v>
      </c>
      <c r="BM252" s="192" t="s">
        <v>527</v>
      </c>
    </row>
    <row r="253" spans="1:65" s="2" customFormat="1" ht="11.25">
      <c r="A253" s="36"/>
      <c r="B253" s="37"/>
      <c r="C253" s="38"/>
      <c r="D253" s="194" t="s">
        <v>223</v>
      </c>
      <c r="E253" s="38"/>
      <c r="F253" s="195" t="s">
        <v>528</v>
      </c>
      <c r="G253" s="38"/>
      <c r="H253" s="38"/>
      <c r="I253" s="196"/>
      <c r="J253" s="38"/>
      <c r="K253" s="38"/>
      <c r="L253" s="41"/>
      <c r="M253" s="197"/>
      <c r="N253" s="198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223</v>
      </c>
      <c r="AU253" s="19" t="s">
        <v>81</v>
      </c>
    </row>
    <row r="254" spans="1:65" s="2" customFormat="1" ht="29.25">
      <c r="A254" s="36"/>
      <c r="B254" s="37"/>
      <c r="C254" s="38"/>
      <c r="D254" s="199" t="s">
        <v>225</v>
      </c>
      <c r="E254" s="38"/>
      <c r="F254" s="200" t="s">
        <v>529</v>
      </c>
      <c r="G254" s="38"/>
      <c r="H254" s="38"/>
      <c r="I254" s="196"/>
      <c r="J254" s="38"/>
      <c r="K254" s="38"/>
      <c r="L254" s="41"/>
      <c r="M254" s="197"/>
      <c r="N254" s="198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225</v>
      </c>
      <c r="AU254" s="19" t="s">
        <v>81</v>
      </c>
    </row>
    <row r="255" spans="1:65" s="12" customFormat="1" ht="22.9" customHeight="1">
      <c r="B255" s="165"/>
      <c r="C255" s="166"/>
      <c r="D255" s="167" t="s">
        <v>71</v>
      </c>
      <c r="E255" s="179" t="s">
        <v>530</v>
      </c>
      <c r="F255" s="179" t="s">
        <v>531</v>
      </c>
      <c r="G255" s="166"/>
      <c r="H255" s="166"/>
      <c r="I255" s="169"/>
      <c r="J255" s="180">
        <f>BK255</f>
        <v>0</v>
      </c>
      <c r="K255" s="166"/>
      <c r="L255" s="171"/>
      <c r="M255" s="172"/>
      <c r="N255" s="173"/>
      <c r="O255" s="173"/>
      <c r="P255" s="174">
        <f>SUM(P256:P257)</f>
        <v>0</v>
      </c>
      <c r="Q255" s="173"/>
      <c r="R255" s="174">
        <f>SUM(R256:R257)</f>
        <v>0</v>
      </c>
      <c r="S255" s="173"/>
      <c r="T255" s="175">
        <f>SUM(T256:T257)</f>
        <v>0</v>
      </c>
      <c r="AR255" s="176" t="s">
        <v>79</v>
      </c>
      <c r="AT255" s="177" t="s">
        <v>71</v>
      </c>
      <c r="AU255" s="177" t="s">
        <v>79</v>
      </c>
      <c r="AY255" s="176" t="s">
        <v>216</v>
      </c>
      <c r="BK255" s="178">
        <f>SUM(BK256:BK257)</f>
        <v>0</v>
      </c>
    </row>
    <row r="256" spans="1:65" s="2" customFormat="1" ht="24.2" customHeight="1">
      <c r="A256" s="36"/>
      <c r="B256" s="37"/>
      <c r="C256" s="181" t="s">
        <v>488</v>
      </c>
      <c r="D256" s="181" t="s">
        <v>218</v>
      </c>
      <c r="E256" s="182" t="s">
        <v>533</v>
      </c>
      <c r="F256" s="183" t="s">
        <v>534</v>
      </c>
      <c r="G256" s="184" t="s">
        <v>293</v>
      </c>
      <c r="H256" s="185">
        <v>27.904</v>
      </c>
      <c r="I256" s="186"/>
      <c r="J256" s="187">
        <f>ROUND(I256*H256,2)</f>
        <v>0</v>
      </c>
      <c r="K256" s="183" t="s">
        <v>221</v>
      </c>
      <c r="L256" s="41"/>
      <c r="M256" s="188" t="s">
        <v>19</v>
      </c>
      <c r="N256" s="189" t="s">
        <v>43</v>
      </c>
      <c r="O256" s="66"/>
      <c r="P256" s="190">
        <f>O256*H256</f>
        <v>0</v>
      </c>
      <c r="Q256" s="190">
        <v>0</v>
      </c>
      <c r="R256" s="190">
        <f>Q256*H256</f>
        <v>0</v>
      </c>
      <c r="S256" s="190">
        <v>0</v>
      </c>
      <c r="T256" s="191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92" t="s">
        <v>156</v>
      </c>
      <c r="AT256" s="192" t="s">
        <v>218</v>
      </c>
      <c r="AU256" s="192" t="s">
        <v>81</v>
      </c>
      <c r="AY256" s="19" t="s">
        <v>216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19" t="s">
        <v>79</v>
      </c>
      <c r="BK256" s="193">
        <f>ROUND(I256*H256,2)</f>
        <v>0</v>
      </c>
      <c r="BL256" s="19" t="s">
        <v>156</v>
      </c>
      <c r="BM256" s="192" t="s">
        <v>535</v>
      </c>
    </row>
    <row r="257" spans="1:65" s="2" customFormat="1" ht="11.25">
      <c r="A257" s="36"/>
      <c r="B257" s="37"/>
      <c r="C257" s="38"/>
      <c r="D257" s="194" t="s">
        <v>223</v>
      </c>
      <c r="E257" s="38"/>
      <c r="F257" s="195" t="s">
        <v>536</v>
      </c>
      <c r="G257" s="38"/>
      <c r="H257" s="38"/>
      <c r="I257" s="196"/>
      <c r="J257" s="38"/>
      <c r="K257" s="38"/>
      <c r="L257" s="41"/>
      <c r="M257" s="197"/>
      <c r="N257" s="198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9" t="s">
        <v>223</v>
      </c>
      <c r="AU257" s="19" t="s">
        <v>81</v>
      </c>
    </row>
    <row r="258" spans="1:65" s="12" customFormat="1" ht="25.9" customHeight="1">
      <c r="B258" s="165"/>
      <c r="C258" s="166"/>
      <c r="D258" s="167" t="s">
        <v>71</v>
      </c>
      <c r="E258" s="168" t="s">
        <v>312</v>
      </c>
      <c r="F258" s="168" t="s">
        <v>537</v>
      </c>
      <c r="G258" s="166"/>
      <c r="H258" s="166"/>
      <c r="I258" s="169"/>
      <c r="J258" s="170">
        <f>BK258</f>
        <v>0</v>
      </c>
      <c r="K258" s="166"/>
      <c r="L258" s="171"/>
      <c r="M258" s="172"/>
      <c r="N258" s="173"/>
      <c r="O258" s="173"/>
      <c r="P258" s="174">
        <f>P259</f>
        <v>0</v>
      </c>
      <c r="Q258" s="173"/>
      <c r="R258" s="174">
        <f>R259</f>
        <v>4.9679999999999995E-2</v>
      </c>
      <c r="S258" s="173"/>
      <c r="T258" s="175">
        <f>T259</f>
        <v>0</v>
      </c>
      <c r="AR258" s="176" t="s">
        <v>136</v>
      </c>
      <c r="AT258" s="177" t="s">
        <v>71</v>
      </c>
      <c r="AU258" s="177" t="s">
        <v>72</v>
      </c>
      <c r="AY258" s="176" t="s">
        <v>216</v>
      </c>
      <c r="BK258" s="178">
        <f>BK259</f>
        <v>0</v>
      </c>
    </row>
    <row r="259" spans="1:65" s="12" customFormat="1" ht="22.9" customHeight="1">
      <c r="B259" s="165"/>
      <c r="C259" s="166"/>
      <c r="D259" s="167" t="s">
        <v>71</v>
      </c>
      <c r="E259" s="179" t="s">
        <v>538</v>
      </c>
      <c r="F259" s="179" t="s">
        <v>539</v>
      </c>
      <c r="G259" s="166"/>
      <c r="H259" s="166"/>
      <c r="I259" s="169"/>
      <c r="J259" s="180">
        <f>BK259</f>
        <v>0</v>
      </c>
      <c r="K259" s="166"/>
      <c r="L259" s="171"/>
      <c r="M259" s="172"/>
      <c r="N259" s="173"/>
      <c r="O259" s="173"/>
      <c r="P259" s="174">
        <f>SUM(P260:P267)</f>
        <v>0</v>
      </c>
      <c r="Q259" s="173"/>
      <c r="R259" s="174">
        <f>SUM(R260:R267)</f>
        <v>4.9679999999999995E-2</v>
      </c>
      <c r="S259" s="173"/>
      <c r="T259" s="175">
        <f>SUM(T260:T267)</f>
        <v>0</v>
      </c>
      <c r="AR259" s="176" t="s">
        <v>136</v>
      </c>
      <c r="AT259" s="177" t="s">
        <v>71</v>
      </c>
      <c r="AU259" s="177" t="s">
        <v>79</v>
      </c>
      <c r="AY259" s="176" t="s">
        <v>216</v>
      </c>
      <c r="BK259" s="178">
        <f>SUM(BK260:BK267)</f>
        <v>0</v>
      </c>
    </row>
    <row r="260" spans="1:65" s="2" customFormat="1" ht="21.75" customHeight="1">
      <c r="A260" s="36"/>
      <c r="B260" s="37"/>
      <c r="C260" s="181" t="s">
        <v>493</v>
      </c>
      <c r="D260" s="181" t="s">
        <v>218</v>
      </c>
      <c r="E260" s="182" t="s">
        <v>541</v>
      </c>
      <c r="F260" s="183" t="s">
        <v>542</v>
      </c>
      <c r="G260" s="184" t="s">
        <v>134</v>
      </c>
      <c r="H260" s="185">
        <v>72</v>
      </c>
      <c r="I260" s="186"/>
      <c r="J260" s="187">
        <f>ROUND(I260*H260,2)</f>
        <v>0</v>
      </c>
      <c r="K260" s="183" t="s">
        <v>221</v>
      </c>
      <c r="L260" s="41"/>
      <c r="M260" s="188" t="s">
        <v>19</v>
      </c>
      <c r="N260" s="189" t="s">
        <v>43</v>
      </c>
      <c r="O260" s="66"/>
      <c r="P260" s="190">
        <f>O260*H260</f>
        <v>0</v>
      </c>
      <c r="Q260" s="190">
        <v>0</v>
      </c>
      <c r="R260" s="190">
        <f>Q260*H260</f>
        <v>0</v>
      </c>
      <c r="S260" s="190">
        <v>0</v>
      </c>
      <c r="T260" s="19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2" t="s">
        <v>543</v>
      </c>
      <c r="AT260" s="192" t="s">
        <v>218</v>
      </c>
      <c r="AU260" s="192" t="s">
        <v>81</v>
      </c>
      <c r="AY260" s="19" t="s">
        <v>216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19" t="s">
        <v>79</v>
      </c>
      <c r="BK260" s="193">
        <f>ROUND(I260*H260,2)</f>
        <v>0</v>
      </c>
      <c r="BL260" s="19" t="s">
        <v>543</v>
      </c>
      <c r="BM260" s="192" t="s">
        <v>544</v>
      </c>
    </row>
    <row r="261" spans="1:65" s="2" customFormat="1" ht="11.25">
      <c r="A261" s="36"/>
      <c r="B261" s="37"/>
      <c r="C261" s="38"/>
      <c r="D261" s="194" t="s">
        <v>223</v>
      </c>
      <c r="E261" s="38"/>
      <c r="F261" s="195" t="s">
        <v>545</v>
      </c>
      <c r="G261" s="38"/>
      <c r="H261" s="38"/>
      <c r="I261" s="196"/>
      <c r="J261" s="38"/>
      <c r="K261" s="38"/>
      <c r="L261" s="41"/>
      <c r="M261" s="197"/>
      <c r="N261" s="198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223</v>
      </c>
      <c r="AU261" s="19" t="s">
        <v>81</v>
      </c>
    </row>
    <row r="262" spans="1:65" s="13" customFormat="1" ht="11.25">
      <c r="B262" s="201"/>
      <c r="C262" s="202"/>
      <c r="D262" s="199" t="s">
        <v>227</v>
      </c>
      <c r="E262" s="203" t="s">
        <v>19</v>
      </c>
      <c r="F262" s="204" t="s">
        <v>132</v>
      </c>
      <c r="G262" s="202"/>
      <c r="H262" s="205">
        <v>72</v>
      </c>
      <c r="I262" s="206"/>
      <c r="J262" s="202"/>
      <c r="K262" s="202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227</v>
      </c>
      <c r="AU262" s="211" t="s">
        <v>81</v>
      </c>
      <c r="AV262" s="13" t="s">
        <v>81</v>
      </c>
      <c r="AW262" s="13" t="s">
        <v>33</v>
      </c>
      <c r="AX262" s="13" t="s">
        <v>79</v>
      </c>
      <c r="AY262" s="211" t="s">
        <v>216</v>
      </c>
    </row>
    <row r="263" spans="1:65" s="2" customFormat="1" ht="16.5" customHeight="1">
      <c r="A263" s="36"/>
      <c r="B263" s="37"/>
      <c r="C263" s="233" t="s">
        <v>500</v>
      </c>
      <c r="D263" s="233" t="s">
        <v>312</v>
      </c>
      <c r="E263" s="234" t="s">
        <v>546</v>
      </c>
      <c r="F263" s="235" t="s">
        <v>547</v>
      </c>
      <c r="G263" s="236" t="s">
        <v>134</v>
      </c>
      <c r="H263" s="237">
        <v>72</v>
      </c>
      <c r="I263" s="238"/>
      <c r="J263" s="239">
        <f>ROUND(I263*H263,2)</f>
        <v>0</v>
      </c>
      <c r="K263" s="235" t="s">
        <v>221</v>
      </c>
      <c r="L263" s="240"/>
      <c r="M263" s="241" t="s">
        <v>19</v>
      </c>
      <c r="N263" s="242" t="s">
        <v>43</v>
      </c>
      <c r="O263" s="66"/>
      <c r="P263" s="190">
        <f>O263*H263</f>
        <v>0</v>
      </c>
      <c r="Q263" s="190">
        <v>6.8999999999999997E-4</v>
      </c>
      <c r="R263" s="190">
        <f>Q263*H263</f>
        <v>4.9679999999999995E-2</v>
      </c>
      <c r="S263" s="190">
        <v>0</v>
      </c>
      <c r="T263" s="191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92" t="s">
        <v>548</v>
      </c>
      <c r="AT263" s="192" t="s">
        <v>312</v>
      </c>
      <c r="AU263" s="192" t="s">
        <v>81</v>
      </c>
      <c r="AY263" s="19" t="s">
        <v>216</v>
      </c>
      <c r="BE263" s="193">
        <f>IF(N263="základní",J263,0)</f>
        <v>0</v>
      </c>
      <c r="BF263" s="193">
        <f>IF(N263="snížená",J263,0)</f>
        <v>0</v>
      </c>
      <c r="BG263" s="193">
        <f>IF(N263="zákl. přenesená",J263,0)</f>
        <v>0</v>
      </c>
      <c r="BH263" s="193">
        <f>IF(N263="sníž. přenesená",J263,0)</f>
        <v>0</v>
      </c>
      <c r="BI263" s="193">
        <f>IF(N263="nulová",J263,0)</f>
        <v>0</v>
      </c>
      <c r="BJ263" s="19" t="s">
        <v>79</v>
      </c>
      <c r="BK263" s="193">
        <f>ROUND(I263*H263,2)</f>
        <v>0</v>
      </c>
      <c r="BL263" s="19" t="s">
        <v>548</v>
      </c>
      <c r="BM263" s="192" t="s">
        <v>549</v>
      </c>
    </row>
    <row r="264" spans="1:65" s="13" customFormat="1" ht="11.25">
      <c r="B264" s="201"/>
      <c r="C264" s="202"/>
      <c r="D264" s="199" t="s">
        <v>227</v>
      </c>
      <c r="E264" s="203" t="s">
        <v>19</v>
      </c>
      <c r="F264" s="204" t="s">
        <v>132</v>
      </c>
      <c r="G264" s="202"/>
      <c r="H264" s="205">
        <v>72</v>
      </c>
      <c r="I264" s="206"/>
      <c r="J264" s="202"/>
      <c r="K264" s="202"/>
      <c r="L264" s="207"/>
      <c r="M264" s="208"/>
      <c r="N264" s="209"/>
      <c r="O264" s="209"/>
      <c r="P264" s="209"/>
      <c r="Q264" s="209"/>
      <c r="R264" s="209"/>
      <c r="S264" s="209"/>
      <c r="T264" s="210"/>
      <c r="AT264" s="211" t="s">
        <v>227</v>
      </c>
      <c r="AU264" s="211" t="s">
        <v>81</v>
      </c>
      <c r="AV264" s="13" t="s">
        <v>81</v>
      </c>
      <c r="AW264" s="13" t="s">
        <v>33</v>
      </c>
      <c r="AX264" s="13" t="s">
        <v>79</v>
      </c>
      <c r="AY264" s="211" t="s">
        <v>216</v>
      </c>
    </row>
    <row r="265" spans="1:65" s="2" customFormat="1" ht="24.2" customHeight="1">
      <c r="A265" s="36"/>
      <c r="B265" s="37"/>
      <c r="C265" s="181" t="s">
        <v>505</v>
      </c>
      <c r="D265" s="181" t="s">
        <v>218</v>
      </c>
      <c r="E265" s="182" t="s">
        <v>551</v>
      </c>
      <c r="F265" s="183" t="s">
        <v>552</v>
      </c>
      <c r="G265" s="184" t="s">
        <v>134</v>
      </c>
      <c r="H265" s="185">
        <v>72</v>
      </c>
      <c r="I265" s="186"/>
      <c r="J265" s="187">
        <f>ROUND(I265*H265,2)</f>
        <v>0</v>
      </c>
      <c r="K265" s="183" t="s">
        <v>221</v>
      </c>
      <c r="L265" s="41"/>
      <c r="M265" s="188" t="s">
        <v>19</v>
      </c>
      <c r="N265" s="189" t="s">
        <v>43</v>
      </c>
      <c r="O265" s="66"/>
      <c r="P265" s="190">
        <f>O265*H265</f>
        <v>0</v>
      </c>
      <c r="Q265" s="190">
        <v>0</v>
      </c>
      <c r="R265" s="190">
        <f>Q265*H265</f>
        <v>0</v>
      </c>
      <c r="S265" s="190">
        <v>0</v>
      </c>
      <c r="T265" s="191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92" t="s">
        <v>543</v>
      </c>
      <c r="AT265" s="192" t="s">
        <v>218</v>
      </c>
      <c r="AU265" s="192" t="s">
        <v>81</v>
      </c>
      <c r="AY265" s="19" t="s">
        <v>216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19" t="s">
        <v>79</v>
      </c>
      <c r="BK265" s="193">
        <f>ROUND(I265*H265,2)</f>
        <v>0</v>
      </c>
      <c r="BL265" s="19" t="s">
        <v>543</v>
      </c>
      <c r="BM265" s="192" t="s">
        <v>553</v>
      </c>
    </row>
    <row r="266" spans="1:65" s="2" customFormat="1" ht="11.25">
      <c r="A266" s="36"/>
      <c r="B266" s="37"/>
      <c r="C266" s="38"/>
      <c r="D266" s="194" t="s">
        <v>223</v>
      </c>
      <c r="E266" s="38"/>
      <c r="F266" s="195" t="s">
        <v>554</v>
      </c>
      <c r="G266" s="38"/>
      <c r="H266" s="38"/>
      <c r="I266" s="196"/>
      <c r="J266" s="38"/>
      <c r="K266" s="38"/>
      <c r="L266" s="41"/>
      <c r="M266" s="197"/>
      <c r="N266" s="198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223</v>
      </c>
      <c r="AU266" s="19" t="s">
        <v>81</v>
      </c>
    </row>
    <row r="267" spans="1:65" s="13" customFormat="1" ht="11.25">
      <c r="B267" s="201"/>
      <c r="C267" s="202"/>
      <c r="D267" s="199" t="s">
        <v>227</v>
      </c>
      <c r="E267" s="203" t="s">
        <v>19</v>
      </c>
      <c r="F267" s="204" t="s">
        <v>132</v>
      </c>
      <c r="G267" s="202"/>
      <c r="H267" s="205">
        <v>72</v>
      </c>
      <c r="I267" s="206"/>
      <c r="J267" s="202"/>
      <c r="K267" s="202"/>
      <c r="L267" s="207"/>
      <c r="M267" s="208"/>
      <c r="N267" s="209"/>
      <c r="O267" s="209"/>
      <c r="P267" s="209"/>
      <c r="Q267" s="209"/>
      <c r="R267" s="209"/>
      <c r="S267" s="209"/>
      <c r="T267" s="210"/>
      <c r="AT267" s="211" t="s">
        <v>227</v>
      </c>
      <c r="AU267" s="211" t="s">
        <v>81</v>
      </c>
      <c r="AV267" s="13" t="s">
        <v>81</v>
      </c>
      <c r="AW267" s="13" t="s">
        <v>33</v>
      </c>
      <c r="AX267" s="13" t="s">
        <v>79</v>
      </c>
      <c r="AY267" s="211" t="s">
        <v>216</v>
      </c>
    </row>
    <row r="268" spans="1:65" s="12" customFormat="1" ht="25.9" customHeight="1">
      <c r="B268" s="165"/>
      <c r="C268" s="166"/>
      <c r="D268" s="167" t="s">
        <v>71</v>
      </c>
      <c r="E268" s="168" t="s">
        <v>555</v>
      </c>
      <c r="F268" s="168" t="s">
        <v>556</v>
      </c>
      <c r="G268" s="166"/>
      <c r="H268" s="166"/>
      <c r="I268" s="169"/>
      <c r="J268" s="170">
        <f>BK268</f>
        <v>0</v>
      </c>
      <c r="K268" s="166"/>
      <c r="L268" s="171"/>
      <c r="M268" s="172"/>
      <c r="N268" s="173"/>
      <c r="O268" s="173"/>
      <c r="P268" s="174">
        <f>SUM(P269:P277)</f>
        <v>0</v>
      </c>
      <c r="Q268" s="173"/>
      <c r="R268" s="174">
        <f>SUM(R269:R277)</f>
        <v>0</v>
      </c>
      <c r="S268" s="173"/>
      <c r="T268" s="175">
        <f>SUM(T269:T277)</f>
        <v>0</v>
      </c>
      <c r="AR268" s="176" t="s">
        <v>156</v>
      </c>
      <c r="AT268" s="177" t="s">
        <v>71</v>
      </c>
      <c r="AU268" s="177" t="s">
        <v>72</v>
      </c>
      <c r="AY268" s="176" t="s">
        <v>216</v>
      </c>
      <c r="BK268" s="178">
        <f>SUM(BK269:BK277)</f>
        <v>0</v>
      </c>
    </row>
    <row r="269" spans="1:65" s="2" customFormat="1" ht="16.5" customHeight="1">
      <c r="A269" s="36"/>
      <c r="B269" s="37"/>
      <c r="C269" s="181" t="s">
        <v>510</v>
      </c>
      <c r="D269" s="181" t="s">
        <v>218</v>
      </c>
      <c r="E269" s="182" t="s">
        <v>558</v>
      </c>
      <c r="F269" s="183" t="s">
        <v>559</v>
      </c>
      <c r="G269" s="184" t="s">
        <v>560</v>
      </c>
      <c r="H269" s="185">
        <v>50</v>
      </c>
      <c r="I269" s="186"/>
      <c r="J269" s="187">
        <f>ROUND(I269*H269,2)</f>
        <v>0</v>
      </c>
      <c r="K269" s="183" t="s">
        <v>221</v>
      </c>
      <c r="L269" s="41"/>
      <c r="M269" s="188" t="s">
        <v>19</v>
      </c>
      <c r="N269" s="189" t="s">
        <v>43</v>
      </c>
      <c r="O269" s="66"/>
      <c r="P269" s="190">
        <f>O269*H269</f>
        <v>0</v>
      </c>
      <c r="Q269" s="190">
        <v>0</v>
      </c>
      <c r="R269" s="190">
        <f>Q269*H269</f>
        <v>0</v>
      </c>
      <c r="S269" s="190">
        <v>0</v>
      </c>
      <c r="T269" s="191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92" t="s">
        <v>561</v>
      </c>
      <c r="AT269" s="192" t="s">
        <v>218</v>
      </c>
      <c r="AU269" s="192" t="s">
        <v>79</v>
      </c>
      <c r="AY269" s="19" t="s">
        <v>216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19" t="s">
        <v>79</v>
      </c>
      <c r="BK269" s="193">
        <f>ROUND(I269*H269,2)</f>
        <v>0</v>
      </c>
      <c r="BL269" s="19" t="s">
        <v>561</v>
      </c>
      <c r="BM269" s="192" t="s">
        <v>562</v>
      </c>
    </row>
    <row r="270" spans="1:65" s="2" customFormat="1" ht="11.25">
      <c r="A270" s="36"/>
      <c r="B270" s="37"/>
      <c r="C270" s="38"/>
      <c r="D270" s="194" t="s">
        <v>223</v>
      </c>
      <c r="E270" s="38"/>
      <c r="F270" s="195" t="s">
        <v>563</v>
      </c>
      <c r="G270" s="38"/>
      <c r="H270" s="38"/>
      <c r="I270" s="196"/>
      <c r="J270" s="38"/>
      <c r="K270" s="38"/>
      <c r="L270" s="41"/>
      <c r="M270" s="197"/>
      <c r="N270" s="198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223</v>
      </c>
      <c r="AU270" s="19" t="s">
        <v>79</v>
      </c>
    </row>
    <row r="271" spans="1:65" s="13" customFormat="1" ht="11.25">
      <c r="B271" s="201"/>
      <c r="C271" s="202"/>
      <c r="D271" s="199" t="s">
        <v>227</v>
      </c>
      <c r="E271" s="203" t="s">
        <v>19</v>
      </c>
      <c r="F271" s="204" t="s">
        <v>564</v>
      </c>
      <c r="G271" s="202"/>
      <c r="H271" s="205">
        <v>50</v>
      </c>
      <c r="I271" s="206"/>
      <c r="J271" s="202"/>
      <c r="K271" s="202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227</v>
      </c>
      <c r="AU271" s="211" t="s">
        <v>79</v>
      </c>
      <c r="AV271" s="13" t="s">
        <v>81</v>
      </c>
      <c r="AW271" s="13" t="s">
        <v>33</v>
      </c>
      <c r="AX271" s="13" t="s">
        <v>79</v>
      </c>
      <c r="AY271" s="211" t="s">
        <v>216</v>
      </c>
    </row>
    <row r="272" spans="1:65" s="2" customFormat="1" ht="16.5" customHeight="1">
      <c r="A272" s="36"/>
      <c r="B272" s="37"/>
      <c r="C272" s="181" t="s">
        <v>515</v>
      </c>
      <c r="D272" s="181" t="s">
        <v>218</v>
      </c>
      <c r="E272" s="182" t="s">
        <v>566</v>
      </c>
      <c r="F272" s="183" t="s">
        <v>567</v>
      </c>
      <c r="G272" s="184" t="s">
        <v>560</v>
      </c>
      <c r="H272" s="185">
        <v>25</v>
      </c>
      <c r="I272" s="186"/>
      <c r="J272" s="187">
        <f>ROUND(I272*H272,2)</f>
        <v>0</v>
      </c>
      <c r="K272" s="183" t="s">
        <v>221</v>
      </c>
      <c r="L272" s="41"/>
      <c r="M272" s="188" t="s">
        <v>19</v>
      </c>
      <c r="N272" s="189" t="s">
        <v>43</v>
      </c>
      <c r="O272" s="66"/>
      <c r="P272" s="190">
        <f>O272*H272</f>
        <v>0</v>
      </c>
      <c r="Q272" s="190">
        <v>0</v>
      </c>
      <c r="R272" s="190">
        <f>Q272*H272</f>
        <v>0</v>
      </c>
      <c r="S272" s="190">
        <v>0</v>
      </c>
      <c r="T272" s="191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92" t="s">
        <v>561</v>
      </c>
      <c r="AT272" s="192" t="s">
        <v>218</v>
      </c>
      <c r="AU272" s="192" t="s">
        <v>79</v>
      </c>
      <c r="AY272" s="19" t="s">
        <v>216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19" t="s">
        <v>79</v>
      </c>
      <c r="BK272" s="193">
        <f>ROUND(I272*H272,2)</f>
        <v>0</v>
      </c>
      <c r="BL272" s="19" t="s">
        <v>561</v>
      </c>
      <c r="BM272" s="192" t="s">
        <v>568</v>
      </c>
    </row>
    <row r="273" spans="1:65" s="2" customFormat="1" ht="11.25">
      <c r="A273" s="36"/>
      <c r="B273" s="37"/>
      <c r="C273" s="38"/>
      <c r="D273" s="194" t="s">
        <v>223</v>
      </c>
      <c r="E273" s="38"/>
      <c r="F273" s="195" t="s">
        <v>569</v>
      </c>
      <c r="G273" s="38"/>
      <c r="H273" s="38"/>
      <c r="I273" s="196"/>
      <c r="J273" s="38"/>
      <c r="K273" s="38"/>
      <c r="L273" s="41"/>
      <c r="M273" s="197"/>
      <c r="N273" s="198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223</v>
      </c>
      <c r="AU273" s="19" t="s">
        <v>79</v>
      </c>
    </row>
    <row r="274" spans="1:65" s="13" customFormat="1" ht="11.25">
      <c r="B274" s="201"/>
      <c r="C274" s="202"/>
      <c r="D274" s="199" t="s">
        <v>227</v>
      </c>
      <c r="E274" s="203" t="s">
        <v>19</v>
      </c>
      <c r="F274" s="204" t="s">
        <v>570</v>
      </c>
      <c r="G274" s="202"/>
      <c r="H274" s="205">
        <v>25</v>
      </c>
      <c r="I274" s="206"/>
      <c r="J274" s="202"/>
      <c r="K274" s="202"/>
      <c r="L274" s="207"/>
      <c r="M274" s="208"/>
      <c r="N274" s="209"/>
      <c r="O274" s="209"/>
      <c r="P274" s="209"/>
      <c r="Q274" s="209"/>
      <c r="R274" s="209"/>
      <c r="S274" s="209"/>
      <c r="T274" s="210"/>
      <c r="AT274" s="211" t="s">
        <v>227</v>
      </c>
      <c r="AU274" s="211" t="s">
        <v>79</v>
      </c>
      <c r="AV274" s="13" t="s">
        <v>81</v>
      </c>
      <c r="AW274" s="13" t="s">
        <v>33</v>
      </c>
      <c r="AX274" s="13" t="s">
        <v>79</v>
      </c>
      <c r="AY274" s="211" t="s">
        <v>216</v>
      </c>
    </row>
    <row r="275" spans="1:65" s="2" customFormat="1" ht="16.5" customHeight="1">
      <c r="A275" s="36"/>
      <c r="B275" s="37"/>
      <c r="C275" s="181" t="s">
        <v>520</v>
      </c>
      <c r="D275" s="181" t="s">
        <v>218</v>
      </c>
      <c r="E275" s="182" t="s">
        <v>571</v>
      </c>
      <c r="F275" s="183" t="s">
        <v>572</v>
      </c>
      <c r="G275" s="184" t="s">
        <v>560</v>
      </c>
      <c r="H275" s="185">
        <v>25</v>
      </c>
      <c r="I275" s="186"/>
      <c r="J275" s="187">
        <f>ROUND(I275*H275,2)</f>
        <v>0</v>
      </c>
      <c r="K275" s="183" t="s">
        <v>221</v>
      </c>
      <c r="L275" s="41"/>
      <c r="M275" s="188" t="s">
        <v>19</v>
      </c>
      <c r="N275" s="189" t="s">
        <v>43</v>
      </c>
      <c r="O275" s="66"/>
      <c r="P275" s="190">
        <f>O275*H275</f>
        <v>0</v>
      </c>
      <c r="Q275" s="190">
        <v>0</v>
      </c>
      <c r="R275" s="190">
        <f>Q275*H275</f>
        <v>0</v>
      </c>
      <c r="S275" s="190">
        <v>0</v>
      </c>
      <c r="T275" s="19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92" t="s">
        <v>561</v>
      </c>
      <c r="AT275" s="192" t="s">
        <v>218</v>
      </c>
      <c r="AU275" s="192" t="s">
        <v>79</v>
      </c>
      <c r="AY275" s="19" t="s">
        <v>216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19" t="s">
        <v>79</v>
      </c>
      <c r="BK275" s="193">
        <f>ROUND(I275*H275,2)</f>
        <v>0</v>
      </c>
      <c r="BL275" s="19" t="s">
        <v>561</v>
      </c>
      <c r="BM275" s="192" t="s">
        <v>573</v>
      </c>
    </row>
    <row r="276" spans="1:65" s="2" customFormat="1" ht="11.25">
      <c r="A276" s="36"/>
      <c r="B276" s="37"/>
      <c r="C276" s="38"/>
      <c r="D276" s="194" t="s">
        <v>223</v>
      </c>
      <c r="E276" s="38"/>
      <c r="F276" s="195" t="s">
        <v>574</v>
      </c>
      <c r="G276" s="38"/>
      <c r="H276" s="38"/>
      <c r="I276" s="196"/>
      <c r="J276" s="38"/>
      <c r="K276" s="38"/>
      <c r="L276" s="41"/>
      <c r="M276" s="197"/>
      <c r="N276" s="198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223</v>
      </c>
      <c r="AU276" s="19" t="s">
        <v>79</v>
      </c>
    </row>
    <row r="277" spans="1:65" s="13" customFormat="1" ht="11.25">
      <c r="B277" s="201"/>
      <c r="C277" s="202"/>
      <c r="D277" s="199" t="s">
        <v>227</v>
      </c>
      <c r="E277" s="203" t="s">
        <v>19</v>
      </c>
      <c r="F277" s="204" t="s">
        <v>570</v>
      </c>
      <c r="G277" s="202"/>
      <c r="H277" s="205">
        <v>25</v>
      </c>
      <c r="I277" s="206"/>
      <c r="J277" s="202"/>
      <c r="K277" s="202"/>
      <c r="L277" s="207"/>
      <c r="M277" s="243"/>
      <c r="N277" s="244"/>
      <c r="O277" s="244"/>
      <c r="P277" s="244"/>
      <c r="Q277" s="244"/>
      <c r="R277" s="244"/>
      <c r="S277" s="244"/>
      <c r="T277" s="245"/>
      <c r="AT277" s="211" t="s">
        <v>227</v>
      </c>
      <c r="AU277" s="211" t="s">
        <v>79</v>
      </c>
      <c r="AV277" s="13" t="s">
        <v>81</v>
      </c>
      <c r="AW277" s="13" t="s">
        <v>33</v>
      </c>
      <c r="AX277" s="13" t="s">
        <v>79</v>
      </c>
      <c r="AY277" s="211" t="s">
        <v>216</v>
      </c>
    </row>
    <row r="278" spans="1:65" s="2" customFormat="1" ht="6.95" customHeight="1">
      <c r="A278" s="36"/>
      <c r="B278" s="49"/>
      <c r="C278" s="50"/>
      <c r="D278" s="50"/>
      <c r="E278" s="50"/>
      <c r="F278" s="50"/>
      <c r="G278" s="50"/>
      <c r="H278" s="50"/>
      <c r="I278" s="50"/>
      <c r="J278" s="50"/>
      <c r="K278" s="50"/>
      <c r="L278" s="41"/>
      <c r="M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</row>
  </sheetData>
  <sheetProtection algorithmName="SHA-512" hashValue="2OQFuIz6tk5tOaPf7yM4ay4FBgCvB2AlQY7U6nctjUUy5Jj3GrJAfB3u93vH9MJfOx4UiA047fH3Occ7C36Ayg==" saltValue="uFn5QTQWj4fPR3APh2+ZsZ9NHoqhad2rDlbD+yvFnUPIdw14leAuwnPDvcmL+eVFH6KaC+dtsSBXZhHol9JMkA==" spinCount="100000" sheet="1" objects="1" scenarios="1" formatColumns="0" formatRows="0" autoFilter="0"/>
  <autoFilter ref="C94:K277" xr:uid="{00000000-0009-0000-0000-000004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400-000000000000}"/>
    <hyperlink ref="F102" r:id="rId2" xr:uid="{00000000-0004-0000-0400-000001000000}"/>
    <hyperlink ref="F105" r:id="rId3" xr:uid="{00000000-0004-0000-0400-000002000000}"/>
    <hyperlink ref="F108" r:id="rId4" xr:uid="{00000000-0004-0000-0400-000003000000}"/>
    <hyperlink ref="F112" r:id="rId5" xr:uid="{00000000-0004-0000-0400-000004000000}"/>
    <hyperlink ref="F115" r:id="rId6" xr:uid="{00000000-0004-0000-0400-000005000000}"/>
    <hyperlink ref="F120" r:id="rId7" xr:uid="{00000000-0004-0000-0400-000006000000}"/>
    <hyperlink ref="F123" r:id="rId8" xr:uid="{00000000-0004-0000-0400-000007000000}"/>
    <hyperlink ref="F126" r:id="rId9" xr:uid="{00000000-0004-0000-0400-000008000000}"/>
    <hyperlink ref="F129" r:id="rId10" xr:uid="{00000000-0004-0000-0400-000009000000}"/>
    <hyperlink ref="F132" r:id="rId11" xr:uid="{00000000-0004-0000-0400-00000A000000}"/>
    <hyperlink ref="F136" r:id="rId12" xr:uid="{00000000-0004-0000-0400-00000B000000}"/>
    <hyperlink ref="F141" r:id="rId13" xr:uid="{00000000-0004-0000-0400-00000C000000}"/>
    <hyperlink ref="F144" r:id="rId14" xr:uid="{00000000-0004-0000-0400-00000D000000}"/>
    <hyperlink ref="F153" r:id="rId15" xr:uid="{00000000-0004-0000-0400-00000E000000}"/>
    <hyperlink ref="F160" r:id="rId16" xr:uid="{00000000-0004-0000-0400-00000F000000}"/>
    <hyperlink ref="F167" r:id="rId17" xr:uid="{00000000-0004-0000-0400-000010000000}"/>
    <hyperlink ref="F170" r:id="rId18" xr:uid="{00000000-0004-0000-0400-000011000000}"/>
    <hyperlink ref="F174" r:id="rId19" xr:uid="{00000000-0004-0000-0400-000012000000}"/>
    <hyperlink ref="F177" r:id="rId20" xr:uid="{00000000-0004-0000-0400-000013000000}"/>
    <hyperlink ref="F180" r:id="rId21" xr:uid="{00000000-0004-0000-0400-000014000000}"/>
    <hyperlink ref="F183" r:id="rId22" xr:uid="{00000000-0004-0000-0400-000015000000}"/>
    <hyperlink ref="F186" r:id="rId23" xr:uid="{00000000-0004-0000-0400-000016000000}"/>
    <hyperlink ref="F190" r:id="rId24" xr:uid="{00000000-0004-0000-0400-000017000000}"/>
    <hyperlink ref="F193" r:id="rId25" xr:uid="{00000000-0004-0000-0400-000018000000}"/>
    <hyperlink ref="F196" r:id="rId26" xr:uid="{00000000-0004-0000-0400-000019000000}"/>
    <hyperlink ref="F199" r:id="rId27" xr:uid="{00000000-0004-0000-0400-00001A000000}"/>
    <hyperlink ref="F203" r:id="rId28" xr:uid="{00000000-0004-0000-0400-00001B000000}"/>
    <hyperlink ref="F207" r:id="rId29" xr:uid="{00000000-0004-0000-0400-00001C000000}"/>
    <hyperlink ref="F212" r:id="rId30" xr:uid="{00000000-0004-0000-0400-00001D000000}"/>
    <hyperlink ref="F218" r:id="rId31" xr:uid="{00000000-0004-0000-0400-00001E000000}"/>
    <hyperlink ref="F223" r:id="rId32" xr:uid="{00000000-0004-0000-0400-00001F000000}"/>
    <hyperlink ref="F226" r:id="rId33" xr:uid="{00000000-0004-0000-0400-000020000000}"/>
    <hyperlink ref="F228" r:id="rId34" xr:uid="{00000000-0004-0000-0400-000021000000}"/>
    <hyperlink ref="F230" r:id="rId35" xr:uid="{00000000-0004-0000-0400-000022000000}"/>
    <hyperlink ref="F234" r:id="rId36" xr:uid="{00000000-0004-0000-0400-000023000000}"/>
    <hyperlink ref="F236" r:id="rId37" xr:uid="{00000000-0004-0000-0400-000024000000}"/>
    <hyperlink ref="F240" r:id="rId38" xr:uid="{00000000-0004-0000-0400-000025000000}"/>
    <hyperlink ref="F242" r:id="rId39" xr:uid="{00000000-0004-0000-0400-000026000000}"/>
    <hyperlink ref="F246" r:id="rId40" xr:uid="{00000000-0004-0000-0400-000027000000}"/>
    <hyperlink ref="F249" r:id="rId41" xr:uid="{00000000-0004-0000-0400-000028000000}"/>
    <hyperlink ref="F251" r:id="rId42" xr:uid="{00000000-0004-0000-0400-000029000000}"/>
    <hyperlink ref="F253" r:id="rId43" xr:uid="{00000000-0004-0000-0400-00002A000000}"/>
    <hyperlink ref="F257" r:id="rId44" xr:uid="{00000000-0004-0000-0400-00002B000000}"/>
    <hyperlink ref="F261" r:id="rId45" xr:uid="{00000000-0004-0000-0400-00002C000000}"/>
    <hyperlink ref="F266" r:id="rId46" xr:uid="{00000000-0004-0000-0400-00002D000000}"/>
    <hyperlink ref="F270" r:id="rId47" xr:uid="{00000000-0004-0000-0400-00002E000000}"/>
    <hyperlink ref="F273" r:id="rId48" xr:uid="{00000000-0004-0000-0400-00002F000000}"/>
    <hyperlink ref="F276" r:id="rId49" xr:uid="{00000000-0004-0000-0400-00003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7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98</v>
      </c>
      <c r="AZ2" s="110" t="s">
        <v>918</v>
      </c>
      <c r="BA2" s="110" t="s">
        <v>919</v>
      </c>
      <c r="BB2" s="110" t="s">
        <v>139</v>
      </c>
      <c r="BC2" s="110" t="s">
        <v>79</v>
      </c>
      <c r="BD2" s="110" t="s">
        <v>136</v>
      </c>
    </row>
    <row r="3" spans="1:5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  <c r="AZ3" s="110" t="s">
        <v>920</v>
      </c>
      <c r="BA3" s="110" t="s">
        <v>921</v>
      </c>
      <c r="BB3" s="110" t="s">
        <v>134</v>
      </c>
      <c r="BC3" s="110" t="s">
        <v>922</v>
      </c>
      <c r="BD3" s="110" t="s">
        <v>136</v>
      </c>
    </row>
    <row r="4" spans="1:5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  <c r="AZ4" s="110" t="s">
        <v>923</v>
      </c>
      <c r="BA4" s="110" t="s">
        <v>924</v>
      </c>
      <c r="BB4" s="110" t="s">
        <v>139</v>
      </c>
      <c r="BC4" s="110" t="s">
        <v>925</v>
      </c>
      <c r="BD4" s="110" t="s">
        <v>136</v>
      </c>
    </row>
    <row r="5" spans="1:56" s="1" customFormat="1" ht="6.95" customHeight="1">
      <c r="B5" s="22"/>
      <c r="L5" s="22"/>
      <c r="AZ5" s="110" t="s">
        <v>926</v>
      </c>
      <c r="BA5" s="110" t="s">
        <v>927</v>
      </c>
      <c r="BB5" s="110" t="s">
        <v>134</v>
      </c>
      <c r="BC5" s="110" t="s">
        <v>928</v>
      </c>
      <c r="BD5" s="110" t="s">
        <v>136</v>
      </c>
    </row>
    <row r="6" spans="1:56" s="1" customFormat="1" ht="12" customHeight="1">
      <c r="B6" s="22"/>
      <c r="D6" s="115" t="s">
        <v>16</v>
      </c>
      <c r="L6" s="22"/>
      <c r="AZ6" s="110" t="s">
        <v>929</v>
      </c>
      <c r="BA6" s="110" t="s">
        <v>930</v>
      </c>
      <c r="BB6" s="110" t="s">
        <v>139</v>
      </c>
      <c r="BC6" s="110" t="s">
        <v>931</v>
      </c>
      <c r="BD6" s="110" t="s">
        <v>136</v>
      </c>
    </row>
    <row r="7" spans="1:5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  <c r="AZ7" s="110" t="s">
        <v>932</v>
      </c>
      <c r="BA7" s="110" t="s">
        <v>933</v>
      </c>
      <c r="BB7" s="110" t="s">
        <v>134</v>
      </c>
      <c r="BC7" s="110" t="s">
        <v>934</v>
      </c>
      <c r="BD7" s="110" t="s">
        <v>136</v>
      </c>
    </row>
    <row r="8" spans="1:56" s="1" customFormat="1" ht="12" customHeight="1">
      <c r="B8" s="22"/>
      <c r="D8" s="115" t="s">
        <v>153</v>
      </c>
      <c r="L8" s="22"/>
      <c r="AZ8" s="110" t="s">
        <v>935</v>
      </c>
      <c r="BA8" s="110" t="s">
        <v>936</v>
      </c>
      <c r="BB8" s="110" t="s">
        <v>139</v>
      </c>
      <c r="BC8" s="110" t="s">
        <v>179</v>
      </c>
      <c r="BD8" s="110" t="s">
        <v>136</v>
      </c>
    </row>
    <row r="9" spans="1:56" s="2" customFormat="1" ht="16.5" customHeight="1">
      <c r="A9" s="36"/>
      <c r="B9" s="41"/>
      <c r="C9" s="36"/>
      <c r="D9" s="36"/>
      <c r="E9" s="407" t="s">
        <v>157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10" t="s">
        <v>937</v>
      </c>
      <c r="BA9" s="110" t="s">
        <v>938</v>
      </c>
      <c r="BB9" s="110" t="s">
        <v>139</v>
      </c>
      <c r="BC9" s="110" t="s">
        <v>8</v>
      </c>
      <c r="BD9" s="110" t="s">
        <v>136</v>
      </c>
    </row>
    <row r="10" spans="1:5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10" t="s">
        <v>939</v>
      </c>
      <c r="BA10" s="110" t="s">
        <v>940</v>
      </c>
      <c r="BB10" s="110" t="s">
        <v>941</v>
      </c>
      <c r="BC10" s="110" t="s">
        <v>241</v>
      </c>
      <c r="BD10" s="110" t="s">
        <v>136</v>
      </c>
    </row>
    <row r="11" spans="1:56" s="2" customFormat="1" ht="16.5" customHeight="1">
      <c r="A11" s="36"/>
      <c r="B11" s="41"/>
      <c r="C11" s="36"/>
      <c r="D11" s="36"/>
      <c r="E11" s="410" t="s">
        <v>942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10" t="s">
        <v>943</v>
      </c>
      <c r="BA11" s="110" t="s">
        <v>944</v>
      </c>
      <c r="BB11" s="110" t="s">
        <v>134</v>
      </c>
      <c r="BC11" s="110" t="s">
        <v>945</v>
      </c>
      <c r="BD11" s="110" t="s">
        <v>136</v>
      </c>
    </row>
    <row r="12" spans="1:5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10" t="s">
        <v>946</v>
      </c>
      <c r="BA12" s="110" t="s">
        <v>947</v>
      </c>
      <c r="BB12" s="110" t="s">
        <v>139</v>
      </c>
      <c r="BC12" s="110" t="s">
        <v>156</v>
      </c>
      <c r="BD12" s="110" t="s">
        <v>136</v>
      </c>
    </row>
    <row r="13" spans="1:5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Z13" s="110" t="s">
        <v>948</v>
      </c>
      <c r="BA13" s="110" t="s">
        <v>949</v>
      </c>
      <c r="BB13" s="110" t="s">
        <v>139</v>
      </c>
      <c r="BC13" s="110" t="s">
        <v>950</v>
      </c>
      <c r="BD13" s="110" t="s">
        <v>136</v>
      </c>
    </row>
    <row r="14" spans="1:5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Z14" s="110" t="s">
        <v>951</v>
      </c>
      <c r="BA14" s="110" t="s">
        <v>952</v>
      </c>
      <c r="BB14" s="110" t="s">
        <v>134</v>
      </c>
      <c r="BC14" s="110" t="s">
        <v>565</v>
      </c>
      <c r="BD14" s="110" t="s">
        <v>136</v>
      </c>
    </row>
    <row r="15" spans="1:5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Z15" s="110" t="s">
        <v>953</v>
      </c>
      <c r="BA15" s="110" t="s">
        <v>954</v>
      </c>
      <c r="BB15" s="110" t="s">
        <v>134</v>
      </c>
      <c r="BC15" s="110" t="s">
        <v>750</v>
      </c>
      <c r="BD15" s="110" t="s">
        <v>136</v>
      </c>
    </row>
    <row r="16" spans="1:5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Z16" s="110" t="s">
        <v>955</v>
      </c>
      <c r="BA16" s="110" t="s">
        <v>956</v>
      </c>
      <c r="BB16" s="110" t="s">
        <v>134</v>
      </c>
      <c r="BC16" s="110" t="s">
        <v>957</v>
      </c>
      <c r="BD16" s="110" t="s">
        <v>136</v>
      </c>
    </row>
    <row r="17" spans="1:56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Z17" s="110" t="s">
        <v>958</v>
      </c>
      <c r="BA17" s="110" t="s">
        <v>959</v>
      </c>
      <c r="BB17" s="110" t="s">
        <v>139</v>
      </c>
      <c r="BC17" s="110" t="s">
        <v>454</v>
      </c>
      <c r="BD17" s="110" t="s">
        <v>136</v>
      </c>
    </row>
    <row r="18" spans="1:56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Z18" s="110" t="s">
        <v>960</v>
      </c>
      <c r="BA18" s="110" t="s">
        <v>961</v>
      </c>
      <c r="BB18" s="110" t="s">
        <v>941</v>
      </c>
      <c r="BC18" s="110" t="s">
        <v>398</v>
      </c>
      <c r="BD18" s="110" t="s">
        <v>136</v>
      </c>
    </row>
    <row r="19" spans="1:56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56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56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56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56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56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56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56" s="2" customFormat="1" ht="18" customHeight="1">
      <c r="A26" s="36"/>
      <c r="B26" s="41"/>
      <c r="C26" s="36"/>
      <c r="D26" s="36"/>
      <c r="E26" s="105" t="s">
        <v>35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56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56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56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56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56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56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ROUND(J88,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ROUND((SUM(BE88:BE170)),  2)</f>
        <v>0</v>
      </c>
      <c r="G35" s="36"/>
      <c r="H35" s="36"/>
      <c r="I35" s="127">
        <v>0.21</v>
      </c>
      <c r="J35" s="126">
        <f>ROUND(((SUM(BE88:BE170))*I35),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ROUND((SUM(BF88:BF170)),  2)</f>
        <v>0</v>
      </c>
      <c r="G36" s="36"/>
      <c r="H36" s="36"/>
      <c r="I36" s="127">
        <v>0.12</v>
      </c>
      <c r="J36" s="126">
        <f>ROUND(((SUM(BF88:BF170))*I36),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ROUND((SUM(BG88:BG170)),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ROUND((SUM(BH88:BH170)),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ROUND((SUM(BI88:BI170)),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157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005 - KOMUNIKACE ZRN5 - DOPRAVNÍ ZNAČENÍ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SM TEPLICE</v>
      </c>
      <c r="G58" s="38"/>
      <c r="H58" s="38"/>
      <c r="I58" s="31" t="s">
        <v>31</v>
      </c>
      <c r="J58" s="34" t="str">
        <f>E23</f>
        <v>RAPID MOST SPOL.S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J88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192</v>
      </c>
      <c r="E64" s="146"/>
      <c r="F64" s="146"/>
      <c r="G64" s="146"/>
      <c r="H64" s="146"/>
      <c r="I64" s="146"/>
      <c r="J64" s="147">
        <f>J89</f>
        <v>0</v>
      </c>
      <c r="K64" s="144"/>
      <c r="L64" s="148"/>
    </row>
    <row r="65" spans="1:31" s="10" customFormat="1" ht="19.899999999999999" customHeight="1">
      <c r="B65" s="149"/>
      <c r="C65" s="99"/>
      <c r="D65" s="150" t="s">
        <v>196</v>
      </c>
      <c r="E65" s="151"/>
      <c r="F65" s="151"/>
      <c r="G65" s="151"/>
      <c r="H65" s="151"/>
      <c r="I65" s="151"/>
      <c r="J65" s="152">
        <f>J90</f>
        <v>0</v>
      </c>
      <c r="K65" s="99"/>
      <c r="L65" s="153"/>
    </row>
    <row r="66" spans="1:31" s="9" customFormat="1" ht="24.95" customHeight="1">
      <c r="B66" s="143"/>
      <c r="C66" s="144"/>
      <c r="D66" s="145" t="s">
        <v>201</v>
      </c>
      <c r="E66" s="146"/>
      <c r="F66" s="146"/>
      <c r="G66" s="146"/>
      <c r="H66" s="146"/>
      <c r="I66" s="146"/>
      <c r="J66" s="147">
        <f>J165</f>
        <v>0</v>
      </c>
      <c r="K66" s="144"/>
      <c r="L66" s="148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1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1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202</v>
      </c>
      <c r="D73" s="38"/>
      <c r="E73" s="38"/>
      <c r="F73" s="38"/>
      <c r="G73" s="38"/>
      <c r="H73" s="38"/>
      <c r="I73" s="38"/>
      <c r="J73" s="38"/>
      <c r="K73" s="38"/>
      <c r="L73" s="11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414" t="str">
        <f>E7</f>
        <v>KOMUNIKACE V UL.DUCHCOVSKÁ</v>
      </c>
      <c r="F76" s="415"/>
      <c r="G76" s="415"/>
      <c r="H76" s="415"/>
      <c r="I76" s="38"/>
      <c r="J76" s="38"/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1" customFormat="1" ht="12" customHeight="1">
      <c r="B77" s="23"/>
      <c r="C77" s="31" t="s">
        <v>153</v>
      </c>
      <c r="D77" s="24"/>
      <c r="E77" s="24"/>
      <c r="F77" s="24"/>
      <c r="G77" s="24"/>
      <c r="H77" s="24"/>
      <c r="I77" s="24"/>
      <c r="J77" s="24"/>
      <c r="K77" s="24"/>
      <c r="L77" s="22"/>
    </row>
    <row r="78" spans="1:31" s="2" customFormat="1" ht="16.5" customHeight="1">
      <c r="A78" s="36"/>
      <c r="B78" s="37"/>
      <c r="C78" s="38"/>
      <c r="D78" s="38"/>
      <c r="E78" s="414" t="s">
        <v>157</v>
      </c>
      <c r="F78" s="416"/>
      <c r="G78" s="416"/>
      <c r="H78" s="416"/>
      <c r="I78" s="38"/>
      <c r="J78" s="38"/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162</v>
      </c>
      <c r="D79" s="38"/>
      <c r="E79" s="38"/>
      <c r="F79" s="38"/>
      <c r="G79" s="38"/>
      <c r="H79" s="38"/>
      <c r="I79" s="38"/>
      <c r="J79" s="38"/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68" t="str">
        <f>E11</f>
        <v>005 - KOMUNIKACE ZRN5 - DOPRAVNÍ ZNAČENÍ</v>
      </c>
      <c r="F80" s="416"/>
      <c r="G80" s="416"/>
      <c r="H80" s="416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F14</f>
        <v>TEPLICE</v>
      </c>
      <c r="G82" s="38"/>
      <c r="H82" s="38"/>
      <c r="I82" s="31" t="s">
        <v>23</v>
      </c>
      <c r="J82" s="61" t="str">
        <f>IF(J14="","",J14)</f>
        <v>10. 2. 2026</v>
      </c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25.7" customHeight="1">
      <c r="A84" s="36"/>
      <c r="B84" s="37"/>
      <c r="C84" s="31" t="s">
        <v>25</v>
      </c>
      <c r="D84" s="38"/>
      <c r="E84" s="38"/>
      <c r="F84" s="29" t="str">
        <f>E17</f>
        <v>SM TEPLICE</v>
      </c>
      <c r="G84" s="38"/>
      <c r="H84" s="38"/>
      <c r="I84" s="31" t="s">
        <v>31</v>
      </c>
      <c r="J84" s="34" t="str">
        <f>E23</f>
        <v>RAPID MOST SPOL.S R.O.</v>
      </c>
      <c r="K84" s="38"/>
      <c r="L84" s="11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25.7" customHeight="1">
      <c r="A85" s="36"/>
      <c r="B85" s="37"/>
      <c r="C85" s="31" t="s">
        <v>29</v>
      </c>
      <c r="D85" s="38"/>
      <c r="E85" s="38"/>
      <c r="F85" s="29" t="str">
        <f>IF(E20="","",E20)</f>
        <v>Vyplň údaj</v>
      </c>
      <c r="G85" s="38"/>
      <c r="H85" s="38"/>
      <c r="I85" s="31" t="s">
        <v>34</v>
      </c>
      <c r="J85" s="34" t="str">
        <f>E26</f>
        <v>ING.VLADIMÍR PLHÁK</v>
      </c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1" customFormat="1" ht="29.25" customHeight="1">
      <c r="A87" s="154"/>
      <c r="B87" s="155"/>
      <c r="C87" s="156" t="s">
        <v>203</v>
      </c>
      <c r="D87" s="157" t="s">
        <v>57</v>
      </c>
      <c r="E87" s="157" t="s">
        <v>53</v>
      </c>
      <c r="F87" s="157" t="s">
        <v>54</v>
      </c>
      <c r="G87" s="157" t="s">
        <v>204</v>
      </c>
      <c r="H87" s="157" t="s">
        <v>205</v>
      </c>
      <c r="I87" s="157" t="s">
        <v>206</v>
      </c>
      <c r="J87" s="157" t="s">
        <v>190</v>
      </c>
      <c r="K87" s="158" t="s">
        <v>207</v>
      </c>
      <c r="L87" s="159"/>
      <c r="M87" s="70" t="s">
        <v>19</v>
      </c>
      <c r="N87" s="71" t="s">
        <v>42</v>
      </c>
      <c r="O87" s="71" t="s">
        <v>208</v>
      </c>
      <c r="P87" s="71" t="s">
        <v>209</v>
      </c>
      <c r="Q87" s="71" t="s">
        <v>210</v>
      </c>
      <c r="R87" s="71" t="s">
        <v>211</v>
      </c>
      <c r="S87" s="71" t="s">
        <v>212</v>
      </c>
      <c r="T87" s="72" t="s">
        <v>213</v>
      </c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</row>
    <row r="88" spans="1:65" s="2" customFormat="1" ht="22.9" customHeight="1">
      <c r="A88" s="36"/>
      <c r="B88" s="37"/>
      <c r="C88" s="77" t="s">
        <v>214</v>
      </c>
      <c r="D88" s="38"/>
      <c r="E88" s="38"/>
      <c r="F88" s="38"/>
      <c r="G88" s="38"/>
      <c r="H88" s="38"/>
      <c r="I88" s="38"/>
      <c r="J88" s="160">
        <f>BK88</f>
        <v>0</v>
      </c>
      <c r="K88" s="38"/>
      <c r="L88" s="41"/>
      <c r="M88" s="73"/>
      <c r="N88" s="161"/>
      <c r="O88" s="74"/>
      <c r="P88" s="162">
        <f>P89+P165</f>
        <v>0</v>
      </c>
      <c r="Q88" s="74"/>
      <c r="R88" s="162">
        <f>R89+R165</f>
        <v>1.2191799999999999</v>
      </c>
      <c r="S88" s="74"/>
      <c r="T88" s="163">
        <f>T89+T165</f>
        <v>0.82000000000000006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71</v>
      </c>
      <c r="AU88" s="19" t="s">
        <v>191</v>
      </c>
      <c r="BK88" s="164">
        <f>BK89+BK165</f>
        <v>0</v>
      </c>
    </row>
    <row r="89" spans="1:65" s="12" customFormat="1" ht="25.9" customHeight="1">
      <c r="B89" s="165"/>
      <c r="C89" s="166"/>
      <c r="D89" s="167" t="s">
        <v>71</v>
      </c>
      <c r="E89" s="168" t="s">
        <v>215</v>
      </c>
      <c r="F89" s="168" t="s">
        <v>215</v>
      </c>
      <c r="G89" s="166"/>
      <c r="H89" s="166"/>
      <c r="I89" s="169"/>
      <c r="J89" s="170">
        <f>BK89</f>
        <v>0</v>
      </c>
      <c r="K89" s="166"/>
      <c r="L89" s="171"/>
      <c r="M89" s="172"/>
      <c r="N89" s="173"/>
      <c r="O89" s="173"/>
      <c r="P89" s="174">
        <f>P90</f>
        <v>0</v>
      </c>
      <c r="Q89" s="173"/>
      <c r="R89" s="174">
        <f>R90</f>
        <v>1.2191799999999999</v>
      </c>
      <c r="S89" s="173"/>
      <c r="T89" s="175">
        <f>T90</f>
        <v>0.82000000000000006</v>
      </c>
      <c r="AR89" s="176" t="s">
        <v>79</v>
      </c>
      <c r="AT89" s="177" t="s">
        <v>71</v>
      </c>
      <c r="AU89" s="177" t="s">
        <v>72</v>
      </c>
      <c r="AY89" s="176" t="s">
        <v>216</v>
      </c>
      <c r="BK89" s="178">
        <f>BK90</f>
        <v>0</v>
      </c>
    </row>
    <row r="90" spans="1:65" s="12" customFormat="1" ht="22.9" customHeight="1">
      <c r="B90" s="165"/>
      <c r="C90" s="166"/>
      <c r="D90" s="167" t="s">
        <v>71</v>
      </c>
      <c r="E90" s="179" t="s">
        <v>265</v>
      </c>
      <c r="F90" s="179" t="s">
        <v>444</v>
      </c>
      <c r="G90" s="166"/>
      <c r="H90" s="166"/>
      <c r="I90" s="169"/>
      <c r="J90" s="180">
        <f>BK90</f>
        <v>0</v>
      </c>
      <c r="K90" s="166"/>
      <c r="L90" s="171"/>
      <c r="M90" s="172"/>
      <c r="N90" s="173"/>
      <c r="O90" s="173"/>
      <c r="P90" s="174">
        <f>SUM(P91:P164)</f>
        <v>0</v>
      </c>
      <c r="Q90" s="173"/>
      <c r="R90" s="174">
        <f>SUM(R91:R164)</f>
        <v>1.2191799999999999</v>
      </c>
      <c r="S90" s="173"/>
      <c r="T90" s="175">
        <f>SUM(T91:T164)</f>
        <v>0.82000000000000006</v>
      </c>
      <c r="AR90" s="176" t="s">
        <v>79</v>
      </c>
      <c r="AT90" s="177" t="s">
        <v>71</v>
      </c>
      <c r="AU90" s="177" t="s">
        <v>79</v>
      </c>
      <c r="AY90" s="176" t="s">
        <v>216</v>
      </c>
      <c r="BK90" s="178">
        <f>SUM(BK91:BK164)</f>
        <v>0</v>
      </c>
    </row>
    <row r="91" spans="1:65" s="2" customFormat="1" ht="16.5" customHeight="1">
      <c r="A91" s="36"/>
      <c r="B91" s="37"/>
      <c r="C91" s="181" t="s">
        <v>79</v>
      </c>
      <c r="D91" s="181" t="s">
        <v>218</v>
      </c>
      <c r="E91" s="182" t="s">
        <v>962</v>
      </c>
      <c r="F91" s="183" t="s">
        <v>963</v>
      </c>
      <c r="G91" s="184" t="s">
        <v>134</v>
      </c>
      <c r="H91" s="185">
        <v>700</v>
      </c>
      <c r="I91" s="186"/>
      <c r="J91" s="187">
        <f>ROUND(I91*H91,2)</f>
        <v>0</v>
      </c>
      <c r="K91" s="183" t="s">
        <v>221</v>
      </c>
      <c r="L91" s="41"/>
      <c r="M91" s="188" t="s">
        <v>19</v>
      </c>
      <c r="N91" s="189" t="s">
        <v>43</v>
      </c>
      <c r="O91" s="66"/>
      <c r="P91" s="190">
        <f>O91*H91</f>
        <v>0</v>
      </c>
      <c r="Q91" s="190">
        <v>1.2999999999999999E-4</v>
      </c>
      <c r="R91" s="190">
        <f>Q91*H91</f>
        <v>9.0999999999999998E-2</v>
      </c>
      <c r="S91" s="190">
        <v>0</v>
      </c>
      <c r="T91" s="191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92" t="s">
        <v>156</v>
      </c>
      <c r="AT91" s="192" t="s">
        <v>218</v>
      </c>
      <c r="AU91" s="192" t="s">
        <v>81</v>
      </c>
      <c r="AY91" s="19" t="s">
        <v>216</v>
      </c>
      <c r="BE91" s="193">
        <f>IF(N91="základní",J91,0)</f>
        <v>0</v>
      </c>
      <c r="BF91" s="193">
        <f>IF(N91="snížená",J91,0)</f>
        <v>0</v>
      </c>
      <c r="BG91" s="193">
        <f>IF(N91="zákl. přenesená",J91,0)</f>
        <v>0</v>
      </c>
      <c r="BH91" s="193">
        <f>IF(N91="sníž. přenesená",J91,0)</f>
        <v>0</v>
      </c>
      <c r="BI91" s="193">
        <f>IF(N91="nulová",J91,0)</f>
        <v>0</v>
      </c>
      <c r="BJ91" s="19" t="s">
        <v>79</v>
      </c>
      <c r="BK91" s="193">
        <f>ROUND(I91*H91,2)</f>
        <v>0</v>
      </c>
      <c r="BL91" s="19" t="s">
        <v>156</v>
      </c>
      <c r="BM91" s="192" t="s">
        <v>964</v>
      </c>
    </row>
    <row r="92" spans="1:65" s="2" customFormat="1" ht="11.25">
      <c r="A92" s="36"/>
      <c r="B92" s="37"/>
      <c r="C92" s="38"/>
      <c r="D92" s="194" t="s">
        <v>223</v>
      </c>
      <c r="E92" s="38"/>
      <c r="F92" s="195" t="s">
        <v>965</v>
      </c>
      <c r="G92" s="38"/>
      <c r="H92" s="38"/>
      <c r="I92" s="196"/>
      <c r="J92" s="38"/>
      <c r="K92" s="38"/>
      <c r="L92" s="41"/>
      <c r="M92" s="197"/>
      <c r="N92" s="198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223</v>
      </c>
      <c r="AU92" s="19" t="s">
        <v>81</v>
      </c>
    </row>
    <row r="93" spans="1:65" s="13" customFormat="1" ht="11.25">
      <c r="B93" s="201"/>
      <c r="C93" s="202"/>
      <c r="D93" s="199" t="s">
        <v>227</v>
      </c>
      <c r="E93" s="203" t="s">
        <v>19</v>
      </c>
      <c r="F93" s="204" t="s">
        <v>920</v>
      </c>
      <c r="G93" s="202"/>
      <c r="H93" s="205">
        <v>700</v>
      </c>
      <c r="I93" s="206"/>
      <c r="J93" s="202"/>
      <c r="K93" s="202"/>
      <c r="L93" s="207"/>
      <c r="M93" s="208"/>
      <c r="N93" s="209"/>
      <c r="O93" s="209"/>
      <c r="P93" s="209"/>
      <c r="Q93" s="209"/>
      <c r="R93" s="209"/>
      <c r="S93" s="209"/>
      <c r="T93" s="210"/>
      <c r="AT93" s="211" t="s">
        <v>227</v>
      </c>
      <c r="AU93" s="211" t="s">
        <v>81</v>
      </c>
      <c r="AV93" s="13" t="s">
        <v>81</v>
      </c>
      <c r="AW93" s="13" t="s">
        <v>33</v>
      </c>
      <c r="AX93" s="13" t="s">
        <v>79</v>
      </c>
      <c r="AY93" s="211" t="s">
        <v>216</v>
      </c>
    </row>
    <row r="94" spans="1:65" s="2" customFormat="1" ht="21.75" customHeight="1">
      <c r="A94" s="36"/>
      <c r="B94" s="37"/>
      <c r="C94" s="181" t="s">
        <v>81</v>
      </c>
      <c r="D94" s="181" t="s">
        <v>218</v>
      </c>
      <c r="E94" s="182" t="s">
        <v>966</v>
      </c>
      <c r="F94" s="183" t="s">
        <v>967</v>
      </c>
      <c r="G94" s="184" t="s">
        <v>134</v>
      </c>
      <c r="H94" s="185">
        <v>120</v>
      </c>
      <c r="I94" s="186"/>
      <c r="J94" s="187">
        <f>ROUND(I94*H94,2)</f>
        <v>0</v>
      </c>
      <c r="K94" s="183" t="s">
        <v>221</v>
      </c>
      <c r="L94" s="41"/>
      <c r="M94" s="188" t="s">
        <v>19</v>
      </c>
      <c r="N94" s="189" t="s">
        <v>43</v>
      </c>
      <c r="O94" s="66"/>
      <c r="P94" s="190">
        <f>O94*H94</f>
        <v>0</v>
      </c>
      <c r="Q94" s="190">
        <v>6.0000000000000002E-5</v>
      </c>
      <c r="R94" s="190">
        <f>Q94*H94</f>
        <v>7.1999999999999998E-3</v>
      </c>
      <c r="S94" s="190">
        <v>0</v>
      </c>
      <c r="T94" s="19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2" t="s">
        <v>156</v>
      </c>
      <c r="AT94" s="192" t="s">
        <v>218</v>
      </c>
      <c r="AU94" s="192" t="s">
        <v>81</v>
      </c>
      <c r="AY94" s="19" t="s">
        <v>216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19" t="s">
        <v>79</v>
      </c>
      <c r="BK94" s="193">
        <f>ROUND(I94*H94,2)</f>
        <v>0</v>
      </c>
      <c r="BL94" s="19" t="s">
        <v>156</v>
      </c>
      <c r="BM94" s="192" t="s">
        <v>968</v>
      </c>
    </row>
    <row r="95" spans="1:65" s="2" customFormat="1" ht="11.25">
      <c r="A95" s="36"/>
      <c r="B95" s="37"/>
      <c r="C95" s="38"/>
      <c r="D95" s="194" t="s">
        <v>223</v>
      </c>
      <c r="E95" s="38"/>
      <c r="F95" s="195" t="s">
        <v>969</v>
      </c>
      <c r="G95" s="38"/>
      <c r="H95" s="38"/>
      <c r="I95" s="196"/>
      <c r="J95" s="38"/>
      <c r="K95" s="38"/>
      <c r="L95" s="41"/>
      <c r="M95" s="197"/>
      <c r="N95" s="198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223</v>
      </c>
      <c r="AU95" s="19" t="s">
        <v>81</v>
      </c>
    </row>
    <row r="96" spans="1:65" s="13" customFormat="1" ht="11.25">
      <c r="B96" s="201"/>
      <c r="C96" s="202"/>
      <c r="D96" s="199" t="s">
        <v>227</v>
      </c>
      <c r="E96" s="203" t="s">
        <v>19</v>
      </c>
      <c r="F96" s="204" t="s">
        <v>923</v>
      </c>
      <c r="G96" s="202"/>
      <c r="H96" s="205">
        <v>120</v>
      </c>
      <c r="I96" s="206"/>
      <c r="J96" s="202"/>
      <c r="K96" s="202"/>
      <c r="L96" s="207"/>
      <c r="M96" s="208"/>
      <c r="N96" s="209"/>
      <c r="O96" s="209"/>
      <c r="P96" s="209"/>
      <c r="Q96" s="209"/>
      <c r="R96" s="209"/>
      <c r="S96" s="209"/>
      <c r="T96" s="210"/>
      <c r="AT96" s="211" t="s">
        <v>227</v>
      </c>
      <c r="AU96" s="211" t="s">
        <v>81</v>
      </c>
      <c r="AV96" s="13" t="s">
        <v>81</v>
      </c>
      <c r="AW96" s="13" t="s">
        <v>33</v>
      </c>
      <c r="AX96" s="13" t="s">
        <v>79</v>
      </c>
      <c r="AY96" s="211" t="s">
        <v>216</v>
      </c>
    </row>
    <row r="97" spans="1:65" s="2" customFormat="1" ht="16.5" customHeight="1">
      <c r="A97" s="36"/>
      <c r="B97" s="37"/>
      <c r="C97" s="181" t="s">
        <v>136</v>
      </c>
      <c r="D97" s="181" t="s">
        <v>218</v>
      </c>
      <c r="E97" s="182" t="s">
        <v>970</v>
      </c>
      <c r="F97" s="183" t="s">
        <v>971</v>
      </c>
      <c r="G97" s="184" t="s">
        <v>134</v>
      </c>
      <c r="H97" s="185">
        <v>600</v>
      </c>
      <c r="I97" s="186"/>
      <c r="J97" s="187">
        <f>ROUND(I97*H97,2)</f>
        <v>0</v>
      </c>
      <c r="K97" s="183" t="s">
        <v>221</v>
      </c>
      <c r="L97" s="41"/>
      <c r="M97" s="188" t="s">
        <v>19</v>
      </c>
      <c r="N97" s="189" t="s">
        <v>43</v>
      </c>
      <c r="O97" s="66"/>
      <c r="P97" s="190">
        <f>O97*H97</f>
        <v>0</v>
      </c>
      <c r="Q97" s="190">
        <v>2.5999999999999998E-4</v>
      </c>
      <c r="R97" s="190">
        <f>Q97*H97</f>
        <v>0.156</v>
      </c>
      <c r="S97" s="190">
        <v>0</v>
      </c>
      <c r="T97" s="191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2" t="s">
        <v>156</v>
      </c>
      <c r="AT97" s="192" t="s">
        <v>218</v>
      </c>
      <c r="AU97" s="192" t="s">
        <v>81</v>
      </c>
      <c r="AY97" s="19" t="s">
        <v>216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19" t="s">
        <v>79</v>
      </c>
      <c r="BK97" s="193">
        <f>ROUND(I97*H97,2)</f>
        <v>0</v>
      </c>
      <c r="BL97" s="19" t="s">
        <v>156</v>
      </c>
      <c r="BM97" s="192" t="s">
        <v>972</v>
      </c>
    </row>
    <row r="98" spans="1:65" s="2" customFormat="1" ht="11.25">
      <c r="A98" s="36"/>
      <c r="B98" s="37"/>
      <c r="C98" s="38"/>
      <c r="D98" s="194" t="s">
        <v>223</v>
      </c>
      <c r="E98" s="38"/>
      <c r="F98" s="195" t="s">
        <v>973</v>
      </c>
      <c r="G98" s="38"/>
      <c r="H98" s="38"/>
      <c r="I98" s="196"/>
      <c r="J98" s="38"/>
      <c r="K98" s="38"/>
      <c r="L98" s="41"/>
      <c r="M98" s="197"/>
      <c r="N98" s="198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223</v>
      </c>
      <c r="AU98" s="19" t="s">
        <v>81</v>
      </c>
    </row>
    <row r="99" spans="1:65" s="13" customFormat="1" ht="11.25">
      <c r="B99" s="201"/>
      <c r="C99" s="202"/>
      <c r="D99" s="199" t="s">
        <v>227</v>
      </c>
      <c r="E99" s="203" t="s">
        <v>19</v>
      </c>
      <c r="F99" s="204" t="s">
        <v>929</v>
      </c>
      <c r="G99" s="202"/>
      <c r="H99" s="205">
        <v>600</v>
      </c>
      <c r="I99" s="206"/>
      <c r="J99" s="202"/>
      <c r="K99" s="202"/>
      <c r="L99" s="207"/>
      <c r="M99" s="208"/>
      <c r="N99" s="209"/>
      <c r="O99" s="209"/>
      <c r="P99" s="209"/>
      <c r="Q99" s="209"/>
      <c r="R99" s="209"/>
      <c r="S99" s="209"/>
      <c r="T99" s="210"/>
      <c r="AT99" s="211" t="s">
        <v>227</v>
      </c>
      <c r="AU99" s="211" t="s">
        <v>81</v>
      </c>
      <c r="AV99" s="13" t="s">
        <v>81</v>
      </c>
      <c r="AW99" s="13" t="s">
        <v>33</v>
      </c>
      <c r="AX99" s="13" t="s">
        <v>79</v>
      </c>
      <c r="AY99" s="211" t="s">
        <v>216</v>
      </c>
    </row>
    <row r="100" spans="1:65" s="2" customFormat="1" ht="21.75" customHeight="1">
      <c r="A100" s="36"/>
      <c r="B100" s="37"/>
      <c r="C100" s="181" t="s">
        <v>156</v>
      </c>
      <c r="D100" s="181" t="s">
        <v>218</v>
      </c>
      <c r="E100" s="182" t="s">
        <v>974</v>
      </c>
      <c r="F100" s="183" t="s">
        <v>975</v>
      </c>
      <c r="G100" s="184" t="s">
        <v>134</v>
      </c>
      <c r="H100" s="185">
        <v>893</v>
      </c>
      <c r="I100" s="186"/>
      <c r="J100" s="187">
        <f>ROUND(I100*H100,2)</f>
        <v>0</v>
      </c>
      <c r="K100" s="183" t="s">
        <v>221</v>
      </c>
      <c r="L100" s="41"/>
      <c r="M100" s="188" t="s">
        <v>19</v>
      </c>
      <c r="N100" s="189" t="s">
        <v>43</v>
      </c>
      <c r="O100" s="66"/>
      <c r="P100" s="190">
        <f>O100*H100</f>
        <v>0</v>
      </c>
      <c r="Q100" s="190">
        <v>1.6000000000000001E-4</v>
      </c>
      <c r="R100" s="190">
        <f>Q100*H100</f>
        <v>0.14288000000000001</v>
      </c>
      <c r="S100" s="190">
        <v>0</v>
      </c>
      <c r="T100" s="191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2" t="s">
        <v>156</v>
      </c>
      <c r="AT100" s="192" t="s">
        <v>218</v>
      </c>
      <c r="AU100" s="192" t="s">
        <v>81</v>
      </c>
      <c r="AY100" s="19" t="s">
        <v>216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19" t="s">
        <v>79</v>
      </c>
      <c r="BK100" s="193">
        <f>ROUND(I100*H100,2)</f>
        <v>0</v>
      </c>
      <c r="BL100" s="19" t="s">
        <v>156</v>
      </c>
      <c r="BM100" s="192" t="s">
        <v>976</v>
      </c>
    </row>
    <row r="101" spans="1:65" s="2" customFormat="1" ht="11.25">
      <c r="A101" s="36"/>
      <c r="B101" s="37"/>
      <c r="C101" s="38"/>
      <c r="D101" s="194" t="s">
        <v>223</v>
      </c>
      <c r="E101" s="38"/>
      <c r="F101" s="195" t="s">
        <v>977</v>
      </c>
      <c r="G101" s="38"/>
      <c r="H101" s="38"/>
      <c r="I101" s="196"/>
      <c r="J101" s="38"/>
      <c r="K101" s="38"/>
      <c r="L101" s="41"/>
      <c r="M101" s="197"/>
      <c r="N101" s="198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223</v>
      </c>
      <c r="AU101" s="19" t="s">
        <v>81</v>
      </c>
    </row>
    <row r="102" spans="1:65" s="13" customFormat="1" ht="11.25">
      <c r="B102" s="201"/>
      <c r="C102" s="202"/>
      <c r="D102" s="199" t="s">
        <v>227</v>
      </c>
      <c r="E102" s="203" t="s">
        <v>19</v>
      </c>
      <c r="F102" s="204" t="s">
        <v>926</v>
      </c>
      <c r="G102" s="202"/>
      <c r="H102" s="205">
        <v>148</v>
      </c>
      <c r="I102" s="206"/>
      <c r="J102" s="202"/>
      <c r="K102" s="202"/>
      <c r="L102" s="207"/>
      <c r="M102" s="208"/>
      <c r="N102" s="209"/>
      <c r="O102" s="209"/>
      <c r="P102" s="209"/>
      <c r="Q102" s="209"/>
      <c r="R102" s="209"/>
      <c r="S102" s="209"/>
      <c r="T102" s="210"/>
      <c r="AT102" s="211" t="s">
        <v>227</v>
      </c>
      <c r="AU102" s="211" t="s">
        <v>81</v>
      </c>
      <c r="AV102" s="13" t="s">
        <v>81</v>
      </c>
      <c r="AW102" s="13" t="s">
        <v>33</v>
      </c>
      <c r="AX102" s="13" t="s">
        <v>72</v>
      </c>
      <c r="AY102" s="211" t="s">
        <v>216</v>
      </c>
    </row>
    <row r="103" spans="1:65" s="13" customFormat="1" ht="11.25">
      <c r="B103" s="201"/>
      <c r="C103" s="202"/>
      <c r="D103" s="199" t="s">
        <v>227</v>
      </c>
      <c r="E103" s="203" t="s">
        <v>19</v>
      </c>
      <c r="F103" s="204" t="s">
        <v>932</v>
      </c>
      <c r="G103" s="202"/>
      <c r="H103" s="205">
        <v>165</v>
      </c>
      <c r="I103" s="206"/>
      <c r="J103" s="202"/>
      <c r="K103" s="202"/>
      <c r="L103" s="207"/>
      <c r="M103" s="208"/>
      <c r="N103" s="209"/>
      <c r="O103" s="209"/>
      <c r="P103" s="209"/>
      <c r="Q103" s="209"/>
      <c r="R103" s="209"/>
      <c r="S103" s="209"/>
      <c r="T103" s="210"/>
      <c r="AT103" s="211" t="s">
        <v>227</v>
      </c>
      <c r="AU103" s="211" t="s">
        <v>81</v>
      </c>
      <c r="AV103" s="13" t="s">
        <v>81</v>
      </c>
      <c r="AW103" s="13" t="s">
        <v>33</v>
      </c>
      <c r="AX103" s="13" t="s">
        <v>72</v>
      </c>
      <c r="AY103" s="211" t="s">
        <v>216</v>
      </c>
    </row>
    <row r="104" spans="1:65" s="13" customFormat="1" ht="11.25">
      <c r="B104" s="201"/>
      <c r="C104" s="202"/>
      <c r="D104" s="199" t="s">
        <v>227</v>
      </c>
      <c r="E104" s="203" t="s">
        <v>19</v>
      </c>
      <c r="F104" s="204" t="s">
        <v>943</v>
      </c>
      <c r="G104" s="202"/>
      <c r="H104" s="205">
        <v>580</v>
      </c>
      <c r="I104" s="206"/>
      <c r="J104" s="202"/>
      <c r="K104" s="202"/>
      <c r="L104" s="207"/>
      <c r="M104" s="208"/>
      <c r="N104" s="209"/>
      <c r="O104" s="209"/>
      <c r="P104" s="209"/>
      <c r="Q104" s="209"/>
      <c r="R104" s="209"/>
      <c r="S104" s="209"/>
      <c r="T104" s="210"/>
      <c r="AT104" s="211" t="s">
        <v>227</v>
      </c>
      <c r="AU104" s="211" t="s">
        <v>81</v>
      </c>
      <c r="AV104" s="13" t="s">
        <v>81</v>
      </c>
      <c r="AW104" s="13" t="s">
        <v>33</v>
      </c>
      <c r="AX104" s="13" t="s">
        <v>72</v>
      </c>
      <c r="AY104" s="211" t="s">
        <v>216</v>
      </c>
    </row>
    <row r="105" spans="1:65" s="15" customFormat="1" ht="11.25">
      <c r="B105" s="222"/>
      <c r="C105" s="223"/>
      <c r="D105" s="199" t="s">
        <v>227</v>
      </c>
      <c r="E105" s="224" t="s">
        <v>19</v>
      </c>
      <c r="F105" s="225" t="s">
        <v>289</v>
      </c>
      <c r="G105" s="223"/>
      <c r="H105" s="226">
        <v>893</v>
      </c>
      <c r="I105" s="227"/>
      <c r="J105" s="223"/>
      <c r="K105" s="223"/>
      <c r="L105" s="228"/>
      <c r="M105" s="229"/>
      <c r="N105" s="230"/>
      <c r="O105" s="230"/>
      <c r="P105" s="230"/>
      <c r="Q105" s="230"/>
      <c r="R105" s="230"/>
      <c r="S105" s="230"/>
      <c r="T105" s="231"/>
      <c r="AT105" s="232" t="s">
        <v>227</v>
      </c>
      <c r="AU105" s="232" t="s">
        <v>81</v>
      </c>
      <c r="AV105" s="15" t="s">
        <v>156</v>
      </c>
      <c r="AW105" s="15" t="s">
        <v>33</v>
      </c>
      <c r="AX105" s="15" t="s">
        <v>79</v>
      </c>
      <c r="AY105" s="232" t="s">
        <v>216</v>
      </c>
    </row>
    <row r="106" spans="1:65" s="2" customFormat="1" ht="16.5" customHeight="1">
      <c r="A106" s="36"/>
      <c r="B106" s="37"/>
      <c r="C106" s="181" t="s">
        <v>241</v>
      </c>
      <c r="D106" s="181" t="s">
        <v>218</v>
      </c>
      <c r="E106" s="182" t="s">
        <v>978</v>
      </c>
      <c r="F106" s="183" t="s">
        <v>979</v>
      </c>
      <c r="G106" s="184" t="s">
        <v>134</v>
      </c>
      <c r="H106" s="185">
        <v>700</v>
      </c>
      <c r="I106" s="186"/>
      <c r="J106" s="187">
        <f>ROUND(I106*H106,2)</f>
        <v>0</v>
      </c>
      <c r="K106" s="183" t="s">
        <v>221</v>
      </c>
      <c r="L106" s="41"/>
      <c r="M106" s="188" t="s">
        <v>19</v>
      </c>
      <c r="N106" s="189" t="s">
        <v>43</v>
      </c>
      <c r="O106" s="66"/>
      <c r="P106" s="190">
        <f>O106*H106</f>
        <v>0</v>
      </c>
      <c r="Q106" s="190">
        <v>2.0000000000000001E-4</v>
      </c>
      <c r="R106" s="190">
        <f>Q106*H106</f>
        <v>0.14000000000000001</v>
      </c>
      <c r="S106" s="190">
        <v>0</v>
      </c>
      <c r="T106" s="191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2" t="s">
        <v>156</v>
      </c>
      <c r="AT106" s="192" t="s">
        <v>218</v>
      </c>
      <c r="AU106" s="192" t="s">
        <v>81</v>
      </c>
      <c r="AY106" s="19" t="s">
        <v>216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19" t="s">
        <v>79</v>
      </c>
      <c r="BK106" s="193">
        <f>ROUND(I106*H106,2)</f>
        <v>0</v>
      </c>
      <c r="BL106" s="19" t="s">
        <v>156</v>
      </c>
      <c r="BM106" s="192" t="s">
        <v>980</v>
      </c>
    </row>
    <row r="107" spans="1:65" s="2" customFormat="1" ht="11.25">
      <c r="A107" s="36"/>
      <c r="B107" s="37"/>
      <c r="C107" s="38"/>
      <c r="D107" s="194" t="s">
        <v>223</v>
      </c>
      <c r="E107" s="38"/>
      <c r="F107" s="195" t="s">
        <v>981</v>
      </c>
      <c r="G107" s="38"/>
      <c r="H107" s="38"/>
      <c r="I107" s="196"/>
      <c r="J107" s="38"/>
      <c r="K107" s="38"/>
      <c r="L107" s="41"/>
      <c r="M107" s="197"/>
      <c r="N107" s="198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223</v>
      </c>
      <c r="AU107" s="19" t="s">
        <v>81</v>
      </c>
    </row>
    <row r="108" spans="1:65" s="13" customFormat="1" ht="11.25">
      <c r="B108" s="201"/>
      <c r="C108" s="202"/>
      <c r="D108" s="199" t="s">
        <v>227</v>
      </c>
      <c r="E108" s="203" t="s">
        <v>19</v>
      </c>
      <c r="F108" s="204" t="s">
        <v>920</v>
      </c>
      <c r="G108" s="202"/>
      <c r="H108" s="205">
        <v>700</v>
      </c>
      <c r="I108" s="206"/>
      <c r="J108" s="202"/>
      <c r="K108" s="202"/>
      <c r="L108" s="207"/>
      <c r="M108" s="208"/>
      <c r="N108" s="209"/>
      <c r="O108" s="209"/>
      <c r="P108" s="209"/>
      <c r="Q108" s="209"/>
      <c r="R108" s="209"/>
      <c r="S108" s="209"/>
      <c r="T108" s="210"/>
      <c r="AT108" s="211" t="s">
        <v>227</v>
      </c>
      <c r="AU108" s="211" t="s">
        <v>81</v>
      </c>
      <c r="AV108" s="13" t="s">
        <v>81</v>
      </c>
      <c r="AW108" s="13" t="s">
        <v>33</v>
      </c>
      <c r="AX108" s="13" t="s">
        <v>79</v>
      </c>
      <c r="AY108" s="211" t="s">
        <v>216</v>
      </c>
    </row>
    <row r="109" spans="1:65" s="2" customFormat="1" ht="16.5" customHeight="1">
      <c r="A109" s="36"/>
      <c r="B109" s="37"/>
      <c r="C109" s="181" t="s">
        <v>179</v>
      </c>
      <c r="D109" s="181" t="s">
        <v>218</v>
      </c>
      <c r="E109" s="182" t="s">
        <v>982</v>
      </c>
      <c r="F109" s="183" t="s">
        <v>983</v>
      </c>
      <c r="G109" s="184" t="s">
        <v>134</v>
      </c>
      <c r="H109" s="185">
        <v>367</v>
      </c>
      <c r="I109" s="186"/>
      <c r="J109" s="187">
        <f>ROUND(I109*H109,2)</f>
        <v>0</v>
      </c>
      <c r="K109" s="183" t="s">
        <v>221</v>
      </c>
      <c r="L109" s="41"/>
      <c r="M109" s="188" t="s">
        <v>19</v>
      </c>
      <c r="N109" s="189" t="s">
        <v>43</v>
      </c>
      <c r="O109" s="66"/>
      <c r="P109" s="190">
        <f>O109*H109</f>
        <v>0</v>
      </c>
      <c r="Q109" s="190">
        <v>2.0000000000000001E-4</v>
      </c>
      <c r="R109" s="190">
        <f>Q109*H109</f>
        <v>7.3400000000000007E-2</v>
      </c>
      <c r="S109" s="190">
        <v>0</v>
      </c>
      <c r="T109" s="191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2" t="s">
        <v>156</v>
      </c>
      <c r="AT109" s="192" t="s">
        <v>218</v>
      </c>
      <c r="AU109" s="192" t="s">
        <v>81</v>
      </c>
      <c r="AY109" s="19" t="s">
        <v>216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19" t="s">
        <v>79</v>
      </c>
      <c r="BK109" s="193">
        <f>ROUND(I109*H109,2)</f>
        <v>0</v>
      </c>
      <c r="BL109" s="19" t="s">
        <v>156</v>
      </c>
      <c r="BM109" s="192" t="s">
        <v>984</v>
      </c>
    </row>
    <row r="110" spans="1:65" s="2" customFormat="1" ht="11.25">
      <c r="A110" s="36"/>
      <c r="B110" s="37"/>
      <c r="C110" s="38"/>
      <c r="D110" s="194" t="s">
        <v>223</v>
      </c>
      <c r="E110" s="38"/>
      <c r="F110" s="195" t="s">
        <v>985</v>
      </c>
      <c r="G110" s="38"/>
      <c r="H110" s="38"/>
      <c r="I110" s="196"/>
      <c r="J110" s="38"/>
      <c r="K110" s="38"/>
      <c r="L110" s="41"/>
      <c r="M110" s="197"/>
      <c r="N110" s="198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223</v>
      </c>
      <c r="AU110" s="19" t="s">
        <v>81</v>
      </c>
    </row>
    <row r="111" spans="1:65" s="14" customFormat="1" ht="11.25">
      <c r="B111" s="212"/>
      <c r="C111" s="213"/>
      <c r="D111" s="199" t="s">
        <v>227</v>
      </c>
      <c r="E111" s="214" t="s">
        <v>19</v>
      </c>
      <c r="F111" s="215" t="s">
        <v>986</v>
      </c>
      <c r="G111" s="213"/>
      <c r="H111" s="214" t="s">
        <v>19</v>
      </c>
      <c r="I111" s="216"/>
      <c r="J111" s="213"/>
      <c r="K111" s="213"/>
      <c r="L111" s="217"/>
      <c r="M111" s="218"/>
      <c r="N111" s="219"/>
      <c r="O111" s="219"/>
      <c r="P111" s="219"/>
      <c r="Q111" s="219"/>
      <c r="R111" s="219"/>
      <c r="S111" s="219"/>
      <c r="T111" s="220"/>
      <c r="AT111" s="221" t="s">
        <v>227</v>
      </c>
      <c r="AU111" s="221" t="s">
        <v>81</v>
      </c>
      <c r="AV111" s="14" t="s">
        <v>79</v>
      </c>
      <c r="AW111" s="14" t="s">
        <v>33</v>
      </c>
      <c r="AX111" s="14" t="s">
        <v>72</v>
      </c>
      <c r="AY111" s="221" t="s">
        <v>216</v>
      </c>
    </row>
    <row r="112" spans="1:65" s="14" customFormat="1" ht="11.25">
      <c r="B112" s="212"/>
      <c r="C112" s="213"/>
      <c r="D112" s="199" t="s">
        <v>227</v>
      </c>
      <c r="E112" s="214" t="s">
        <v>19</v>
      </c>
      <c r="F112" s="215" t="s">
        <v>987</v>
      </c>
      <c r="G112" s="213"/>
      <c r="H112" s="214" t="s">
        <v>19</v>
      </c>
      <c r="I112" s="216"/>
      <c r="J112" s="213"/>
      <c r="K112" s="213"/>
      <c r="L112" s="217"/>
      <c r="M112" s="218"/>
      <c r="N112" s="219"/>
      <c r="O112" s="219"/>
      <c r="P112" s="219"/>
      <c r="Q112" s="219"/>
      <c r="R112" s="219"/>
      <c r="S112" s="219"/>
      <c r="T112" s="220"/>
      <c r="AT112" s="221" t="s">
        <v>227</v>
      </c>
      <c r="AU112" s="221" t="s">
        <v>81</v>
      </c>
      <c r="AV112" s="14" t="s">
        <v>79</v>
      </c>
      <c r="AW112" s="14" t="s">
        <v>33</v>
      </c>
      <c r="AX112" s="14" t="s">
        <v>72</v>
      </c>
      <c r="AY112" s="221" t="s">
        <v>216</v>
      </c>
    </row>
    <row r="113" spans="1:65" s="13" customFormat="1" ht="11.25">
      <c r="B113" s="201"/>
      <c r="C113" s="202"/>
      <c r="D113" s="199" t="s">
        <v>227</v>
      </c>
      <c r="E113" s="203" t="s">
        <v>19</v>
      </c>
      <c r="F113" s="204" t="s">
        <v>988</v>
      </c>
      <c r="G113" s="202"/>
      <c r="H113" s="205">
        <v>367</v>
      </c>
      <c r="I113" s="206"/>
      <c r="J113" s="202"/>
      <c r="K113" s="202"/>
      <c r="L113" s="207"/>
      <c r="M113" s="208"/>
      <c r="N113" s="209"/>
      <c r="O113" s="209"/>
      <c r="P113" s="209"/>
      <c r="Q113" s="209"/>
      <c r="R113" s="209"/>
      <c r="S113" s="209"/>
      <c r="T113" s="210"/>
      <c r="AT113" s="211" t="s">
        <v>227</v>
      </c>
      <c r="AU113" s="211" t="s">
        <v>81</v>
      </c>
      <c r="AV113" s="13" t="s">
        <v>81</v>
      </c>
      <c r="AW113" s="13" t="s">
        <v>33</v>
      </c>
      <c r="AX113" s="13" t="s">
        <v>79</v>
      </c>
      <c r="AY113" s="211" t="s">
        <v>216</v>
      </c>
    </row>
    <row r="114" spans="1:65" s="2" customFormat="1" ht="52.15" customHeight="1">
      <c r="A114" s="36"/>
      <c r="B114" s="37"/>
      <c r="C114" s="181" t="s">
        <v>252</v>
      </c>
      <c r="D114" s="181" t="s">
        <v>218</v>
      </c>
      <c r="E114" s="182" t="s">
        <v>989</v>
      </c>
      <c r="F114" s="183" t="s">
        <v>990</v>
      </c>
      <c r="G114" s="184" t="s">
        <v>134</v>
      </c>
      <c r="H114" s="185">
        <v>428</v>
      </c>
      <c r="I114" s="186"/>
      <c r="J114" s="187">
        <f>ROUND(I114*H114,2)</f>
        <v>0</v>
      </c>
      <c r="K114" s="183" t="s">
        <v>221</v>
      </c>
      <c r="L114" s="41"/>
      <c r="M114" s="188" t="s">
        <v>19</v>
      </c>
      <c r="N114" s="189" t="s">
        <v>43</v>
      </c>
      <c r="O114" s="66"/>
      <c r="P114" s="190">
        <f>O114*H114</f>
        <v>0</v>
      </c>
      <c r="Q114" s="190">
        <v>2.0000000000000001E-4</v>
      </c>
      <c r="R114" s="190">
        <f>Q114*H114</f>
        <v>8.5600000000000009E-2</v>
      </c>
      <c r="S114" s="190">
        <v>0</v>
      </c>
      <c r="T114" s="19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2" t="s">
        <v>156</v>
      </c>
      <c r="AT114" s="192" t="s">
        <v>218</v>
      </c>
      <c r="AU114" s="192" t="s">
        <v>81</v>
      </c>
      <c r="AY114" s="19" t="s">
        <v>216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19" t="s">
        <v>79</v>
      </c>
      <c r="BK114" s="193">
        <f>ROUND(I114*H114,2)</f>
        <v>0</v>
      </c>
      <c r="BL114" s="19" t="s">
        <v>156</v>
      </c>
      <c r="BM114" s="192" t="s">
        <v>991</v>
      </c>
    </row>
    <row r="115" spans="1:65" s="2" customFormat="1" ht="11.25">
      <c r="A115" s="36"/>
      <c r="B115" s="37"/>
      <c r="C115" s="38"/>
      <c r="D115" s="194" t="s">
        <v>223</v>
      </c>
      <c r="E115" s="38"/>
      <c r="F115" s="195" t="s">
        <v>992</v>
      </c>
      <c r="G115" s="38"/>
      <c r="H115" s="38"/>
      <c r="I115" s="196"/>
      <c r="J115" s="38"/>
      <c r="K115" s="38"/>
      <c r="L115" s="41"/>
      <c r="M115" s="197"/>
      <c r="N115" s="198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223</v>
      </c>
      <c r="AU115" s="19" t="s">
        <v>81</v>
      </c>
    </row>
    <row r="116" spans="1:65" s="2" customFormat="1" ht="19.5">
      <c r="A116" s="36"/>
      <c r="B116" s="37"/>
      <c r="C116" s="38"/>
      <c r="D116" s="199" t="s">
        <v>225</v>
      </c>
      <c r="E116" s="38"/>
      <c r="F116" s="200" t="s">
        <v>993</v>
      </c>
      <c r="G116" s="38"/>
      <c r="H116" s="38"/>
      <c r="I116" s="196"/>
      <c r="J116" s="38"/>
      <c r="K116" s="38"/>
      <c r="L116" s="41"/>
      <c r="M116" s="197"/>
      <c r="N116" s="198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225</v>
      </c>
      <c r="AU116" s="19" t="s">
        <v>81</v>
      </c>
    </row>
    <row r="117" spans="1:65" s="14" customFormat="1" ht="11.25">
      <c r="B117" s="212"/>
      <c r="C117" s="213"/>
      <c r="D117" s="199" t="s">
        <v>227</v>
      </c>
      <c r="E117" s="214" t="s">
        <v>19</v>
      </c>
      <c r="F117" s="215" t="s">
        <v>986</v>
      </c>
      <c r="G117" s="213"/>
      <c r="H117" s="214" t="s">
        <v>19</v>
      </c>
      <c r="I117" s="216"/>
      <c r="J117" s="213"/>
      <c r="K117" s="213"/>
      <c r="L117" s="217"/>
      <c r="M117" s="218"/>
      <c r="N117" s="219"/>
      <c r="O117" s="219"/>
      <c r="P117" s="219"/>
      <c r="Q117" s="219"/>
      <c r="R117" s="219"/>
      <c r="S117" s="219"/>
      <c r="T117" s="220"/>
      <c r="AT117" s="221" t="s">
        <v>227</v>
      </c>
      <c r="AU117" s="221" t="s">
        <v>81</v>
      </c>
      <c r="AV117" s="14" t="s">
        <v>79</v>
      </c>
      <c r="AW117" s="14" t="s">
        <v>33</v>
      </c>
      <c r="AX117" s="14" t="s">
        <v>72</v>
      </c>
      <c r="AY117" s="221" t="s">
        <v>216</v>
      </c>
    </row>
    <row r="118" spans="1:65" s="14" customFormat="1" ht="11.25">
      <c r="B118" s="212"/>
      <c r="C118" s="213"/>
      <c r="D118" s="199" t="s">
        <v>227</v>
      </c>
      <c r="E118" s="214" t="s">
        <v>19</v>
      </c>
      <c r="F118" s="215" t="s">
        <v>987</v>
      </c>
      <c r="G118" s="213"/>
      <c r="H118" s="214" t="s">
        <v>19</v>
      </c>
      <c r="I118" s="216"/>
      <c r="J118" s="213"/>
      <c r="K118" s="213"/>
      <c r="L118" s="217"/>
      <c r="M118" s="218"/>
      <c r="N118" s="219"/>
      <c r="O118" s="219"/>
      <c r="P118" s="219"/>
      <c r="Q118" s="219"/>
      <c r="R118" s="219"/>
      <c r="S118" s="219"/>
      <c r="T118" s="220"/>
      <c r="AT118" s="221" t="s">
        <v>227</v>
      </c>
      <c r="AU118" s="221" t="s">
        <v>81</v>
      </c>
      <c r="AV118" s="14" t="s">
        <v>79</v>
      </c>
      <c r="AW118" s="14" t="s">
        <v>33</v>
      </c>
      <c r="AX118" s="14" t="s">
        <v>72</v>
      </c>
      <c r="AY118" s="221" t="s">
        <v>216</v>
      </c>
    </row>
    <row r="119" spans="1:65" s="13" customFormat="1" ht="11.25">
      <c r="B119" s="201"/>
      <c r="C119" s="202"/>
      <c r="D119" s="199" t="s">
        <v>227</v>
      </c>
      <c r="E119" s="203" t="s">
        <v>19</v>
      </c>
      <c r="F119" s="204" t="s">
        <v>948</v>
      </c>
      <c r="G119" s="202"/>
      <c r="H119" s="205">
        <v>428</v>
      </c>
      <c r="I119" s="206"/>
      <c r="J119" s="202"/>
      <c r="K119" s="202"/>
      <c r="L119" s="207"/>
      <c r="M119" s="208"/>
      <c r="N119" s="209"/>
      <c r="O119" s="209"/>
      <c r="P119" s="209"/>
      <c r="Q119" s="209"/>
      <c r="R119" s="209"/>
      <c r="S119" s="209"/>
      <c r="T119" s="210"/>
      <c r="AT119" s="211" t="s">
        <v>227</v>
      </c>
      <c r="AU119" s="211" t="s">
        <v>81</v>
      </c>
      <c r="AV119" s="13" t="s">
        <v>81</v>
      </c>
      <c r="AW119" s="13" t="s">
        <v>33</v>
      </c>
      <c r="AX119" s="13" t="s">
        <v>79</v>
      </c>
      <c r="AY119" s="211" t="s">
        <v>216</v>
      </c>
    </row>
    <row r="120" spans="1:65" s="2" customFormat="1" ht="21.75" customHeight="1">
      <c r="A120" s="36"/>
      <c r="B120" s="37"/>
      <c r="C120" s="181" t="s">
        <v>257</v>
      </c>
      <c r="D120" s="181" t="s">
        <v>218</v>
      </c>
      <c r="E120" s="182" t="s">
        <v>994</v>
      </c>
      <c r="F120" s="183" t="s">
        <v>995</v>
      </c>
      <c r="G120" s="184" t="s">
        <v>134</v>
      </c>
      <c r="H120" s="185">
        <v>120</v>
      </c>
      <c r="I120" s="186"/>
      <c r="J120" s="187">
        <f>ROUND(I120*H120,2)</f>
        <v>0</v>
      </c>
      <c r="K120" s="183" t="s">
        <v>221</v>
      </c>
      <c r="L120" s="41"/>
      <c r="M120" s="188" t="s">
        <v>19</v>
      </c>
      <c r="N120" s="189" t="s">
        <v>43</v>
      </c>
      <c r="O120" s="66"/>
      <c r="P120" s="190">
        <f>O120*H120</f>
        <v>0</v>
      </c>
      <c r="Q120" s="190">
        <v>6.9999999999999994E-5</v>
      </c>
      <c r="R120" s="190">
        <f>Q120*H120</f>
        <v>8.3999999999999995E-3</v>
      </c>
      <c r="S120" s="190">
        <v>0</v>
      </c>
      <c r="T120" s="191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2" t="s">
        <v>156</v>
      </c>
      <c r="AT120" s="192" t="s">
        <v>218</v>
      </c>
      <c r="AU120" s="192" t="s">
        <v>81</v>
      </c>
      <c r="AY120" s="19" t="s">
        <v>216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9" t="s">
        <v>79</v>
      </c>
      <c r="BK120" s="193">
        <f>ROUND(I120*H120,2)</f>
        <v>0</v>
      </c>
      <c r="BL120" s="19" t="s">
        <v>156</v>
      </c>
      <c r="BM120" s="192" t="s">
        <v>996</v>
      </c>
    </row>
    <row r="121" spans="1:65" s="2" customFormat="1" ht="11.25">
      <c r="A121" s="36"/>
      <c r="B121" s="37"/>
      <c r="C121" s="38"/>
      <c r="D121" s="194" t="s">
        <v>223</v>
      </c>
      <c r="E121" s="38"/>
      <c r="F121" s="195" t="s">
        <v>997</v>
      </c>
      <c r="G121" s="38"/>
      <c r="H121" s="38"/>
      <c r="I121" s="196"/>
      <c r="J121" s="38"/>
      <c r="K121" s="38"/>
      <c r="L121" s="41"/>
      <c r="M121" s="197"/>
      <c r="N121" s="198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223</v>
      </c>
      <c r="AU121" s="19" t="s">
        <v>81</v>
      </c>
    </row>
    <row r="122" spans="1:65" s="13" customFormat="1" ht="11.25">
      <c r="B122" s="201"/>
      <c r="C122" s="202"/>
      <c r="D122" s="199" t="s">
        <v>227</v>
      </c>
      <c r="E122" s="203" t="s">
        <v>19</v>
      </c>
      <c r="F122" s="204" t="s">
        <v>923</v>
      </c>
      <c r="G122" s="202"/>
      <c r="H122" s="205">
        <v>120</v>
      </c>
      <c r="I122" s="206"/>
      <c r="J122" s="202"/>
      <c r="K122" s="202"/>
      <c r="L122" s="207"/>
      <c r="M122" s="208"/>
      <c r="N122" s="209"/>
      <c r="O122" s="209"/>
      <c r="P122" s="209"/>
      <c r="Q122" s="209"/>
      <c r="R122" s="209"/>
      <c r="S122" s="209"/>
      <c r="T122" s="210"/>
      <c r="AT122" s="211" t="s">
        <v>227</v>
      </c>
      <c r="AU122" s="211" t="s">
        <v>81</v>
      </c>
      <c r="AV122" s="13" t="s">
        <v>81</v>
      </c>
      <c r="AW122" s="13" t="s">
        <v>33</v>
      </c>
      <c r="AX122" s="13" t="s">
        <v>79</v>
      </c>
      <c r="AY122" s="211" t="s">
        <v>216</v>
      </c>
    </row>
    <row r="123" spans="1:65" s="2" customFormat="1" ht="16.5" customHeight="1">
      <c r="A123" s="36"/>
      <c r="B123" s="37"/>
      <c r="C123" s="181" t="s">
        <v>265</v>
      </c>
      <c r="D123" s="181" t="s">
        <v>218</v>
      </c>
      <c r="E123" s="182" t="s">
        <v>998</v>
      </c>
      <c r="F123" s="183" t="s">
        <v>999</v>
      </c>
      <c r="G123" s="184" t="s">
        <v>134</v>
      </c>
      <c r="H123" s="185">
        <v>600</v>
      </c>
      <c r="I123" s="186"/>
      <c r="J123" s="187">
        <f>ROUND(I123*H123,2)</f>
        <v>0</v>
      </c>
      <c r="K123" s="183" t="s">
        <v>221</v>
      </c>
      <c r="L123" s="41"/>
      <c r="M123" s="188" t="s">
        <v>19</v>
      </c>
      <c r="N123" s="189" t="s">
        <v>43</v>
      </c>
      <c r="O123" s="66"/>
      <c r="P123" s="190">
        <f>O123*H123</f>
        <v>0</v>
      </c>
      <c r="Q123" s="190">
        <v>4.0000000000000002E-4</v>
      </c>
      <c r="R123" s="190">
        <f>Q123*H123</f>
        <v>0.24000000000000002</v>
      </c>
      <c r="S123" s="190">
        <v>0</v>
      </c>
      <c r="T123" s="191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2" t="s">
        <v>156</v>
      </c>
      <c r="AT123" s="192" t="s">
        <v>218</v>
      </c>
      <c r="AU123" s="192" t="s">
        <v>81</v>
      </c>
      <c r="AY123" s="19" t="s">
        <v>216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9" t="s">
        <v>79</v>
      </c>
      <c r="BK123" s="193">
        <f>ROUND(I123*H123,2)</f>
        <v>0</v>
      </c>
      <c r="BL123" s="19" t="s">
        <v>156</v>
      </c>
      <c r="BM123" s="192" t="s">
        <v>1000</v>
      </c>
    </row>
    <row r="124" spans="1:65" s="2" customFormat="1" ht="11.25">
      <c r="A124" s="36"/>
      <c r="B124" s="37"/>
      <c r="C124" s="38"/>
      <c r="D124" s="194" t="s">
        <v>223</v>
      </c>
      <c r="E124" s="38"/>
      <c r="F124" s="195" t="s">
        <v>1001</v>
      </c>
      <c r="G124" s="38"/>
      <c r="H124" s="38"/>
      <c r="I124" s="196"/>
      <c r="J124" s="38"/>
      <c r="K124" s="38"/>
      <c r="L124" s="41"/>
      <c r="M124" s="197"/>
      <c r="N124" s="198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223</v>
      </c>
      <c r="AU124" s="19" t="s">
        <v>81</v>
      </c>
    </row>
    <row r="125" spans="1:65" s="13" customFormat="1" ht="11.25">
      <c r="B125" s="201"/>
      <c r="C125" s="202"/>
      <c r="D125" s="199" t="s">
        <v>227</v>
      </c>
      <c r="E125" s="203" t="s">
        <v>19</v>
      </c>
      <c r="F125" s="204" t="s">
        <v>929</v>
      </c>
      <c r="G125" s="202"/>
      <c r="H125" s="205">
        <v>600</v>
      </c>
      <c r="I125" s="206"/>
      <c r="J125" s="202"/>
      <c r="K125" s="202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227</v>
      </c>
      <c r="AU125" s="211" t="s">
        <v>81</v>
      </c>
      <c r="AV125" s="13" t="s">
        <v>81</v>
      </c>
      <c r="AW125" s="13" t="s">
        <v>33</v>
      </c>
      <c r="AX125" s="13" t="s">
        <v>79</v>
      </c>
      <c r="AY125" s="211" t="s">
        <v>216</v>
      </c>
    </row>
    <row r="126" spans="1:65" s="2" customFormat="1" ht="21.75" customHeight="1">
      <c r="A126" s="36"/>
      <c r="B126" s="37"/>
      <c r="C126" s="181" t="s">
        <v>182</v>
      </c>
      <c r="D126" s="181" t="s">
        <v>218</v>
      </c>
      <c r="E126" s="182" t="s">
        <v>1002</v>
      </c>
      <c r="F126" s="183" t="s">
        <v>1003</v>
      </c>
      <c r="G126" s="184" t="s">
        <v>134</v>
      </c>
      <c r="H126" s="185">
        <v>893</v>
      </c>
      <c r="I126" s="186"/>
      <c r="J126" s="187">
        <f>ROUND(I126*H126,2)</f>
        <v>0</v>
      </c>
      <c r="K126" s="183" t="s">
        <v>221</v>
      </c>
      <c r="L126" s="41"/>
      <c r="M126" s="188" t="s">
        <v>19</v>
      </c>
      <c r="N126" s="189" t="s">
        <v>43</v>
      </c>
      <c r="O126" s="66"/>
      <c r="P126" s="190">
        <f>O126*H126</f>
        <v>0</v>
      </c>
      <c r="Q126" s="190">
        <v>1.2999999999999999E-4</v>
      </c>
      <c r="R126" s="190">
        <f>Q126*H126</f>
        <v>0.11608999999999998</v>
      </c>
      <c r="S126" s="190">
        <v>0</v>
      </c>
      <c r="T126" s="19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2" t="s">
        <v>156</v>
      </c>
      <c r="AT126" s="192" t="s">
        <v>218</v>
      </c>
      <c r="AU126" s="192" t="s">
        <v>81</v>
      </c>
      <c r="AY126" s="19" t="s">
        <v>216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79</v>
      </c>
      <c r="BK126" s="193">
        <f>ROUND(I126*H126,2)</f>
        <v>0</v>
      </c>
      <c r="BL126" s="19" t="s">
        <v>156</v>
      </c>
      <c r="BM126" s="192" t="s">
        <v>1004</v>
      </c>
    </row>
    <row r="127" spans="1:65" s="2" customFormat="1" ht="11.25">
      <c r="A127" s="36"/>
      <c r="B127" s="37"/>
      <c r="C127" s="38"/>
      <c r="D127" s="194" t="s">
        <v>223</v>
      </c>
      <c r="E127" s="38"/>
      <c r="F127" s="195" t="s">
        <v>1005</v>
      </c>
      <c r="G127" s="38"/>
      <c r="H127" s="38"/>
      <c r="I127" s="196"/>
      <c r="J127" s="38"/>
      <c r="K127" s="38"/>
      <c r="L127" s="41"/>
      <c r="M127" s="197"/>
      <c r="N127" s="198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223</v>
      </c>
      <c r="AU127" s="19" t="s">
        <v>81</v>
      </c>
    </row>
    <row r="128" spans="1:65" s="13" customFormat="1" ht="11.25">
      <c r="B128" s="201"/>
      <c r="C128" s="202"/>
      <c r="D128" s="199" t="s">
        <v>227</v>
      </c>
      <c r="E128" s="203" t="s">
        <v>19</v>
      </c>
      <c r="F128" s="204" t="s">
        <v>1006</v>
      </c>
      <c r="G128" s="202"/>
      <c r="H128" s="205">
        <v>893</v>
      </c>
      <c r="I128" s="206"/>
      <c r="J128" s="202"/>
      <c r="K128" s="202"/>
      <c r="L128" s="207"/>
      <c r="M128" s="208"/>
      <c r="N128" s="209"/>
      <c r="O128" s="209"/>
      <c r="P128" s="209"/>
      <c r="Q128" s="209"/>
      <c r="R128" s="209"/>
      <c r="S128" s="209"/>
      <c r="T128" s="210"/>
      <c r="AT128" s="211" t="s">
        <v>227</v>
      </c>
      <c r="AU128" s="211" t="s">
        <v>81</v>
      </c>
      <c r="AV128" s="13" t="s">
        <v>81</v>
      </c>
      <c r="AW128" s="13" t="s">
        <v>33</v>
      </c>
      <c r="AX128" s="13" t="s">
        <v>79</v>
      </c>
      <c r="AY128" s="211" t="s">
        <v>216</v>
      </c>
    </row>
    <row r="129" spans="1:65" s="2" customFormat="1" ht="16.5" customHeight="1">
      <c r="A129" s="36"/>
      <c r="B129" s="37"/>
      <c r="C129" s="181" t="s">
        <v>274</v>
      </c>
      <c r="D129" s="181" t="s">
        <v>218</v>
      </c>
      <c r="E129" s="182" t="s">
        <v>1007</v>
      </c>
      <c r="F129" s="183" t="s">
        <v>1008</v>
      </c>
      <c r="G129" s="184" t="s">
        <v>176</v>
      </c>
      <c r="H129" s="185">
        <v>4</v>
      </c>
      <c r="I129" s="186"/>
      <c r="J129" s="187">
        <f>ROUND(I129*H129,2)</f>
        <v>0</v>
      </c>
      <c r="K129" s="183" t="s">
        <v>221</v>
      </c>
      <c r="L129" s="41"/>
      <c r="M129" s="188" t="s">
        <v>19</v>
      </c>
      <c r="N129" s="189" t="s">
        <v>43</v>
      </c>
      <c r="O129" s="66"/>
      <c r="P129" s="190">
        <f>O129*H129</f>
        <v>0</v>
      </c>
      <c r="Q129" s="190">
        <v>1.58E-3</v>
      </c>
      <c r="R129" s="190">
        <f>Q129*H129</f>
        <v>6.3200000000000001E-3</v>
      </c>
      <c r="S129" s="190">
        <v>0</v>
      </c>
      <c r="T129" s="19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2" t="s">
        <v>156</v>
      </c>
      <c r="AT129" s="192" t="s">
        <v>218</v>
      </c>
      <c r="AU129" s="192" t="s">
        <v>81</v>
      </c>
      <c r="AY129" s="19" t="s">
        <v>216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79</v>
      </c>
      <c r="BK129" s="193">
        <f>ROUND(I129*H129,2)</f>
        <v>0</v>
      </c>
      <c r="BL129" s="19" t="s">
        <v>156</v>
      </c>
      <c r="BM129" s="192" t="s">
        <v>1009</v>
      </c>
    </row>
    <row r="130" spans="1:65" s="2" customFormat="1" ht="11.25">
      <c r="A130" s="36"/>
      <c r="B130" s="37"/>
      <c r="C130" s="38"/>
      <c r="D130" s="194" t="s">
        <v>223</v>
      </c>
      <c r="E130" s="38"/>
      <c r="F130" s="195" t="s">
        <v>1010</v>
      </c>
      <c r="G130" s="38"/>
      <c r="H130" s="38"/>
      <c r="I130" s="196"/>
      <c r="J130" s="38"/>
      <c r="K130" s="38"/>
      <c r="L130" s="41"/>
      <c r="M130" s="197"/>
      <c r="N130" s="198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223</v>
      </c>
      <c r="AU130" s="19" t="s">
        <v>81</v>
      </c>
    </row>
    <row r="131" spans="1:65" s="13" customFormat="1" ht="11.25">
      <c r="B131" s="201"/>
      <c r="C131" s="202"/>
      <c r="D131" s="199" t="s">
        <v>227</v>
      </c>
      <c r="E131" s="203" t="s">
        <v>19</v>
      </c>
      <c r="F131" s="204" t="s">
        <v>946</v>
      </c>
      <c r="G131" s="202"/>
      <c r="H131" s="205">
        <v>4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227</v>
      </c>
      <c r="AU131" s="211" t="s">
        <v>81</v>
      </c>
      <c r="AV131" s="13" t="s">
        <v>81</v>
      </c>
      <c r="AW131" s="13" t="s">
        <v>33</v>
      </c>
      <c r="AX131" s="13" t="s">
        <v>79</v>
      </c>
      <c r="AY131" s="211" t="s">
        <v>216</v>
      </c>
    </row>
    <row r="132" spans="1:65" s="2" customFormat="1" ht="16.5" customHeight="1">
      <c r="A132" s="36"/>
      <c r="B132" s="37"/>
      <c r="C132" s="181" t="s">
        <v>8</v>
      </c>
      <c r="D132" s="181" t="s">
        <v>218</v>
      </c>
      <c r="E132" s="182" t="s">
        <v>1011</v>
      </c>
      <c r="F132" s="183" t="s">
        <v>1012</v>
      </c>
      <c r="G132" s="184" t="s">
        <v>176</v>
      </c>
      <c r="H132" s="185">
        <v>1</v>
      </c>
      <c r="I132" s="186"/>
      <c r="J132" s="187">
        <f>ROUND(I132*H132,2)</f>
        <v>0</v>
      </c>
      <c r="K132" s="183" t="s">
        <v>221</v>
      </c>
      <c r="L132" s="41"/>
      <c r="M132" s="188" t="s">
        <v>19</v>
      </c>
      <c r="N132" s="189" t="s">
        <v>43</v>
      </c>
      <c r="O132" s="66"/>
      <c r="P132" s="190">
        <f>O132*H132</f>
        <v>0</v>
      </c>
      <c r="Q132" s="190">
        <v>2.1900000000000001E-3</v>
      </c>
      <c r="R132" s="190">
        <f>Q132*H132</f>
        <v>2.1900000000000001E-3</v>
      </c>
      <c r="S132" s="190">
        <v>0</v>
      </c>
      <c r="T132" s="19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2" t="s">
        <v>156</v>
      </c>
      <c r="AT132" s="192" t="s">
        <v>218</v>
      </c>
      <c r="AU132" s="192" t="s">
        <v>81</v>
      </c>
      <c r="AY132" s="19" t="s">
        <v>216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9" t="s">
        <v>79</v>
      </c>
      <c r="BK132" s="193">
        <f>ROUND(I132*H132,2)</f>
        <v>0</v>
      </c>
      <c r="BL132" s="19" t="s">
        <v>156</v>
      </c>
      <c r="BM132" s="192" t="s">
        <v>1013</v>
      </c>
    </row>
    <row r="133" spans="1:65" s="2" customFormat="1" ht="11.25">
      <c r="A133" s="36"/>
      <c r="B133" s="37"/>
      <c r="C133" s="38"/>
      <c r="D133" s="194" t="s">
        <v>223</v>
      </c>
      <c r="E133" s="38"/>
      <c r="F133" s="195" t="s">
        <v>1014</v>
      </c>
      <c r="G133" s="38"/>
      <c r="H133" s="38"/>
      <c r="I133" s="196"/>
      <c r="J133" s="38"/>
      <c r="K133" s="38"/>
      <c r="L133" s="41"/>
      <c r="M133" s="197"/>
      <c r="N133" s="198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223</v>
      </c>
      <c r="AU133" s="19" t="s">
        <v>81</v>
      </c>
    </row>
    <row r="134" spans="1:65" s="13" customFormat="1" ht="11.25">
      <c r="B134" s="201"/>
      <c r="C134" s="202"/>
      <c r="D134" s="199" t="s">
        <v>227</v>
      </c>
      <c r="E134" s="203" t="s">
        <v>19</v>
      </c>
      <c r="F134" s="204" t="s">
        <v>918</v>
      </c>
      <c r="G134" s="202"/>
      <c r="H134" s="205">
        <v>1</v>
      </c>
      <c r="I134" s="206"/>
      <c r="J134" s="202"/>
      <c r="K134" s="202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227</v>
      </c>
      <c r="AU134" s="211" t="s">
        <v>81</v>
      </c>
      <c r="AV134" s="13" t="s">
        <v>81</v>
      </c>
      <c r="AW134" s="13" t="s">
        <v>33</v>
      </c>
      <c r="AX134" s="13" t="s">
        <v>79</v>
      </c>
      <c r="AY134" s="211" t="s">
        <v>216</v>
      </c>
    </row>
    <row r="135" spans="1:65" s="2" customFormat="1" ht="16.5" customHeight="1">
      <c r="A135" s="36"/>
      <c r="B135" s="37"/>
      <c r="C135" s="181" t="s">
        <v>284</v>
      </c>
      <c r="D135" s="181" t="s">
        <v>218</v>
      </c>
      <c r="E135" s="182" t="s">
        <v>1015</v>
      </c>
      <c r="F135" s="183" t="s">
        <v>1016</v>
      </c>
      <c r="G135" s="184" t="s">
        <v>139</v>
      </c>
      <c r="H135" s="185">
        <v>62</v>
      </c>
      <c r="I135" s="186"/>
      <c r="J135" s="187">
        <f>ROUND(I135*H135,2)</f>
        <v>0</v>
      </c>
      <c r="K135" s="183" t="s">
        <v>221</v>
      </c>
      <c r="L135" s="41"/>
      <c r="M135" s="188" t="s">
        <v>19</v>
      </c>
      <c r="N135" s="189" t="s">
        <v>43</v>
      </c>
      <c r="O135" s="66"/>
      <c r="P135" s="190">
        <f>O135*H135</f>
        <v>0</v>
      </c>
      <c r="Q135" s="190">
        <v>6.9999999999999994E-5</v>
      </c>
      <c r="R135" s="190">
        <f>Q135*H135</f>
        <v>4.3399999999999992E-3</v>
      </c>
      <c r="S135" s="190">
        <v>0</v>
      </c>
      <c r="T135" s="19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2" t="s">
        <v>156</v>
      </c>
      <c r="AT135" s="192" t="s">
        <v>218</v>
      </c>
      <c r="AU135" s="192" t="s">
        <v>81</v>
      </c>
      <c r="AY135" s="19" t="s">
        <v>216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79</v>
      </c>
      <c r="BK135" s="193">
        <f>ROUND(I135*H135,2)</f>
        <v>0</v>
      </c>
      <c r="BL135" s="19" t="s">
        <v>156</v>
      </c>
      <c r="BM135" s="192" t="s">
        <v>1017</v>
      </c>
    </row>
    <row r="136" spans="1:65" s="2" customFormat="1" ht="11.25">
      <c r="A136" s="36"/>
      <c r="B136" s="37"/>
      <c r="C136" s="38"/>
      <c r="D136" s="194" t="s">
        <v>223</v>
      </c>
      <c r="E136" s="38"/>
      <c r="F136" s="195" t="s">
        <v>1018</v>
      </c>
      <c r="G136" s="38"/>
      <c r="H136" s="38"/>
      <c r="I136" s="196"/>
      <c r="J136" s="38"/>
      <c r="K136" s="38"/>
      <c r="L136" s="41"/>
      <c r="M136" s="197"/>
      <c r="N136" s="198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223</v>
      </c>
      <c r="AU136" s="19" t="s">
        <v>81</v>
      </c>
    </row>
    <row r="137" spans="1:65" s="2" customFormat="1" ht="19.5">
      <c r="A137" s="36"/>
      <c r="B137" s="37"/>
      <c r="C137" s="38"/>
      <c r="D137" s="199" t="s">
        <v>225</v>
      </c>
      <c r="E137" s="38"/>
      <c r="F137" s="200" t="s">
        <v>993</v>
      </c>
      <c r="G137" s="38"/>
      <c r="H137" s="38"/>
      <c r="I137" s="196"/>
      <c r="J137" s="38"/>
      <c r="K137" s="38"/>
      <c r="L137" s="41"/>
      <c r="M137" s="197"/>
      <c r="N137" s="198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225</v>
      </c>
      <c r="AU137" s="19" t="s">
        <v>81</v>
      </c>
    </row>
    <row r="138" spans="1:65" s="14" customFormat="1" ht="11.25">
      <c r="B138" s="212"/>
      <c r="C138" s="213"/>
      <c r="D138" s="199" t="s">
        <v>227</v>
      </c>
      <c r="E138" s="214" t="s">
        <v>19</v>
      </c>
      <c r="F138" s="215" t="s">
        <v>1019</v>
      </c>
      <c r="G138" s="213"/>
      <c r="H138" s="214" t="s">
        <v>19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227</v>
      </c>
      <c r="AU138" s="221" t="s">
        <v>81</v>
      </c>
      <c r="AV138" s="14" t="s">
        <v>79</v>
      </c>
      <c r="AW138" s="14" t="s">
        <v>33</v>
      </c>
      <c r="AX138" s="14" t="s">
        <v>72</v>
      </c>
      <c r="AY138" s="221" t="s">
        <v>216</v>
      </c>
    </row>
    <row r="139" spans="1:65" s="13" customFormat="1" ht="11.25">
      <c r="B139" s="201"/>
      <c r="C139" s="202"/>
      <c r="D139" s="199" t="s">
        <v>227</v>
      </c>
      <c r="E139" s="203" t="s">
        <v>19</v>
      </c>
      <c r="F139" s="204" t="s">
        <v>1020</v>
      </c>
      <c r="G139" s="202"/>
      <c r="H139" s="205">
        <v>62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227</v>
      </c>
      <c r="AU139" s="211" t="s">
        <v>81</v>
      </c>
      <c r="AV139" s="13" t="s">
        <v>81</v>
      </c>
      <c r="AW139" s="13" t="s">
        <v>33</v>
      </c>
      <c r="AX139" s="13" t="s">
        <v>79</v>
      </c>
      <c r="AY139" s="211" t="s">
        <v>216</v>
      </c>
    </row>
    <row r="140" spans="1:65" s="2" customFormat="1" ht="16.5" customHeight="1">
      <c r="A140" s="36"/>
      <c r="B140" s="37"/>
      <c r="C140" s="181" t="s">
        <v>290</v>
      </c>
      <c r="D140" s="181" t="s">
        <v>218</v>
      </c>
      <c r="E140" s="182" t="s">
        <v>1021</v>
      </c>
      <c r="F140" s="183" t="s">
        <v>1022</v>
      </c>
      <c r="G140" s="184" t="s">
        <v>176</v>
      </c>
      <c r="H140" s="185">
        <v>5</v>
      </c>
      <c r="I140" s="186"/>
      <c r="J140" s="187">
        <f>ROUND(I140*H140,2)</f>
        <v>0</v>
      </c>
      <c r="K140" s="183" t="s">
        <v>221</v>
      </c>
      <c r="L140" s="41"/>
      <c r="M140" s="188" t="s">
        <v>19</v>
      </c>
      <c r="N140" s="189" t="s">
        <v>43</v>
      </c>
      <c r="O140" s="66"/>
      <c r="P140" s="190">
        <f>O140*H140</f>
        <v>0</v>
      </c>
      <c r="Q140" s="190">
        <v>2.0799999999999998E-3</v>
      </c>
      <c r="R140" s="190">
        <f>Q140*H140</f>
        <v>1.04E-2</v>
      </c>
      <c r="S140" s="190">
        <v>0</v>
      </c>
      <c r="T140" s="191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2" t="s">
        <v>156</v>
      </c>
      <c r="AT140" s="192" t="s">
        <v>218</v>
      </c>
      <c r="AU140" s="192" t="s">
        <v>81</v>
      </c>
      <c r="AY140" s="19" t="s">
        <v>216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9" t="s">
        <v>79</v>
      </c>
      <c r="BK140" s="193">
        <f>ROUND(I140*H140,2)</f>
        <v>0</v>
      </c>
      <c r="BL140" s="19" t="s">
        <v>156</v>
      </c>
      <c r="BM140" s="192" t="s">
        <v>1023</v>
      </c>
    </row>
    <row r="141" spans="1:65" s="2" customFormat="1" ht="11.25">
      <c r="A141" s="36"/>
      <c r="B141" s="37"/>
      <c r="C141" s="38"/>
      <c r="D141" s="194" t="s">
        <v>223</v>
      </c>
      <c r="E141" s="38"/>
      <c r="F141" s="195" t="s">
        <v>1024</v>
      </c>
      <c r="G141" s="38"/>
      <c r="H141" s="38"/>
      <c r="I141" s="196"/>
      <c r="J141" s="38"/>
      <c r="K141" s="38"/>
      <c r="L141" s="41"/>
      <c r="M141" s="197"/>
      <c r="N141" s="198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223</v>
      </c>
      <c r="AU141" s="19" t="s">
        <v>81</v>
      </c>
    </row>
    <row r="142" spans="1:65" s="13" customFormat="1" ht="11.25">
      <c r="B142" s="201"/>
      <c r="C142" s="202"/>
      <c r="D142" s="199" t="s">
        <v>227</v>
      </c>
      <c r="E142" s="203" t="s">
        <v>19</v>
      </c>
      <c r="F142" s="204" t="s">
        <v>939</v>
      </c>
      <c r="G142" s="202"/>
      <c r="H142" s="205">
        <v>5</v>
      </c>
      <c r="I142" s="206"/>
      <c r="J142" s="202"/>
      <c r="K142" s="202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227</v>
      </c>
      <c r="AU142" s="211" t="s">
        <v>81</v>
      </c>
      <c r="AV142" s="13" t="s">
        <v>81</v>
      </c>
      <c r="AW142" s="13" t="s">
        <v>33</v>
      </c>
      <c r="AX142" s="13" t="s">
        <v>79</v>
      </c>
      <c r="AY142" s="211" t="s">
        <v>216</v>
      </c>
    </row>
    <row r="143" spans="1:65" s="2" customFormat="1" ht="16.5" customHeight="1">
      <c r="A143" s="36"/>
      <c r="B143" s="37"/>
      <c r="C143" s="181" t="s">
        <v>299</v>
      </c>
      <c r="D143" s="181" t="s">
        <v>218</v>
      </c>
      <c r="E143" s="182" t="s">
        <v>1025</v>
      </c>
      <c r="F143" s="183" t="s">
        <v>1026</v>
      </c>
      <c r="G143" s="184" t="s">
        <v>176</v>
      </c>
      <c r="H143" s="185">
        <v>33</v>
      </c>
      <c r="I143" s="186"/>
      <c r="J143" s="187">
        <f>ROUND(I143*H143,2)</f>
        <v>0</v>
      </c>
      <c r="K143" s="183" t="s">
        <v>221</v>
      </c>
      <c r="L143" s="41"/>
      <c r="M143" s="188" t="s">
        <v>19</v>
      </c>
      <c r="N143" s="189" t="s">
        <v>43</v>
      </c>
      <c r="O143" s="66"/>
      <c r="P143" s="190">
        <f>O143*H143</f>
        <v>0</v>
      </c>
      <c r="Q143" s="190">
        <v>4.0699999999999998E-3</v>
      </c>
      <c r="R143" s="190">
        <f>Q143*H143</f>
        <v>0.13430999999999998</v>
      </c>
      <c r="S143" s="190">
        <v>0</v>
      </c>
      <c r="T143" s="191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2" t="s">
        <v>156</v>
      </c>
      <c r="AT143" s="192" t="s">
        <v>218</v>
      </c>
      <c r="AU143" s="192" t="s">
        <v>81</v>
      </c>
      <c r="AY143" s="19" t="s">
        <v>216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79</v>
      </c>
      <c r="BK143" s="193">
        <f>ROUND(I143*H143,2)</f>
        <v>0</v>
      </c>
      <c r="BL143" s="19" t="s">
        <v>156</v>
      </c>
      <c r="BM143" s="192" t="s">
        <v>1027</v>
      </c>
    </row>
    <row r="144" spans="1:65" s="2" customFormat="1" ht="11.25">
      <c r="A144" s="36"/>
      <c r="B144" s="37"/>
      <c r="C144" s="38"/>
      <c r="D144" s="194" t="s">
        <v>223</v>
      </c>
      <c r="E144" s="38"/>
      <c r="F144" s="195" t="s">
        <v>1028</v>
      </c>
      <c r="G144" s="38"/>
      <c r="H144" s="38"/>
      <c r="I144" s="196"/>
      <c r="J144" s="38"/>
      <c r="K144" s="38"/>
      <c r="L144" s="41"/>
      <c r="M144" s="197"/>
      <c r="N144" s="198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223</v>
      </c>
      <c r="AU144" s="19" t="s">
        <v>81</v>
      </c>
    </row>
    <row r="145" spans="1:65" s="13" customFormat="1" ht="11.25">
      <c r="B145" s="201"/>
      <c r="C145" s="202"/>
      <c r="D145" s="199" t="s">
        <v>227</v>
      </c>
      <c r="E145" s="203" t="s">
        <v>19</v>
      </c>
      <c r="F145" s="204" t="s">
        <v>960</v>
      </c>
      <c r="G145" s="202"/>
      <c r="H145" s="205">
        <v>33</v>
      </c>
      <c r="I145" s="206"/>
      <c r="J145" s="202"/>
      <c r="K145" s="202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227</v>
      </c>
      <c r="AU145" s="211" t="s">
        <v>81</v>
      </c>
      <c r="AV145" s="13" t="s">
        <v>81</v>
      </c>
      <c r="AW145" s="13" t="s">
        <v>33</v>
      </c>
      <c r="AX145" s="13" t="s">
        <v>79</v>
      </c>
      <c r="AY145" s="211" t="s">
        <v>216</v>
      </c>
    </row>
    <row r="146" spans="1:65" s="2" customFormat="1" ht="24.2" customHeight="1">
      <c r="A146" s="36"/>
      <c r="B146" s="37"/>
      <c r="C146" s="181" t="s">
        <v>304</v>
      </c>
      <c r="D146" s="181" t="s">
        <v>218</v>
      </c>
      <c r="E146" s="182" t="s">
        <v>1029</v>
      </c>
      <c r="F146" s="183" t="s">
        <v>1030</v>
      </c>
      <c r="G146" s="184" t="s">
        <v>134</v>
      </c>
      <c r="H146" s="185">
        <v>3108</v>
      </c>
      <c r="I146" s="186"/>
      <c r="J146" s="187">
        <f>ROUND(I146*H146,2)</f>
        <v>0</v>
      </c>
      <c r="K146" s="183" t="s">
        <v>221</v>
      </c>
      <c r="L146" s="41"/>
      <c r="M146" s="188" t="s">
        <v>19</v>
      </c>
      <c r="N146" s="189" t="s">
        <v>43</v>
      </c>
      <c r="O146" s="66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2" t="s">
        <v>156</v>
      </c>
      <c r="AT146" s="192" t="s">
        <v>218</v>
      </c>
      <c r="AU146" s="192" t="s">
        <v>81</v>
      </c>
      <c r="AY146" s="19" t="s">
        <v>216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79</v>
      </c>
      <c r="BK146" s="193">
        <f>ROUND(I146*H146,2)</f>
        <v>0</v>
      </c>
      <c r="BL146" s="19" t="s">
        <v>156</v>
      </c>
      <c r="BM146" s="192" t="s">
        <v>1031</v>
      </c>
    </row>
    <row r="147" spans="1:65" s="2" customFormat="1" ht="11.25">
      <c r="A147" s="36"/>
      <c r="B147" s="37"/>
      <c r="C147" s="38"/>
      <c r="D147" s="194" t="s">
        <v>223</v>
      </c>
      <c r="E147" s="38"/>
      <c r="F147" s="195" t="s">
        <v>1032</v>
      </c>
      <c r="G147" s="38"/>
      <c r="H147" s="38"/>
      <c r="I147" s="196"/>
      <c r="J147" s="38"/>
      <c r="K147" s="38"/>
      <c r="L147" s="41"/>
      <c r="M147" s="197"/>
      <c r="N147" s="198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223</v>
      </c>
      <c r="AU147" s="19" t="s">
        <v>81</v>
      </c>
    </row>
    <row r="148" spans="1:65" s="13" customFormat="1" ht="11.25">
      <c r="B148" s="201"/>
      <c r="C148" s="202"/>
      <c r="D148" s="199" t="s">
        <v>227</v>
      </c>
      <c r="E148" s="203" t="s">
        <v>19</v>
      </c>
      <c r="F148" s="204" t="s">
        <v>920</v>
      </c>
      <c r="G148" s="202"/>
      <c r="H148" s="205">
        <v>700</v>
      </c>
      <c r="I148" s="206"/>
      <c r="J148" s="202"/>
      <c r="K148" s="202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227</v>
      </c>
      <c r="AU148" s="211" t="s">
        <v>81</v>
      </c>
      <c r="AV148" s="13" t="s">
        <v>81</v>
      </c>
      <c r="AW148" s="13" t="s">
        <v>33</v>
      </c>
      <c r="AX148" s="13" t="s">
        <v>72</v>
      </c>
      <c r="AY148" s="211" t="s">
        <v>216</v>
      </c>
    </row>
    <row r="149" spans="1:65" s="13" customFormat="1" ht="11.25">
      <c r="B149" s="201"/>
      <c r="C149" s="202"/>
      <c r="D149" s="199" t="s">
        <v>227</v>
      </c>
      <c r="E149" s="203" t="s">
        <v>19</v>
      </c>
      <c r="F149" s="204" t="s">
        <v>948</v>
      </c>
      <c r="G149" s="202"/>
      <c r="H149" s="205">
        <v>428</v>
      </c>
      <c r="I149" s="206"/>
      <c r="J149" s="202"/>
      <c r="K149" s="202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227</v>
      </c>
      <c r="AU149" s="211" t="s">
        <v>81</v>
      </c>
      <c r="AV149" s="13" t="s">
        <v>81</v>
      </c>
      <c r="AW149" s="13" t="s">
        <v>33</v>
      </c>
      <c r="AX149" s="13" t="s">
        <v>72</v>
      </c>
      <c r="AY149" s="211" t="s">
        <v>216</v>
      </c>
    </row>
    <row r="150" spans="1:65" s="13" customFormat="1" ht="11.25">
      <c r="B150" s="201"/>
      <c r="C150" s="202"/>
      <c r="D150" s="199" t="s">
        <v>227</v>
      </c>
      <c r="E150" s="203" t="s">
        <v>19</v>
      </c>
      <c r="F150" s="204" t="s">
        <v>988</v>
      </c>
      <c r="G150" s="202"/>
      <c r="H150" s="205">
        <v>367</v>
      </c>
      <c r="I150" s="206"/>
      <c r="J150" s="202"/>
      <c r="K150" s="202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227</v>
      </c>
      <c r="AU150" s="211" t="s">
        <v>81</v>
      </c>
      <c r="AV150" s="13" t="s">
        <v>81</v>
      </c>
      <c r="AW150" s="13" t="s">
        <v>33</v>
      </c>
      <c r="AX150" s="13" t="s">
        <v>72</v>
      </c>
      <c r="AY150" s="211" t="s">
        <v>216</v>
      </c>
    </row>
    <row r="151" spans="1:65" s="13" customFormat="1" ht="11.25">
      <c r="B151" s="201"/>
      <c r="C151" s="202"/>
      <c r="D151" s="199" t="s">
        <v>227</v>
      </c>
      <c r="E151" s="203" t="s">
        <v>19</v>
      </c>
      <c r="F151" s="204" t="s">
        <v>923</v>
      </c>
      <c r="G151" s="202"/>
      <c r="H151" s="205">
        <v>120</v>
      </c>
      <c r="I151" s="206"/>
      <c r="J151" s="202"/>
      <c r="K151" s="202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227</v>
      </c>
      <c r="AU151" s="211" t="s">
        <v>81</v>
      </c>
      <c r="AV151" s="13" t="s">
        <v>81</v>
      </c>
      <c r="AW151" s="13" t="s">
        <v>33</v>
      </c>
      <c r="AX151" s="13" t="s">
        <v>72</v>
      </c>
      <c r="AY151" s="211" t="s">
        <v>216</v>
      </c>
    </row>
    <row r="152" spans="1:65" s="13" customFormat="1" ht="11.25">
      <c r="B152" s="201"/>
      <c r="C152" s="202"/>
      <c r="D152" s="199" t="s">
        <v>227</v>
      </c>
      <c r="E152" s="203" t="s">
        <v>19</v>
      </c>
      <c r="F152" s="204" t="s">
        <v>929</v>
      </c>
      <c r="G152" s="202"/>
      <c r="H152" s="205">
        <v>600</v>
      </c>
      <c r="I152" s="206"/>
      <c r="J152" s="202"/>
      <c r="K152" s="202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227</v>
      </c>
      <c r="AU152" s="211" t="s">
        <v>81</v>
      </c>
      <c r="AV152" s="13" t="s">
        <v>81</v>
      </c>
      <c r="AW152" s="13" t="s">
        <v>33</v>
      </c>
      <c r="AX152" s="13" t="s">
        <v>72</v>
      </c>
      <c r="AY152" s="211" t="s">
        <v>216</v>
      </c>
    </row>
    <row r="153" spans="1:65" s="13" customFormat="1" ht="11.25">
      <c r="B153" s="201"/>
      <c r="C153" s="202"/>
      <c r="D153" s="199" t="s">
        <v>227</v>
      </c>
      <c r="E153" s="203" t="s">
        <v>19</v>
      </c>
      <c r="F153" s="204" t="s">
        <v>1006</v>
      </c>
      <c r="G153" s="202"/>
      <c r="H153" s="205">
        <v>893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227</v>
      </c>
      <c r="AU153" s="211" t="s">
        <v>81</v>
      </c>
      <c r="AV153" s="13" t="s">
        <v>81</v>
      </c>
      <c r="AW153" s="13" t="s">
        <v>33</v>
      </c>
      <c r="AX153" s="13" t="s">
        <v>72</v>
      </c>
      <c r="AY153" s="211" t="s">
        <v>216</v>
      </c>
    </row>
    <row r="154" spans="1:65" s="15" customFormat="1" ht="11.25">
      <c r="B154" s="222"/>
      <c r="C154" s="223"/>
      <c r="D154" s="199" t="s">
        <v>227</v>
      </c>
      <c r="E154" s="224" t="s">
        <v>19</v>
      </c>
      <c r="F154" s="225" t="s">
        <v>289</v>
      </c>
      <c r="G154" s="223"/>
      <c r="H154" s="226">
        <v>3108</v>
      </c>
      <c r="I154" s="227"/>
      <c r="J154" s="223"/>
      <c r="K154" s="223"/>
      <c r="L154" s="228"/>
      <c r="M154" s="229"/>
      <c r="N154" s="230"/>
      <c r="O154" s="230"/>
      <c r="P154" s="230"/>
      <c r="Q154" s="230"/>
      <c r="R154" s="230"/>
      <c r="S154" s="230"/>
      <c r="T154" s="231"/>
      <c r="AT154" s="232" t="s">
        <v>227</v>
      </c>
      <c r="AU154" s="232" t="s">
        <v>81</v>
      </c>
      <c r="AV154" s="15" t="s">
        <v>156</v>
      </c>
      <c r="AW154" s="15" t="s">
        <v>33</v>
      </c>
      <c r="AX154" s="15" t="s">
        <v>79</v>
      </c>
      <c r="AY154" s="232" t="s">
        <v>216</v>
      </c>
    </row>
    <row r="155" spans="1:65" s="2" customFormat="1" ht="24.2" customHeight="1">
      <c r="A155" s="36"/>
      <c r="B155" s="37"/>
      <c r="C155" s="181" t="s">
        <v>311</v>
      </c>
      <c r="D155" s="181" t="s">
        <v>218</v>
      </c>
      <c r="E155" s="182" t="s">
        <v>1033</v>
      </c>
      <c r="F155" s="183" t="s">
        <v>1034</v>
      </c>
      <c r="G155" s="184" t="s">
        <v>139</v>
      </c>
      <c r="H155" s="185">
        <v>105</v>
      </c>
      <c r="I155" s="186"/>
      <c r="J155" s="187">
        <f>ROUND(I155*H155,2)</f>
        <v>0</v>
      </c>
      <c r="K155" s="183" t="s">
        <v>221</v>
      </c>
      <c r="L155" s="41"/>
      <c r="M155" s="188" t="s">
        <v>19</v>
      </c>
      <c r="N155" s="189" t="s">
        <v>43</v>
      </c>
      <c r="O155" s="66"/>
      <c r="P155" s="190">
        <f>O155*H155</f>
        <v>0</v>
      </c>
      <c r="Q155" s="190">
        <v>1.0000000000000001E-5</v>
      </c>
      <c r="R155" s="190">
        <f>Q155*H155</f>
        <v>1.0500000000000002E-3</v>
      </c>
      <c r="S155" s="190">
        <v>0</v>
      </c>
      <c r="T155" s="19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2" t="s">
        <v>156</v>
      </c>
      <c r="AT155" s="192" t="s">
        <v>218</v>
      </c>
      <c r="AU155" s="192" t="s">
        <v>81</v>
      </c>
      <c r="AY155" s="19" t="s">
        <v>216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79</v>
      </c>
      <c r="BK155" s="193">
        <f>ROUND(I155*H155,2)</f>
        <v>0</v>
      </c>
      <c r="BL155" s="19" t="s">
        <v>156</v>
      </c>
      <c r="BM155" s="192" t="s">
        <v>1035</v>
      </c>
    </row>
    <row r="156" spans="1:65" s="2" customFormat="1" ht="11.25">
      <c r="A156" s="36"/>
      <c r="B156" s="37"/>
      <c r="C156" s="38"/>
      <c r="D156" s="194" t="s">
        <v>223</v>
      </c>
      <c r="E156" s="38"/>
      <c r="F156" s="195" t="s">
        <v>1036</v>
      </c>
      <c r="G156" s="38"/>
      <c r="H156" s="38"/>
      <c r="I156" s="196"/>
      <c r="J156" s="38"/>
      <c r="K156" s="38"/>
      <c r="L156" s="41"/>
      <c r="M156" s="197"/>
      <c r="N156" s="198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223</v>
      </c>
      <c r="AU156" s="19" t="s">
        <v>81</v>
      </c>
    </row>
    <row r="157" spans="1:65" s="13" customFormat="1" ht="11.25">
      <c r="B157" s="201"/>
      <c r="C157" s="202"/>
      <c r="D157" s="199" t="s">
        <v>227</v>
      </c>
      <c r="E157" s="203" t="s">
        <v>19</v>
      </c>
      <c r="F157" s="204" t="s">
        <v>946</v>
      </c>
      <c r="G157" s="202"/>
      <c r="H157" s="205">
        <v>4</v>
      </c>
      <c r="I157" s="206"/>
      <c r="J157" s="202"/>
      <c r="K157" s="202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227</v>
      </c>
      <c r="AU157" s="211" t="s">
        <v>81</v>
      </c>
      <c r="AV157" s="13" t="s">
        <v>81</v>
      </c>
      <c r="AW157" s="13" t="s">
        <v>33</v>
      </c>
      <c r="AX157" s="13" t="s">
        <v>72</v>
      </c>
      <c r="AY157" s="211" t="s">
        <v>216</v>
      </c>
    </row>
    <row r="158" spans="1:65" s="13" customFormat="1" ht="11.25">
      <c r="B158" s="201"/>
      <c r="C158" s="202"/>
      <c r="D158" s="199" t="s">
        <v>227</v>
      </c>
      <c r="E158" s="203" t="s">
        <v>19</v>
      </c>
      <c r="F158" s="204" t="s">
        <v>918</v>
      </c>
      <c r="G158" s="202"/>
      <c r="H158" s="205">
        <v>1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227</v>
      </c>
      <c r="AU158" s="211" t="s">
        <v>81</v>
      </c>
      <c r="AV158" s="13" t="s">
        <v>81</v>
      </c>
      <c r="AW158" s="13" t="s">
        <v>33</v>
      </c>
      <c r="AX158" s="13" t="s">
        <v>72</v>
      </c>
      <c r="AY158" s="211" t="s">
        <v>216</v>
      </c>
    </row>
    <row r="159" spans="1:65" s="13" customFormat="1" ht="11.25">
      <c r="B159" s="201"/>
      <c r="C159" s="202"/>
      <c r="D159" s="199" t="s">
        <v>227</v>
      </c>
      <c r="E159" s="203" t="s">
        <v>19</v>
      </c>
      <c r="F159" s="204" t="s">
        <v>1020</v>
      </c>
      <c r="G159" s="202"/>
      <c r="H159" s="205">
        <v>62</v>
      </c>
      <c r="I159" s="206"/>
      <c r="J159" s="202"/>
      <c r="K159" s="202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227</v>
      </c>
      <c r="AU159" s="211" t="s">
        <v>81</v>
      </c>
      <c r="AV159" s="13" t="s">
        <v>81</v>
      </c>
      <c r="AW159" s="13" t="s">
        <v>33</v>
      </c>
      <c r="AX159" s="13" t="s">
        <v>72</v>
      </c>
      <c r="AY159" s="211" t="s">
        <v>216</v>
      </c>
    </row>
    <row r="160" spans="1:65" s="13" customFormat="1" ht="11.25">
      <c r="B160" s="201"/>
      <c r="C160" s="202"/>
      <c r="D160" s="199" t="s">
        <v>227</v>
      </c>
      <c r="E160" s="203" t="s">
        <v>19</v>
      </c>
      <c r="F160" s="204" t="s">
        <v>939</v>
      </c>
      <c r="G160" s="202"/>
      <c r="H160" s="205">
        <v>5</v>
      </c>
      <c r="I160" s="206"/>
      <c r="J160" s="202"/>
      <c r="K160" s="202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227</v>
      </c>
      <c r="AU160" s="211" t="s">
        <v>81</v>
      </c>
      <c r="AV160" s="13" t="s">
        <v>81</v>
      </c>
      <c r="AW160" s="13" t="s">
        <v>33</v>
      </c>
      <c r="AX160" s="13" t="s">
        <v>72</v>
      </c>
      <c r="AY160" s="211" t="s">
        <v>216</v>
      </c>
    </row>
    <row r="161" spans="1:65" s="13" customFormat="1" ht="11.25">
      <c r="B161" s="201"/>
      <c r="C161" s="202"/>
      <c r="D161" s="199" t="s">
        <v>227</v>
      </c>
      <c r="E161" s="203" t="s">
        <v>19</v>
      </c>
      <c r="F161" s="204" t="s">
        <v>960</v>
      </c>
      <c r="G161" s="202"/>
      <c r="H161" s="205">
        <v>33</v>
      </c>
      <c r="I161" s="206"/>
      <c r="J161" s="202"/>
      <c r="K161" s="202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227</v>
      </c>
      <c r="AU161" s="211" t="s">
        <v>81</v>
      </c>
      <c r="AV161" s="13" t="s">
        <v>81</v>
      </c>
      <c r="AW161" s="13" t="s">
        <v>33</v>
      </c>
      <c r="AX161" s="13" t="s">
        <v>72</v>
      </c>
      <c r="AY161" s="211" t="s">
        <v>216</v>
      </c>
    </row>
    <row r="162" spans="1:65" s="15" customFormat="1" ht="11.25">
      <c r="B162" s="222"/>
      <c r="C162" s="223"/>
      <c r="D162" s="199" t="s">
        <v>227</v>
      </c>
      <c r="E162" s="224" t="s">
        <v>19</v>
      </c>
      <c r="F162" s="225" t="s">
        <v>289</v>
      </c>
      <c r="G162" s="223"/>
      <c r="H162" s="226">
        <v>105</v>
      </c>
      <c r="I162" s="227"/>
      <c r="J162" s="223"/>
      <c r="K162" s="223"/>
      <c r="L162" s="228"/>
      <c r="M162" s="229"/>
      <c r="N162" s="230"/>
      <c r="O162" s="230"/>
      <c r="P162" s="230"/>
      <c r="Q162" s="230"/>
      <c r="R162" s="230"/>
      <c r="S162" s="230"/>
      <c r="T162" s="231"/>
      <c r="AT162" s="232" t="s">
        <v>227</v>
      </c>
      <c r="AU162" s="232" t="s">
        <v>81</v>
      </c>
      <c r="AV162" s="15" t="s">
        <v>156</v>
      </c>
      <c r="AW162" s="15" t="s">
        <v>33</v>
      </c>
      <c r="AX162" s="15" t="s">
        <v>79</v>
      </c>
      <c r="AY162" s="232" t="s">
        <v>216</v>
      </c>
    </row>
    <row r="163" spans="1:65" s="2" customFormat="1" ht="33" customHeight="1">
      <c r="A163" s="36"/>
      <c r="B163" s="37"/>
      <c r="C163" s="181" t="s">
        <v>318</v>
      </c>
      <c r="D163" s="181" t="s">
        <v>218</v>
      </c>
      <c r="E163" s="182" t="s">
        <v>1037</v>
      </c>
      <c r="F163" s="183" t="s">
        <v>1038</v>
      </c>
      <c r="G163" s="184" t="s">
        <v>176</v>
      </c>
      <c r="H163" s="185">
        <v>10</v>
      </c>
      <c r="I163" s="186"/>
      <c r="J163" s="187">
        <f>ROUND(I163*H163,2)</f>
        <v>0</v>
      </c>
      <c r="K163" s="183" t="s">
        <v>221</v>
      </c>
      <c r="L163" s="41"/>
      <c r="M163" s="188" t="s">
        <v>19</v>
      </c>
      <c r="N163" s="189" t="s">
        <v>43</v>
      </c>
      <c r="O163" s="66"/>
      <c r="P163" s="190">
        <f>O163*H163</f>
        <v>0</v>
      </c>
      <c r="Q163" s="190">
        <v>0</v>
      </c>
      <c r="R163" s="190">
        <f>Q163*H163</f>
        <v>0</v>
      </c>
      <c r="S163" s="190">
        <v>8.2000000000000003E-2</v>
      </c>
      <c r="T163" s="191">
        <f>S163*H163</f>
        <v>0.82000000000000006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2" t="s">
        <v>156</v>
      </c>
      <c r="AT163" s="192" t="s">
        <v>218</v>
      </c>
      <c r="AU163" s="192" t="s">
        <v>81</v>
      </c>
      <c r="AY163" s="19" t="s">
        <v>216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79</v>
      </c>
      <c r="BK163" s="193">
        <f>ROUND(I163*H163,2)</f>
        <v>0</v>
      </c>
      <c r="BL163" s="19" t="s">
        <v>156</v>
      </c>
      <c r="BM163" s="192" t="s">
        <v>1039</v>
      </c>
    </row>
    <row r="164" spans="1:65" s="2" customFormat="1" ht="11.25">
      <c r="A164" s="36"/>
      <c r="B164" s="37"/>
      <c r="C164" s="38"/>
      <c r="D164" s="194" t="s">
        <v>223</v>
      </c>
      <c r="E164" s="38"/>
      <c r="F164" s="195" t="s">
        <v>1040</v>
      </c>
      <c r="G164" s="38"/>
      <c r="H164" s="38"/>
      <c r="I164" s="196"/>
      <c r="J164" s="38"/>
      <c r="K164" s="38"/>
      <c r="L164" s="41"/>
      <c r="M164" s="197"/>
      <c r="N164" s="198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223</v>
      </c>
      <c r="AU164" s="19" t="s">
        <v>81</v>
      </c>
    </row>
    <row r="165" spans="1:65" s="12" customFormat="1" ht="25.9" customHeight="1">
      <c r="B165" s="165"/>
      <c r="C165" s="166"/>
      <c r="D165" s="167" t="s">
        <v>71</v>
      </c>
      <c r="E165" s="168" t="s">
        <v>555</v>
      </c>
      <c r="F165" s="168" t="s">
        <v>556</v>
      </c>
      <c r="G165" s="166"/>
      <c r="H165" s="166"/>
      <c r="I165" s="169"/>
      <c r="J165" s="170">
        <f>BK165</f>
        <v>0</v>
      </c>
      <c r="K165" s="166"/>
      <c r="L165" s="171"/>
      <c r="M165" s="172"/>
      <c r="N165" s="173"/>
      <c r="O165" s="173"/>
      <c r="P165" s="174">
        <f>SUM(P166:P170)</f>
        <v>0</v>
      </c>
      <c r="Q165" s="173"/>
      <c r="R165" s="174">
        <f>SUM(R166:R170)</f>
        <v>0</v>
      </c>
      <c r="S165" s="173"/>
      <c r="T165" s="175">
        <f>SUM(T166:T170)</f>
        <v>0</v>
      </c>
      <c r="AR165" s="176" t="s">
        <v>156</v>
      </c>
      <c r="AT165" s="177" t="s">
        <v>71</v>
      </c>
      <c r="AU165" s="177" t="s">
        <v>72</v>
      </c>
      <c r="AY165" s="176" t="s">
        <v>216</v>
      </c>
      <c r="BK165" s="178">
        <f>SUM(BK166:BK170)</f>
        <v>0</v>
      </c>
    </row>
    <row r="166" spans="1:65" s="2" customFormat="1" ht="16.5" customHeight="1">
      <c r="A166" s="36"/>
      <c r="B166" s="37"/>
      <c r="C166" s="181" t="s">
        <v>323</v>
      </c>
      <c r="D166" s="181" t="s">
        <v>218</v>
      </c>
      <c r="E166" s="182" t="s">
        <v>566</v>
      </c>
      <c r="F166" s="183" t="s">
        <v>567</v>
      </c>
      <c r="G166" s="184" t="s">
        <v>560</v>
      </c>
      <c r="H166" s="185">
        <v>50</v>
      </c>
      <c r="I166" s="186"/>
      <c r="J166" s="187">
        <f>ROUND(I166*H166,2)</f>
        <v>0</v>
      </c>
      <c r="K166" s="183" t="s">
        <v>221</v>
      </c>
      <c r="L166" s="41"/>
      <c r="M166" s="188" t="s">
        <v>19</v>
      </c>
      <c r="N166" s="189" t="s">
        <v>43</v>
      </c>
      <c r="O166" s="66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2" t="s">
        <v>561</v>
      </c>
      <c r="AT166" s="192" t="s">
        <v>218</v>
      </c>
      <c r="AU166" s="192" t="s">
        <v>79</v>
      </c>
      <c r="AY166" s="19" t="s">
        <v>216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9" t="s">
        <v>79</v>
      </c>
      <c r="BK166" s="193">
        <f>ROUND(I166*H166,2)</f>
        <v>0</v>
      </c>
      <c r="BL166" s="19" t="s">
        <v>561</v>
      </c>
      <c r="BM166" s="192" t="s">
        <v>1041</v>
      </c>
    </row>
    <row r="167" spans="1:65" s="2" customFormat="1" ht="11.25">
      <c r="A167" s="36"/>
      <c r="B167" s="37"/>
      <c r="C167" s="38"/>
      <c r="D167" s="194" t="s">
        <v>223</v>
      </c>
      <c r="E167" s="38"/>
      <c r="F167" s="195" t="s">
        <v>569</v>
      </c>
      <c r="G167" s="38"/>
      <c r="H167" s="38"/>
      <c r="I167" s="196"/>
      <c r="J167" s="38"/>
      <c r="K167" s="38"/>
      <c r="L167" s="41"/>
      <c r="M167" s="197"/>
      <c r="N167" s="198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223</v>
      </c>
      <c r="AU167" s="19" t="s">
        <v>79</v>
      </c>
    </row>
    <row r="168" spans="1:65" s="14" customFormat="1" ht="11.25">
      <c r="B168" s="212"/>
      <c r="C168" s="213"/>
      <c r="D168" s="199" t="s">
        <v>227</v>
      </c>
      <c r="E168" s="214" t="s">
        <v>19</v>
      </c>
      <c r="F168" s="215" t="s">
        <v>1042</v>
      </c>
      <c r="G168" s="213"/>
      <c r="H168" s="214" t="s">
        <v>19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227</v>
      </c>
      <c r="AU168" s="221" t="s">
        <v>79</v>
      </c>
      <c r="AV168" s="14" t="s">
        <v>79</v>
      </c>
      <c r="AW168" s="14" t="s">
        <v>33</v>
      </c>
      <c r="AX168" s="14" t="s">
        <v>72</v>
      </c>
      <c r="AY168" s="221" t="s">
        <v>216</v>
      </c>
    </row>
    <row r="169" spans="1:65" s="14" customFormat="1" ht="11.25">
      <c r="B169" s="212"/>
      <c r="C169" s="213"/>
      <c r="D169" s="199" t="s">
        <v>227</v>
      </c>
      <c r="E169" s="214" t="s">
        <v>19</v>
      </c>
      <c r="F169" s="215" t="s">
        <v>1043</v>
      </c>
      <c r="G169" s="213"/>
      <c r="H169" s="214" t="s">
        <v>19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227</v>
      </c>
      <c r="AU169" s="221" t="s">
        <v>79</v>
      </c>
      <c r="AV169" s="14" t="s">
        <v>79</v>
      </c>
      <c r="AW169" s="14" t="s">
        <v>33</v>
      </c>
      <c r="AX169" s="14" t="s">
        <v>72</v>
      </c>
      <c r="AY169" s="221" t="s">
        <v>216</v>
      </c>
    </row>
    <row r="170" spans="1:65" s="13" customFormat="1" ht="11.25">
      <c r="B170" s="201"/>
      <c r="C170" s="202"/>
      <c r="D170" s="199" t="s">
        <v>227</v>
      </c>
      <c r="E170" s="203" t="s">
        <v>19</v>
      </c>
      <c r="F170" s="204" t="s">
        <v>488</v>
      </c>
      <c r="G170" s="202"/>
      <c r="H170" s="205">
        <v>50</v>
      </c>
      <c r="I170" s="206"/>
      <c r="J170" s="202"/>
      <c r="K170" s="202"/>
      <c r="L170" s="207"/>
      <c r="M170" s="243"/>
      <c r="N170" s="244"/>
      <c r="O170" s="244"/>
      <c r="P170" s="244"/>
      <c r="Q170" s="244"/>
      <c r="R170" s="244"/>
      <c r="S170" s="244"/>
      <c r="T170" s="245"/>
      <c r="AT170" s="211" t="s">
        <v>227</v>
      </c>
      <c r="AU170" s="211" t="s">
        <v>79</v>
      </c>
      <c r="AV170" s="13" t="s">
        <v>81</v>
      </c>
      <c r="AW170" s="13" t="s">
        <v>33</v>
      </c>
      <c r="AX170" s="13" t="s">
        <v>79</v>
      </c>
      <c r="AY170" s="211" t="s">
        <v>216</v>
      </c>
    </row>
    <row r="171" spans="1:65" s="2" customFormat="1" ht="6.95" customHeight="1">
      <c r="A171" s="36"/>
      <c r="B171" s="49"/>
      <c r="C171" s="50"/>
      <c r="D171" s="50"/>
      <c r="E171" s="50"/>
      <c r="F171" s="50"/>
      <c r="G171" s="50"/>
      <c r="H171" s="50"/>
      <c r="I171" s="50"/>
      <c r="J171" s="50"/>
      <c r="K171" s="50"/>
      <c r="L171" s="41"/>
      <c r="M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</sheetData>
  <sheetProtection algorithmName="SHA-512" hashValue="uWZ5Xy0CCTCA3PLAuTZ2yBPylnnFpmPjFD051GcfcoH4wi6GCWTNHtYgwxrTkPJjIA9EKEi0AxWEofwvDYhJww==" saltValue="3zGM8/v5db4eyWXeWlovKYYXuEdztnuBKj5BNLrUEctSz45RNR6V6oYjF3ME5T3+bRS+UMPXXA/CAsXpehZcLQ==" spinCount="100000" sheet="1" objects="1" scenarios="1" formatColumns="0" formatRows="0" autoFilter="0"/>
  <autoFilter ref="C87:K170" xr:uid="{00000000-0009-0000-0000-000005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2" r:id="rId1" xr:uid="{00000000-0004-0000-0500-000000000000}"/>
    <hyperlink ref="F95" r:id="rId2" xr:uid="{00000000-0004-0000-0500-000001000000}"/>
    <hyperlink ref="F98" r:id="rId3" xr:uid="{00000000-0004-0000-0500-000002000000}"/>
    <hyperlink ref="F101" r:id="rId4" xr:uid="{00000000-0004-0000-0500-000003000000}"/>
    <hyperlink ref="F107" r:id="rId5" xr:uid="{00000000-0004-0000-0500-000004000000}"/>
    <hyperlink ref="F110" r:id="rId6" xr:uid="{00000000-0004-0000-0500-000005000000}"/>
    <hyperlink ref="F115" r:id="rId7" xr:uid="{00000000-0004-0000-0500-000006000000}"/>
    <hyperlink ref="F121" r:id="rId8" xr:uid="{00000000-0004-0000-0500-000007000000}"/>
    <hyperlink ref="F124" r:id="rId9" xr:uid="{00000000-0004-0000-0500-000008000000}"/>
    <hyperlink ref="F127" r:id="rId10" xr:uid="{00000000-0004-0000-0500-000009000000}"/>
    <hyperlink ref="F130" r:id="rId11" xr:uid="{00000000-0004-0000-0500-00000A000000}"/>
    <hyperlink ref="F133" r:id="rId12" xr:uid="{00000000-0004-0000-0500-00000B000000}"/>
    <hyperlink ref="F136" r:id="rId13" xr:uid="{00000000-0004-0000-0500-00000C000000}"/>
    <hyperlink ref="F141" r:id="rId14" xr:uid="{00000000-0004-0000-0500-00000D000000}"/>
    <hyperlink ref="F144" r:id="rId15" xr:uid="{00000000-0004-0000-0500-00000E000000}"/>
    <hyperlink ref="F147" r:id="rId16" xr:uid="{00000000-0004-0000-0500-00000F000000}"/>
    <hyperlink ref="F156" r:id="rId17" xr:uid="{00000000-0004-0000-0500-000010000000}"/>
    <hyperlink ref="F164" r:id="rId18" xr:uid="{00000000-0004-0000-0500-000011000000}"/>
    <hyperlink ref="F167" r:id="rId19" xr:uid="{00000000-0004-0000-05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5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103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1" customFormat="1" ht="12" customHeight="1">
      <c r="B8" s="22"/>
      <c r="D8" s="115" t="s">
        <v>153</v>
      </c>
      <c r="L8" s="22"/>
    </row>
    <row r="9" spans="1:46" s="2" customFormat="1" ht="16.5" customHeight="1">
      <c r="A9" s="36"/>
      <c r="B9" s="41"/>
      <c r="C9" s="36"/>
      <c r="D9" s="36"/>
      <c r="E9" s="407" t="s">
        <v>1044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0" t="s">
        <v>1045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35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ROUND(J88,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ROUND((SUM(BE88:BE258)),  2)</f>
        <v>0</v>
      </c>
      <c r="G35" s="36"/>
      <c r="H35" s="36"/>
      <c r="I35" s="127">
        <v>0.21</v>
      </c>
      <c r="J35" s="126">
        <f>ROUND(((SUM(BE88:BE258))*I35),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ROUND((SUM(BF88:BF258)),  2)</f>
        <v>0</v>
      </c>
      <c r="G36" s="36"/>
      <c r="H36" s="36"/>
      <c r="I36" s="127">
        <v>0.12</v>
      </c>
      <c r="J36" s="126">
        <f>ROUND(((SUM(BF88:BF258))*I36),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ROUND((SUM(BG88:BG258)),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ROUND((SUM(BH88:BH258)),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ROUND((SUM(BI88:BI258)),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1044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001 - VEŘEJNÉ OSVĚTLENÍ ZRN1 - 1.etapa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SM TEPLICE</v>
      </c>
      <c r="G58" s="38"/>
      <c r="H58" s="38"/>
      <c r="I58" s="31" t="s">
        <v>31</v>
      </c>
      <c r="J58" s="34" t="str">
        <f>E23</f>
        <v>RAPID MOST SPOL.S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J88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1046</v>
      </c>
      <c r="E64" s="146"/>
      <c r="F64" s="146"/>
      <c r="G64" s="146"/>
      <c r="H64" s="146"/>
      <c r="I64" s="146"/>
      <c r="J64" s="147">
        <f>J89</f>
        <v>0</v>
      </c>
      <c r="K64" s="144"/>
      <c r="L64" s="148"/>
    </row>
    <row r="65" spans="1:31" s="9" customFormat="1" ht="24.95" customHeight="1">
      <c r="B65" s="143"/>
      <c r="C65" s="144"/>
      <c r="D65" s="145" t="s">
        <v>1047</v>
      </c>
      <c r="E65" s="146"/>
      <c r="F65" s="146"/>
      <c r="G65" s="146"/>
      <c r="H65" s="146"/>
      <c r="I65" s="146"/>
      <c r="J65" s="147">
        <f>J166</f>
        <v>0</v>
      </c>
      <c r="K65" s="144"/>
      <c r="L65" s="148"/>
    </row>
    <row r="66" spans="1:31" s="9" customFormat="1" ht="24.95" customHeight="1">
      <c r="B66" s="143"/>
      <c r="C66" s="144"/>
      <c r="D66" s="145" t="s">
        <v>1048</v>
      </c>
      <c r="E66" s="146"/>
      <c r="F66" s="146"/>
      <c r="G66" s="146"/>
      <c r="H66" s="146"/>
      <c r="I66" s="146"/>
      <c r="J66" s="147">
        <f>J235</f>
        <v>0</v>
      </c>
      <c r="K66" s="144"/>
      <c r="L66" s="148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1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1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202</v>
      </c>
      <c r="D73" s="38"/>
      <c r="E73" s="38"/>
      <c r="F73" s="38"/>
      <c r="G73" s="38"/>
      <c r="H73" s="38"/>
      <c r="I73" s="38"/>
      <c r="J73" s="38"/>
      <c r="K73" s="38"/>
      <c r="L73" s="11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414" t="str">
        <f>E7</f>
        <v>KOMUNIKACE V UL.DUCHCOVSKÁ</v>
      </c>
      <c r="F76" s="415"/>
      <c r="G76" s="415"/>
      <c r="H76" s="415"/>
      <c r="I76" s="38"/>
      <c r="J76" s="38"/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1" customFormat="1" ht="12" customHeight="1">
      <c r="B77" s="23"/>
      <c r="C77" s="31" t="s">
        <v>153</v>
      </c>
      <c r="D77" s="24"/>
      <c r="E77" s="24"/>
      <c r="F77" s="24"/>
      <c r="G77" s="24"/>
      <c r="H77" s="24"/>
      <c r="I77" s="24"/>
      <c r="J77" s="24"/>
      <c r="K77" s="24"/>
      <c r="L77" s="22"/>
    </row>
    <row r="78" spans="1:31" s="2" customFormat="1" ht="16.5" customHeight="1">
      <c r="A78" s="36"/>
      <c r="B78" s="37"/>
      <c r="C78" s="38"/>
      <c r="D78" s="38"/>
      <c r="E78" s="414" t="s">
        <v>1044</v>
      </c>
      <c r="F78" s="416"/>
      <c r="G78" s="416"/>
      <c r="H78" s="416"/>
      <c r="I78" s="38"/>
      <c r="J78" s="38"/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162</v>
      </c>
      <c r="D79" s="38"/>
      <c r="E79" s="38"/>
      <c r="F79" s="38"/>
      <c r="G79" s="38"/>
      <c r="H79" s="38"/>
      <c r="I79" s="38"/>
      <c r="J79" s="38"/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68" t="str">
        <f>E11</f>
        <v>001 - VEŘEJNÉ OSVĚTLENÍ ZRN1 - 1.etapa</v>
      </c>
      <c r="F80" s="416"/>
      <c r="G80" s="416"/>
      <c r="H80" s="416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F14</f>
        <v>TEPLICE</v>
      </c>
      <c r="G82" s="38"/>
      <c r="H82" s="38"/>
      <c r="I82" s="31" t="s">
        <v>23</v>
      </c>
      <c r="J82" s="61" t="str">
        <f>IF(J14="","",J14)</f>
        <v>10. 2. 2026</v>
      </c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25.7" customHeight="1">
      <c r="A84" s="36"/>
      <c r="B84" s="37"/>
      <c r="C84" s="31" t="s">
        <v>25</v>
      </c>
      <c r="D84" s="38"/>
      <c r="E84" s="38"/>
      <c r="F84" s="29" t="str">
        <f>E17</f>
        <v>SM TEPLICE</v>
      </c>
      <c r="G84" s="38"/>
      <c r="H84" s="38"/>
      <c r="I84" s="31" t="s">
        <v>31</v>
      </c>
      <c r="J84" s="34" t="str">
        <f>E23</f>
        <v>RAPID MOST SPOL.S R.O.</v>
      </c>
      <c r="K84" s="38"/>
      <c r="L84" s="11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25.7" customHeight="1">
      <c r="A85" s="36"/>
      <c r="B85" s="37"/>
      <c r="C85" s="31" t="s">
        <v>29</v>
      </c>
      <c r="D85" s="38"/>
      <c r="E85" s="38"/>
      <c r="F85" s="29" t="str">
        <f>IF(E20="","",E20)</f>
        <v>Vyplň údaj</v>
      </c>
      <c r="G85" s="38"/>
      <c r="H85" s="38"/>
      <c r="I85" s="31" t="s">
        <v>34</v>
      </c>
      <c r="J85" s="34" t="str">
        <f>E26</f>
        <v>ING.VLADIMÍR PLHÁK</v>
      </c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1" customFormat="1" ht="29.25" customHeight="1">
      <c r="A87" s="154"/>
      <c r="B87" s="155"/>
      <c r="C87" s="156" t="s">
        <v>203</v>
      </c>
      <c r="D87" s="157" t="s">
        <v>57</v>
      </c>
      <c r="E87" s="157" t="s">
        <v>53</v>
      </c>
      <c r="F87" s="157" t="s">
        <v>54</v>
      </c>
      <c r="G87" s="157" t="s">
        <v>204</v>
      </c>
      <c r="H87" s="157" t="s">
        <v>205</v>
      </c>
      <c r="I87" s="157" t="s">
        <v>206</v>
      </c>
      <c r="J87" s="157" t="s">
        <v>190</v>
      </c>
      <c r="K87" s="158" t="s">
        <v>207</v>
      </c>
      <c r="L87" s="159"/>
      <c r="M87" s="70" t="s">
        <v>19</v>
      </c>
      <c r="N87" s="71" t="s">
        <v>42</v>
      </c>
      <c r="O87" s="71" t="s">
        <v>208</v>
      </c>
      <c r="P87" s="71" t="s">
        <v>209</v>
      </c>
      <c r="Q87" s="71" t="s">
        <v>210</v>
      </c>
      <c r="R87" s="71" t="s">
        <v>211</v>
      </c>
      <c r="S87" s="71" t="s">
        <v>212</v>
      </c>
      <c r="T87" s="72" t="s">
        <v>213</v>
      </c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</row>
    <row r="88" spans="1:65" s="2" customFormat="1" ht="22.9" customHeight="1">
      <c r="A88" s="36"/>
      <c r="B88" s="37"/>
      <c r="C88" s="77" t="s">
        <v>214</v>
      </c>
      <c r="D88" s="38"/>
      <c r="E88" s="38"/>
      <c r="F88" s="38"/>
      <c r="G88" s="38"/>
      <c r="H88" s="38"/>
      <c r="I88" s="38"/>
      <c r="J88" s="160">
        <f>BK88</f>
        <v>0</v>
      </c>
      <c r="K88" s="38"/>
      <c r="L88" s="41"/>
      <c r="M88" s="73"/>
      <c r="N88" s="161"/>
      <c r="O88" s="74"/>
      <c r="P88" s="162">
        <f>P89+P166+P235</f>
        <v>0</v>
      </c>
      <c r="Q88" s="74"/>
      <c r="R88" s="162">
        <f>R89+R166+R235</f>
        <v>433.52753000000007</v>
      </c>
      <c r="S88" s="74"/>
      <c r="T88" s="163">
        <f>T89+T166+T235</f>
        <v>235.20800000000003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71</v>
      </c>
      <c r="AU88" s="19" t="s">
        <v>191</v>
      </c>
      <c r="BK88" s="164">
        <f>BK89+BK166+BK235</f>
        <v>0</v>
      </c>
    </row>
    <row r="89" spans="1:65" s="12" customFormat="1" ht="25.9" customHeight="1">
      <c r="B89" s="165"/>
      <c r="C89" s="166"/>
      <c r="D89" s="167" t="s">
        <v>71</v>
      </c>
      <c r="E89" s="168" t="s">
        <v>1049</v>
      </c>
      <c r="F89" s="168" t="s">
        <v>1050</v>
      </c>
      <c r="G89" s="166"/>
      <c r="H89" s="166"/>
      <c r="I89" s="169"/>
      <c r="J89" s="170">
        <f>BK89</f>
        <v>0</v>
      </c>
      <c r="K89" s="166"/>
      <c r="L89" s="171"/>
      <c r="M89" s="172"/>
      <c r="N89" s="173"/>
      <c r="O89" s="173"/>
      <c r="P89" s="174">
        <f>SUM(P90:P165)</f>
        <v>0</v>
      </c>
      <c r="Q89" s="173"/>
      <c r="R89" s="174">
        <f>SUM(R90:R165)</f>
        <v>4.9435400000000005</v>
      </c>
      <c r="S89" s="173"/>
      <c r="T89" s="175">
        <f>SUM(T90:T165)</f>
        <v>0.184</v>
      </c>
      <c r="AR89" s="176" t="s">
        <v>136</v>
      </c>
      <c r="AT89" s="177" t="s">
        <v>71</v>
      </c>
      <c r="AU89" s="177" t="s">
        <v>72</v>
      </c>
      <c r="AY89" s="176" t="s">
        <v>216</v>
      </c>
      <c r="BK89" s="178">
        <f>SUM(BK90:BK165)</f>
        <v>0</v>
      </c>
    </row>
    <row r="90" spans="1:65" s="2" customFormat="1" ht="16.5" customHeight="1">
      <c r="A90" s="36"/>
      <c r="B90" s="37"/>
      <c r="C90" s="181" t="s">
        <v>79</v>
      </c>
      <c r="D90" s="181" t="s">
        <v>218</v>
      </c>
      <c r="E90" s="182" t="s">
        <v>1051</v>
      </c>
      <c r="F90" s="183" t="s">
        <v>1052</v>
      </c>
      <c r="G90" s="184" t="s">
        <v>1053</v>
      </c>
      <c r="H90" s="185">
        <v>1</v>
      </c>
      <c r="I90" s="186"/>
      <c r="J90" s="187">
        <f>ROUND(I90*H90,2)</f>
        <v>0</v>
      </c>
      <c r="K90" s="183" t="s">
        <v>221</v>
      </c>
      <c r="L90" s="41"/>
      <c r="M90" s="188" t="s">
        <v>19</v>
      </c>
      <c r="N90" s="189" t="s">
        <v>43</v>
      </c>
      <c r="O90" s="66"/>
      <c r="P90" s="190">
        <f>O90*H90</f>
        <v>0</v>
      </c>
      <c r="Q90" s="190">
        <v>0</v>
      </c>
      <c r="R90" s="190">
        <f>Q90*H90</f>
        <v>0</v>
      </c>
      <c r="S90" s="190">
        <v>0</v>
      </c>
      <c r="T90" s="191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2" t="s">
        <v>543</v>
      </c>
      <c r="AT90" s="192" t="s">
        <v>218</v>
      </c>
      <c r="AU90" s="192" t="s">
        <v>79</v>
      </c>
      <c r="AY90" s="19" t="s">
        <v>216</v>
      </c>
      <c r="BE90" s="193">
        <f>IF(N90="základní",J90,0)</f>
        <v>0</v>
      </c>
      <c r="BF90" s="193">
        <f>IF(N90="snížená",J90,0)</f>
        <v>0</v>
      </c>
      <c r="BG90" s="193">
        <f>IF(N90="zákl. přenesená",J90,0)</f>
        <v>0</v>
      </c>
      <c r="BH90" s="193">
        <f>IF(N90="sníž. přenesená",J90,0)</f>
        <v>0</v>
      </c>
      <c r="BI90" s="193">
        <f>IF(N90="nulová",J90,0)</f>
        <v>0</v>
      </c>
      <c r="BJ90" s="19" t="s">
        <v>79</v>
      </c>
      <c r="BK90" s="193">
        <f>ROUND(I90*H90,2)</f>
        <v>0</v>
      </c>
      <c r="BL90" s="19" t="s">
        <v>543</v>
      </c>
      <c r="BM90" s="192" t="s">
        <v>1054</v>
      </c>
    </row>
    <row r="91" spans="1:65" s="2" customFormat="1" ht="11.25">
      <c r="A91" s="36"/>
      <c r="B91" s="37"/>
      <c r="C91" s="38"/>
      <c r="D91" s="194" t="s">
        <v>223</v>
      </c>
      <c r="E91" s="38"/>
      <c r="F91" s="195" t="s">
        <v>1055</v>
      </c>
      <c r="G91" s="38"/>
      <c r="H91" s="38"/>
      <c r="I91" s="196"/>
      <c r="J91" s="38"/>
      <c r="K91" s="38"/>
      <c r="L91" s="41"/>
      <c r="M91" s="197"/>
      <c r="N91" s="198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223</v>
      </c>
      <c r="AU91" s="19" t="s">
        <v>79</v>
      </c>
    </row>
    <row r="92" spans="1:65" s="2" customFormat="1" ht="21.75" customHeight="1">
      <c r="A92" s="36"/>
      <c r="B92" s="37"/>
      <c r="C92" s="181" t="s">
        <v>81</v>
      </c>
      <c r="D92" s="181" t="s">
        <v>218</v>
      </c>
      <c r="E92" s="182" t="s">
        <v>1056</v>
      </c>
      <c r="F92" s="183" t="s">
        <v>1057</v>
      </c>
      <c r="G92" s="184" t="s">
        <v>176</v>
      </c>
      <c r="H92" s="185">
        <v>126</v>
      </c>
      <c r="I92" s="186"/>
      <c r="J92" s="187">
        <f>ROUND(I92*H92,2)</f>
        <v>0</v>
      </c>
      <c r="K92" s="183" t="s">
        <v>221</v>
      </c>
      <c r="L92" s="41"/>
      <c r="M92" s="188" t="s">
        <v>19</v>
      </c>
      <c r="N92" s="189" t="s">
        <v>43</v>
      </c>
      <c r="O92" s="66"/>
      <c r="P92" s="190">
        <f>O92*H92</f>
        <v>0</v>
      </c>
      <c r="Q92" s="190">
        <v>0</v>
      </c>
      <c r="R92" s="190">
        <f>Q92*H92</f>
        <v>0</v>
      </c>
      <c r="S92" s="190">
        <v>0</v>
      </c>
      <c r="T92" s="191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2" t="s">
        <v>543</v>
      </c>
      <c r="AT92" s="192" t="s">
        <v>218</v>
      </c>
      <c r="AU92" s="192" t="s">
        <v>79</v>
      </c>
      <c r="AY92" s="19" t="s">
        <v>216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19" t="s">
        <v>79</v>
      </c>
      <c r="BK92" s="193">
        <f>ROUND(I92*H92,2)</f>
        <v>0</v>
      </c>
      <c r="BL92" s="19" t="s">
        <v>543</v>
      </c>
      <c r="BM92" s="192" t="s">
        <v>1058</v>
      </c>
    </row>
    <row r="93" spans="1:65" s="2" customFormat="1" ht="11.25">
      <c r="A93" s="36"/>
      <c r="B93" s="37"/>
      <c r="C93" s="38"/>
      <c r="D93" s="194" t="s">
        <v>223</v>
      </c>
      <c r="E93" s="38"/>
      <c r="F93" s="195" t="s">
        <v>1059</v>
      </c>
      <c r="G93" s="38"/>
      <c r="H93" s="38"/>
      <c r="I93" s="196"/>
      <c r="J93" s="38"/>
      <c r="K93" s="38"/>
      <c r="L93" s="41"/>
      <c r="M93" s="197"/>
      <c r="N93" s="198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223</v>
      </c>
      <c r="AU93" s="19" t="s">
        <v>79</v>
      </c>
    </row>
    <row r="94" spans="1:65" s="2" customFormat="1" ht="21.75" customHeight="1">
      <c r="A94" s="36"/>
      <c r="B94" s="37"/>
      <c r="C94" s="181" t="s">
        <v>136</v>
      </c>
      <c r="D94" s="181" t="s">
        <v>218</v>
      </c>
      <c r="E94" s="182" t="s">
        <v>1060</v>
      </c>
      <c r="F94" s="183" t="s">
        <v>1061</v>
      </c>
      <c r="G94" s="184" t="s">
        <v>176</v>
      </c>
      <c r="H94" s="185">
        <v>300</v>
      </c>
      <c r="I94" s="186"/>
      <c r="J94" s="187">
        <f>ROUND(I94*H94,2)</f>
        <v>0</v>
      </c>
      <c r="K94" s="183" t="s">
        <v>221</v>
      </c>
      <c r="L94" s="41"/>
      <c r="M94" s="188" t="s">
        <v>19</v>
      </c>
      <c r="N94" s="189" t="s">
        <v>43</v>
      </c>
      <c r="O94" s="66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2" t="s">
        <v>543</v>
      </c>
      <c r="AT94" s="192" t="s">
        <v>218</v>
      </c>
      <c r="AU94" s="192" t="s">
        <v>79</v>
      </c>
      <c r="AY94" s="19" t="s">
        <v>216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19" t="s">
        <v>79</v>
      </c>
      <c r="BK94" s="193">
        <f>ROUND(I94*H94,2)</f>
        <v>0</v>
      </c>
      <c r="BL94" s="19" t="s">
        <v>543</v>
      </c>
      <c r="BM94" s="192" t="s">
        <v>1062</v>
      </c>
    </row>
    <row r="95" spans="1:65" s="2" customFormat="1" ht="11.25">
      <c r="A95" s="36"/>
      <c r="B95" s="37"/>
      <c r="C95" s="38"/>
      <c r="D95" s="194" t="s">
        <v>223</v>
      </c>
      <c r="E95" s="38"/>
      <c r="F95" s="195" t="s">
        <v>1063</v>
      </c>
      <c r="G95" s="38"/>
      <c r="H95" s="38"/>
      <c r="I95" s="196"/>
      <c r="J95" s="38"/>
      <c r="K95" s="38"/>
      <c r="L95" s="41"/>
      <c r="M95" s="197"/>
      <c r="N95" s="198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223</v>
      </c>
      <c r="AU95" s="19" t="s">
        <v>79</v>
      </c>
    </row>
    <row r="96" spans="1:65" s="2" customFormat="1" ht="16.5" customHeight="1">
      <c r="A96" s="36"/>
      <c r="B96" s="37"/>
      <c r="C96" s="233" t="s">
        <v>156</v>
      </c>
      <c r="D96" s="233" t="s">
        <v>312</v>
      </c>
      <c r="E96" s="234" t="s">
        <v>1064</v>
      </c>
      <c r="F96" s="235" t="s">
        <v>1065</v>
      </c>
      <c r="G96" s="236" t="s">
        <v>176</v>
      </c>
      <c r="H96" s="237">
        <v>1</v>
      </c>
      <c r="I96" s="238"/>
      <c r="J96" s="239">
        <f>ROUND(I96*H96,2)</f>
        <v>0</v>
      </c>
      <c r="K96" s="235" t="s">
        <v>221</v>
      </c>
      <c r="L96" s="240"/>
      <c r="M96" s="241" t="s">
        <v>19</v>
      </c>
      <c r="N96" s="242" t="s">
        <v>43</v>
      </c>
      <c r="O96" s="66"/>
      <c r="P96" s="190">
        <f>O96*H96</f>
        <v>0</v>
      </c>
      <c r="Q96" s="190">
        <v>6.2E-2</v>
      </c>
      <c r="R96" s="190">
        <f>Q96*H96</f>
        <v>6.2E-2</v>
      </c>
      <c r="S96" s="190">
        <v>0</v>
      </c>
      <c r="T96" s="191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2" t="s">
        <v>1066</v>
      </c>
      <c r="AT96" s="192" t="s">
        <v>312</v>
      </c>
      <c r="AU96" s="192" t="s">
        <v>79</v>
      </c>
      <c r="AY96" s="19" t="s">
        <v>216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19" t="s">
        <v>79</v>
      </c>
      <c r="BK96" s="193">
        <f>ROUND(I96*H96,2)</f>
        <v>0</v>
      </c>
      <c r="BL96" s="19" t="s">
        <v>543</v>
      </c>
      <c r="BM96" s="192" t="s">
        <v>1067</v>
      </c>
    </row>
    <row r="97" spans="1:65" s="2" customFormat="1" ht="16.5" customHeight="1">
      <c r="A97" s="36"/>
      <c r="B97" s="37"/>
      <c r="C97" s="233" t="s">
        <v>241</v>
      </c>
      <c r="D97" s="233" t="s">
        <v>312</v>
      </c>
      <c r="E97" s="234" t="s">
        <v>1068</v>
      </c>
      <c r="F97" s="235" t="s">
        <v>1069</v>
      </c>
      <c r="G97" s="236" t="s">
        <v>176</v>
      </c>
      <c r="H97" s="237">
        <v>1</v>
      </c>
      <c r="I97" s="238"/>
      <c r="J97" s="239">
        <f>ROUND(I97*H97,2)</f>
        <v>0</v>
      </c>
      <c r="K97" s="235" t="s">
        <v>221</v>
      </c>
      <c r="L97" s="240"/>
      <c r="M97" s="241" t="s">
        <v>19</v>
      </c>
      <c r="N97" s="242" t="s">
        <v>43</v>
      </c>
      <c r="O97" s="66"/>
      <c r="P97" s="190">
        <f>O97*H97</f>
        <v>0</v>
      </c>
      <c r="Q97" s="190">
        <v>1.2999999999999999E-3</v>
      </c>
      <c r="R97" s="190">
        <f>Q97*H97</f>
        <v>1.2999999999999999E-3</v>
      </c>
      <c r="S97" s="190">
        <v>0</v>
      </c>
      <c r="T97" s="191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2" t="s">
        <v>1066</v>
      </c>
      <c r="AT97" s="192" t="s">
        <v>312</v>
      </c>
      <c r="AU97" s="192" t="s">
        <v>79</v>
      </c>
      <c r="AY97" s="19" t="s">
        <v>216</v>
      </c>
      <c r="BE97" s="193">
        <f>IF(N97="základní",J97,0)</f>
        <v>0</v>
      </c>
      <c r="BF97" s="193">
        <f>IF(N97="snížená",J97,0)</f>
        <v>0</v>
      </c>
      <c r="BG97" s="193">
        <f>IF(N97="zákl. přenesená",J97,0)</f>
        <v>0</v>
      </c>
      <c r="BH97" s="193">
        <f>IF(N97="sníž. přenesená",J97,0)</f>
        <v>0</v>
      </c>
      <c r="BI97" s="193">
        <f>IF(N97="nulová",J97,0)</f>
        <v>0</v>
      </c>
      <c r="BJ97" s="19" t="s">
        <v>79</v>
      </c>
      <c r="BK97" s="193">
        <f>ROUND(I97*H97,2)</f>
        <v>0</v>
      </c>
      <c r="BL97" s="19" t="s">
        <v>543</v>
      </c>
      <c r="BM97" s="192" t="s">
        <v>1070</v>
      </c>
    </row>
    <row r="98" spans="1:65" s="2" customFormat="1" ht="16.5" customHeight="1">
      <c r="A98" s="36"/>
      <c r="B98" s="37"/>
      <c r="C98" s="233" t="s">
        <v>179</v>
      </c>
      <c r="D98" s="233" t="s">
        <v>312</v>
      </c>
      <c r="E98" s="234" t="s">
        <v>1071</v>
      </c>
      <c r="F98" s="235" t="s">
        <v>1072</v>
      </c>
      <c r="G98" s="236" t="s">
        <v>176</v>
      </c>
      <c r="H98" s="237">
        <v>13</v>
      </c>
      <c r="I98" s="238"/>
      <c r="J98" s="239">
        <f>ROUND(I98*H98,2)</f>
        <v>0</v>
      </c>
      <c r="K98" s="235" t="s">
        <v>221</v>
      </c>
      <c r="L98" s="240"/>
      <c r="M98" s="241" t="s">
        <v>19</v>
      </c>
      <c r="N98" s="242" t="s">
        <v>43</v>
      </c>
      <c r="O98" s="66"/>
      <c r="P98" s="190">
        <f>O98*H98</f>
        <v>0</v>
      </c>
      <c r="Q98" s="190">
        <v>0.115</v>
      </c>
      <c r="R98" s="190">
        <f>Q98*H98</f>
        <v>1.4950000000000001</v>
      </c>
      <c r="S98" s="190">
        <v>0</v>
      </c>
      <c r="T98" s="191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2" t="s">
        <v>1066</v>
      </c>
      <c r="AT98" s="192" t="s">
        <v>312</v>
      </c>
      <c r="AU98" s="192" t="s">
        <v>79</v>
      </c>
      <c r="AY98" s="19" t="s">
        <v>216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19" t="s">
        <v>79</v>
      </c>
      <c r="BK98" s="193">
        <f>ROUND(I98*H98,2)</f>
        <v>0</v>
      </c>
      <c r="BL98" s="19" t="s">
        <v>543</v>
      </c>
      <c r="BM98" s="192" t="s">
        <v>1073</v>
      </c>
    </row>
    <row r="99" spans="1:65" s="2" customFormat="1" ht="16.5" customHeight="1">
      <c r="A99" s="36"/>
      <c r="B99" s="37"/>
      <c r="C99" s="233" t="s">
        <v>252</v>
      </c>
      <c r="D99" s="233" t="s">
        <v>312</v>
      </c>
      <c r="E99" s="234" t="s">
        <v>1074</v>
      </c>
      <c r="F99" s="235" t="s">
        <v>1075</v>
      </c>
      <c r="G99" s="236" t="s">
        <v>176</v>
      </c>
      <c r="H99" s="237">
        <v>13</v>
      </c>
      <c r="I99" s="238"/>
      <c r="J99" s="239">
        <f>ROUND(I99*H99,2)</f>
        <v>0</v>
      </c>
      <c r="K99" s="235" t="s">
        <v>221</v>
      </c>
      <c r="L99" s="240"/>
      <c r="M99" s="241" t="s">
        <v>19</v>
      </c>
      <c r="N99" s="242" t="s">
        <v>43</v>
      </c>
      <c r="O99" s="66"/>
      <c r="P99" s="190">
        <f>O99*H99</f>
        <v>0</v>
      </c>
      <c r="Q99" s="190">
        <v>1.6000000000000001E-3</v>
      </c>
      <c r="R99" s="190">
        <f>Q99*H99</f>
        <v>2.0800000000000003E-2</v>
      </c>
      <c r="S99" s="190">
        <v>0</v>
      </c>
      <c r="T99" s="191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2" t="s">
        <v>1066</v>
      </c>
      <c r="AT99" s="192" t="s">
        <v>312</v>
      </c>
      <c r="AU99" s="192" t="s">
        <v>79</v>
      </c>
      <c r="AY99" s="19" t="s">
        <v>216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19" t="s">
        <v>79</v>
      </c>
      <c r="BK99" s="193">
        <f>ROUND(I99*H99,2)</f>
        <v>0</v>
      </c>
      <c r="BL99" s="19" t="s">
        <v>543</v>
      </c>
      <c r="BM99" s="192" t="s">
        <v>1076</v>
      </c>
    </row>
    <row r="100" spans="1:65" s="2" customFormat="1" ht="21.75" customHeight="1">
      <c r="A100" s="36"/>
      <c r="B100" s="37"/>
      <c r="C100" s="181" t="s">
        <v>257</v>
      </c>
      <c r="D100" s="181" t="s">
        <v>218</v>
      </c>
      <c r="E100" s="182" t="s">
        <v>1077</v>
      </c>
      <c r="F100" s="183" t="s">
        <v>1078</v>
      </c>
      <c r="G100" s="184" t="s">
        <v>176</v>
      </c>
      <c r="H100" s="185">
        <v>60</v>
      </c>
      <c r="I100" s="186"/>
      <c r="J100" s="187">
        <f>ROUND(I100*H100,2)</f>
        <v>0</v>
      </c>
      <c r="K100" s="183" t="s">
        <v>221</v>
      </c>
      <c r="L100" s="41"/>
      <c r="M100" s="188" t="s">
        <v>19</v>
      </c>
      <c r="N100" s="189" t="s">
        <v>43</v>
      </c>
      <c r="O100" s="66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2" t="s">
        <v>543</v>
      </c>
      <c r="AT100" s="192" t="s">
        <v>218</v>
      </c>
      <c r="AU100" s="192" t="s">
        <v>79</v>
      </c>
      <c r="AY100" s="19" t="s">
        <v>216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19" t="s">
        <v>79</v>
      </c>
      <c r="BK100" s="193">
        <f>ROUND(I100*H100,2)</f>
        <v>0</v>
      </c>
      <c r="BL100" s="19" t="s">
        <v>543</v>
      </c>
      <c r="BM100" s="192" t="s">
        <v>1079</v>
      </c>
    </row>
    <row r="101" spans="1:65" s="2" customFormat="1" ht="11.25">
      <c r="A101" s="36"/>
      <c r="B101" s="37"/>
      <c r="C101" s="38"/>
      <c r="D101" s="194" t="s">
        <v>223</v>
      </c>
      <c r="E101" s="38"/>
      <c r="F101" s="195" t="s">
        <v>1080</v>
      </c>
      <c r="G101" s="38"/>
      <c r="H101" s="38"/>
      <c r="I101" s="196"/>
      <c r="J101" s="38"/>
      <c r="K101" s="38"/>
      <c r="L101" s="41"/>
      <c r="M101" s="197"/>
      <c r="N101" s="198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223</v>
      </c>
      <c r="AU101" s="19" t="s">
        <v>79</v>
      </c>
    </row>
    <row r="102" spans="1:65" s="2" customFormat="1" ht="16.5" customHeight="1">
      <c r="A102" s="36"/>
      <c r="B102" s="37"/>
      <c r="C102" s="233" t="s">
        <v>265</v>
      </c>
      <c r="D102" s="233" t="s">
        <v>312</v>
      </c>
      <c r="E102" s="234" t="s">
        <v>1081</v>
      </c>
      <c r="F102" s="235" t="s">
        <v>1082</v>
      </c>
      <c r="G102" s="236" t="s">
        <v>941</v>
      </c>
      <c r="H102" s="237">
        <v>60</v>
      </c>
      <c r="I102" s="238"/>
      <c r="J102" s="239">
        <f>ROUND(I102*H102,2)</f>
        <v>0</v>
      </c>
      <c r="K102" s="235" t="s">
        <v>1083</v>
      </c>
      <c r="L102" s="240"/>
      <c r="M102" s="241" t="s">
        <v>19</v>
      </c>
      <c r="N102" s="242" t="s">
        <v>43</v>
      </c>
      <c r="O102" s="66"/>
      <c r="P102" s="190">
        <f>O102*H102</f>
        <v>0</v>
      </c>
      <c r="Q102" s="190">
        <v>0</v>
      </c>
      <c r="R102" s="190">
        <f>Q102*H102</f>
        <v>0</v>
      </c>
      <c r="S102" s="190">
        <v>0</v>
      </c>
      <c r="T102" s="191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2" t="s">
        <v>1066</v>
      </c>
      <c r="AT102" s="192" t="s">
        <v>312</v>
      </c>
      <c r="AU102" s="192" t="s">
        <v>79</v>
      </c>
      <c r="AY102" s="19" t="s">
        <v>216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19" t="s">
        <v>79</v>
      </c>
      <c r="BK102" s="193">
        <f>ROUND(I102*H102,2)</f>
        <v>0</v>
      </c>
      <c r="BL102" s="19" t="s">
        <v>543</v>
      </c>
      <c r="BM102" s="192" t="s">
        <v>1084</v>
      </c>
    </row>
    <row r="103" spans="1:65" s="2" customFormat="1" ht="16.5" customHeight="1">
      <c r="A103" s="36"/>
      <c r="B103" s="37"/>
      <c r="C103" s="181" t="s">
        <v>182</v>
      </c>
      <c r="D103" s="181" t="s">
        <v>218</v>
      </c>
      <c r="E103" s="182" t="s">
        <v>1085</v>
      </c>
      <c r="F103" s="183" t="s">
        <v>1086</v>
      </c>
      <c r="G103" s="184" t="s">
        <v>176</v>
      </c>
      <c r="H103" s="185">
        <v>21</v>
      </c>
      <c r="I103" s="186"/>
      <c r="J103" s="187">
        <f>ROUND(I103*H103,2)</f>
        <v>0</v>
      </c>
      <c r="K103" s="183" t="s">
        <v>221</v>
      </c>
      <c r="L103" s="41"/>
      <c r="M103" s="188" t="s">
        <v>19</v>
      </c>
      <c r="N103" s="189" t="s">
        <v>43</v>
      </c>
      <c r="O103" s="66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2" t="s">
        <v>543</v>
      </c>
      <c r="AT103" s="192" t="s">
        <v>218</v>
      </c>
      <c r="AU103" s="192" t="s">
        <v>79</v>
      </c>
      <c r="AY103" s="19" t="s">
        <v>216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19" t="s">
        <v>79</v>
      </c>
      <c r="BK103" s="193">
        <f>ROUND(I103*H103,2)</f>
        <v>0</v>
      </c>
      <c r="BL103" s="19" t="s">
        <v>543</v>
      </c>
      <c r="BM103" s="192" t="s">
        <v>1087</v>
      </c>
    </row>
    <row r="104" spans="1:65" s="2" customFormat="1" ht="11.25">
      <c r="A104" s="36"/>
      <c r="B104" s="37"/>
      <c r="C104" s="38"/>
      <c r="D104" s="194" t="s">
        <v>223</v>
      </c>
      <c r="E104" s="38"/>
      <c r="F104" s="195" t="s">
        <v>1088</v>
      </c>
      <c r="G104" s="38"/>
      <c r="H104" s="38"/>
      <c r="I104" s="196"/>
      <c r="J104" s="38"/>
      <c r="K104" s="38"/>
      <c r="L104" s="41"/>
      <c r="M104" s="197"/>
      <c r="N104" s="198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223</v>
      </c>
      <c r="AU104" s="19" t="s">
        <v>79</v>
      </c>
    </row>
    <row r="105" spans="1:65" s="2" customFormat="1" ht="16.5" customHeight="1">
      <c r="A105" s="36"/>
      <c r="B105" s="37"/>
      <c r="C105" s="233" t="s">
        <v>274</v>
      </c>
      <c r="D105" s="233" t="s">
        <v>312</v>
      </c>
      <c r="E105" s="234" t="s">
        <v>1089</v>
      </c>
      <c r="F105" s="235" t="s">
        <v>1090</v>
      </c>
      <c r="G105" s="236" t="s">
        <v>941</v>
      </c>
      <c r="H105" s="237">
        <v>20</v>
      </c>
      <c r="I105" s="238"/>
      <c r="J105" s="239">
        <f>ROUND(I105*H105,2)</f>
        <v>0</v>
      </c>
      <c r="K105" s="235" t="s">
        <v>1083</v>
      </c>
      <c r="L105" s="240"/>
      <c r="M105" s="241" t="s">
        <v>19</v>
      </c>
      <c r="N105" s="242" t="s">
        <v>43</v>
      </c>
      <c r="O105" s="66"/>
      <c r="P105" s="190">
        <f>O105*H105</f>
        <v>0</v>
      </c>
      <c r="Q105" s="190">
        <v>0</v>
      </c>
      <c r="R105" s="190">
        <f>Q105*H105</f>
        <v>0</v>
      </c>
      <c r="S105" s="190">
        <v>0</v>
      </c>
      <c r="T105" s="191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2" t="s">
        <v>1066</v>
      </c>
      <c r="AT105" s="192" t="s">
        <v>312</v>
      </c>
      <c r="AU105" s="192" t="s">
        <v>79</v>
      </c>
      <c r="AY105" s="19" t="s">
        <v>216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19" t="s">
        <v>79</v>
      </c>
      <c r="BK105" s="193">
        <f>ROUND(I105*H105,2)</f>
        <v>0</v>
      </c>
      <c r="BL105" s="19" t="s">
        <v>543</v>
      </c>
      <c r="BM105" s="192" t="s">
        <v>1091</v>
      </c>
    </row>
    <row r="106" spans="1:65" s="2" customFormat="1" ht="16.5" customHeight="1">
      <c r="A106" s="36"/>
      <c r="B106" s="37"/>
      <c r="C106" s="233" t="s">
        <v>8</v>
      </c>
      <c r="D106" s="233" t="s">
        <v>312</v>
      </c>
      <c r="E106" s="234" t="s">
        <v>1092</v>
      </c>
      <c r="F106" s="235" t="s">
        <v>1093</v>
      </c>
      <c r="G106" s="236" t="s">
        <v>941</v>
      </c>
      <c r="H106" s="237">
        <v>1</v>
      </c>
      <c r="I106" s="238"/>
      <c r="J106" s="239">
        <f>ROUND(I106*H106,2)</f>
        <v>0</v>
      </c>
      <c r="K106" s="235" t="s">
        <v>1083</v>
      </c>
      <c r="L106" s="240"/>
      <c r="M106" s="241" t="s">
        <v>19</v>
      </c>
      <c r="N106" s="242" t="s">
        <v>43</v>
      </c>
      <c r="O106" s="66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2" t="s">
        <v>1066</v>
      </c>
      <c r="AT106" s="192" t="s">
        <v>312</v>
      </c>
      <c r="AU106" s="192" t="s">
        <v>79</v>
      </c>
      <c r="AY106" s="19" t="s">
        <v>216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19" t="s">
        <v>79</v>
      </c>
      <c r="BK106" s="193">
        <f>ROUND(I106*H106,2)</f>
        <v>0</v>
      </c>
      <c r="BL106" s="19" t="s">
        <v>543</v>
      </c>
      <c r="BM106" s="192" t="s">
        <v>1094</v>
      </c>
    </row>
    <row r="107" spans="1:65" s="2" customFormat="1" ht="16.5" customHeight="1">
      <c r="A107" s="36"/>
      <c r="B107" s="37"/>
      <c r="C107" s="233" t="s">
        <v>284</v>
      </c>
      <c r="D107" s="233" t="s">
        <v>312</v>
      </c>
      <c r="E107" s="234" t="s">
        <v>1095</v>
      </c>
      <c r="F107" s="235" t="s">
        <v>1096</v>
      </c>
      <c r="G107" s="236" t="s">
        <v>941</v>
      </c>
      <c r="H107" s="237">
        <v>21</v>
      </c>
      <c r="I107" s="238"/>
      <c r="J107" s="239">
        <f>ROUND(I107*H107,2)</f>
        <v>0</v>
      </c>
      <c r="K107" s="235" t="s">
        <v>1083</v>
      </c>
      <c r="L107" s="240"/>
      <c r="M107" s="241" t="s">
        <v>19</v>
      </c>
      <c r="N107" s="242" t="s">
        <v>43</v>
      </c>
      <c r="O107" s="66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2" t="s">
        <v>1066</v>
      </c>
      <c r="AT107" s="192" t="s">
        <v>312</v>
      </c>
      <c r="AU107" s="192" t="s">
        <v>79</v>
      </c>
      <c r="AY107" s="19" t="s">
        <v>216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19" t="s">
        <v>79</v>
      </c>
      <c r="BK107" s="193">
        <f>ROUND(I107*H107,2)</f>
        <v>0</v>
      </c>
      <c r="BL107" s="19" t="s">
        <v>543</v>
      </c>
      <c r="BM107" s="192" t="s">
        <v>1097</v>
      </c>
    </row>
    <row r="108" spans="1:65" s="2" customFormat="1" ht="16.5" customHeight="1">
      <c r="A108" s="36"/>
      <c r="B108" s="37"/>
      <c r="C108" s="181" t="s">
        <v>290</v>
      </c>
      <c r="D108" s="181" t="s">
        <v>218</v>
      </c>
      <c r="E108" s="182" t="s">
        <v>1098</v>
      </c>
      <c r="F108" s="183" t="s">
        <v>1099</v>
      </c>
      <c r="G108" s="184" t="s">
        <v>176</v>
      </c>
      <c r="H108" s="185">
        <v>14</v>
      </c>
      <c r="I108" s="186"/>
      <c r="J108" s="187">
        <f>ROUND(I108*H108,2)</f>
        <v>0</v>
      </c>
      <c r="K108" s="183" t="s">
        <v>221</v>
      </c>
      <c r="L108" s="41"/>
      <c r="M108" s="188" t="s">
        <v>19</v>
      </c>
      <c r="N108" s="189" t="s">
        <v>43</v>
      </c>
      <c r="O108" s="66"/>
      <c r="P108" s="190">
        <f>O108*H108</f>
        <v>0</v>
      </c>
      <c r="Q108" s="190">
        <v>0</v>
      </c>
      <c r="R108" s="190">
        <f>Q108*H108</f>
        <v>0</v>
      </c>
      <c r="S108" s="190">
        <v>0</v>
      </c>
      <c r="T108" s="19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2" t="s">
        <v>543</v>
      </c>
      <c r="AT108" s="192" t="s">
        <v>218</v>
      </c>
      <c r="AU108" s="192" t="s">
        <v>79</v>
      </c>
      <c r="AY108" s="19" t="s">
        <v>216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19" t="s">
        <v>79</v>
      </c>
      <c r="BK108" s="193">
        <f>ROUND(I108*H108,2)</f>
        <v>0</v>
      </c>
      <c r="BL108" s="19" t="s">
        <v>543</v>
      </c>
      <c r="BM108" s="192" t="s">
        <v>1100</v>
      </c>
    </row>
    <row r="109" spans="1:65" s="2" customFormat="1" ht="11.25">
      <c r="A109" s="36"/>
      <c r="B109" s="37"/>
      <c r="C109" s="38"/>
      <c r="D109" s="194" t="s">
        <v>223</v>
      </c>
      <c r="E109" s="38"/>
      <c r="F109" s="195" t="s">
        <v>1101</v>
      </c>
      <c r="G109" s="38"/>
      <c r="H109" s="38"/>
      <c r="I109" s="196"/>
      <c r="J109" s="38"/>
      <c r="K109" s="38"/>
      <c r="L109" s="41"/>
      <c r="M109" s="197"/>
      <c r="N109" s="198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223</v>
      </c>
      <c r="AU109" s="19" t="s">
        <v>79</v>
      </c>
    </row>
    <row r="110" spans="1:65" s="2" customFormat="1" ht="16.5" customHeight="1">
      <c r="A110" s="36"/>
      <c r="B110" s="37"/>
      <c r="C110" s="181" t="s">
        <v>299</v>
      </c>
      <c r="D110" s="181" t="s">
        <v>218</v>
      </c>
      <c r="E110" s="182" t="s">
        <v>1102</v>
      </c>
      <c r="F110" s="183" t="s">
        <v>1103</v>
      </c>
      <c r="G110" s="184" t="s">
        <v>176</v>
      </c>
      <c r="H110" s="185">
        <v>20</v>
      </c>
      <c r="I110" s="186"/>
      <c r="J110" s="187">
        <f>ROUND(I110*H110,2)</f>
        <v>0</v>
      </c>
      <c r="K110" s="183" t="s">
        <v>221</v>
      </c>
      <c r="L110" s="41"/>
      <c r="M110" s="188" t="s">
        <v>19</v>
      </c>
      <c r="N110" s="189" t="s">
        <v>43</v>
      </c>
      <c r="O110" s="66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2" t="s">
        <v>543</v>
      </c>
      <c r="AT110" s="192" t="s">
        <v>218</v>
      </c>
      <c r="AU110" s="192" t="s">
        <v>79</v>
      </c>
      <c r="AY110" s="19" t="s">
        <v>216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19" t="s">
        <v>79</v>
      </c>
      <c r="BK110" s="193">
        <f>ROUND(I110*H110,2)</f>
        <v>0</v>
      </c>
      <c r="BL110" s="19" t="s">
        <v>543</v>
      </c>
      <c r="BM110" s="192" t="s">
        <v>1104</v>
      </c>
    </row>
    <row r="111" spans="1:65" s="2" customFormat="1" ht="11.25">
      <c r="A111" s="36"/>
      <c r="B111" s="37"/>
      <c r="C111" s="38"/>
      <c r="D111" s="194" t="s">
        <v>223</v>
      </c>
      <c r="E111" s="38"/>
      <c r="F111" s="195" t="s">
        <v>1105</v>
      </c>
      <c r="G111" s="38"/>
      <c r="H111" s="38"/>
      <c r="I111" s="196"/>
      <c r="J111" s="38"/>
      <c r="K111" s="38"/>
      <c r="L111" s="41"/>
      <c r="M111" s="197"/>
      <c r="N111" s="198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223</v>
      </c>
      <c r="AU111" s="19" t="s">
        <v>79</v>
      </c>
    </row>
    <row r="112" spans="1:65" s="2" customFormat="1" ht="16.5" customHeight="1">
      <c r="A112" s="36"/>
      <c r="B112" s="37"/>
      <c r="C112" s="233" t="s">
        <v>304</v>
      </c>
      <c r="D112" s="233" t="s">
        <v>312</v>
      </c>
      <c r="E112" s="234" t="s">
        <v>1106</v>
      </c>
      <c r="F112" s="235" t="s">
        <v>1107</v>
      </c>
      <c r="G112" s="236" t="s">
        <v>941</v>
      </c>
      <c r="H112" s="237">
        <v>13</v>
      </c>
      <c r="I112" s="238"/>
      <c r="J112" s="239">
        <f>ROUND(I112*H112,2)</f>
        <v>0</v>
      </c>
      <c r="K112" s="235" t="s">
        <v>1083</v>
      </c>
      <c r="L112" s="240"/>
      <c r="M112" s="241" t="s">
        <v>19</v>
      </c>
      <c r="N112" s="242" t="s">
        <v>43</v>
      </c>
      <c r="O112" s="66"/>
      <c r="P112" s="190">
        <f>O112*H112</f>
        <v>0</v>
      </c>
      <c r="Q112" s="190">
        <v>0</v>
      </c>
      <c r="R112" s="190">
        <f>Q112*H112</f>
        <v>0</v>
      </c>
      <c r="S112" s="190">
        <v>0</v>
      </c>
      <c r="T112" s="19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2" t="s">
        <v>1066</v>
      </c>
      <c r="AT112" s="192" t="s">
        <v>312</v>
      </c>
      <c r="AU112" s="192" t="s">
        <v>79</v>
      </c>
      <c r="AY112" s="19" t="s">
        <v>216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19" t="s">
        <v>79</v>
      </c>
      <c r="BK112" s="193">
        <f>ROUND(I112*H112,2)</f>
        <v>0</v>
      </c>
      <c r="BL112" s="19" t="s">
        <v>543</v>
      </c>
      <c r="BM112" s="192" t="s">
        <v>1108</v>
      </c>
    </row>
    <row r="113" spans="1:65" s="2" customFormat="1" ht="16.5" customHeight="1">
      <c r="A113" s="36"/>
      <c r="B113" s="37"/>
      <c r="C113" s="233" t="s">
        <v>311</v>
      </c>
      <c r="D113" s="233" t="s">
        <v>312</v>
      </c>
      <c r="E113" s="234" t="s">
        <v>1109</v>
      </c>
      <c r="F113" s="235" t="s">
        <v>1110</v>
      </c>
      <c r="G113" s="236" t="s">
        <v>941</v>
      </c>
      <c r="H113" s="237">
        <v>7</v>
      </c>
      <c r="I113" s="238"/>
      <c r="J113" s="239">
        <f>ROUND(I113*H113,2)</f>
        <v>0</v>
      </c>
      <c r="K113" s="235" t="s">
        <v>1083</v>
      </c>
      <c r="L113" s="240"/>
      <c r="M113" s="241" t="s">
        <v>19</v>
      </c>
      <c r="N113" s="242" t="s">
        <v>43</v>
      </c>
      <c r="O113" s="66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2" t="s">
        <v>1066</v>
      </c>
      <c r="AT113" s="192" t="s">
        <v>312</v>
      </c>
      <c r="AU113" s="192" t="s">
        <v>79</v>
      </c>
      <c r="AY113" s="19" t="s">
        <v>216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19" t="s">
        <v>79</v>
      </c>
      <c r="BK113" s="193">
        <f>ROUND(I113*H113,2)</f>
        <v>0</v>
      </c>
      <c r="BL113" s="19" t="s">
        <v>543</v>
      </c>
      <c r="BM113" s="192" t="s">
        <v>1111</v>
      </c>
    </row>
    <row r="114" spans="1:65" s="2" customFormat="1" ht="16.5" customHeight="1">
      <c r="A114" s="36"/>
      <c r="B114" s="37"/>
      <c r="C114" s="181" t="s">
        <v>318</v>
      </c>
      <c r="D114" s="181" t="s">
        <v>218</v>
      </c>
      <c r="E114" s="182" t="s">
        <v>1112</v>
      </c>
      <c r="F114" s="183" t="s">
        <v>1113</v>
      </c>
      <c r="G114" s="184" t="s">
        <v>176</v>
      </c>
      <c r="H114" s="185">
        <v>22</v>
      </c>
      <c r="I114" s="186"/>
      <c r="J114" s="187">
        <f>ROUND(I114*H114,2)</f>
        <v>0</v>
      </c>
      <c r="K114" s="183" t="s">
        <v>221</v>
      </c>
      <c r="L114" s="41"/>
      <c r="M114" s="188" t="s">
        <v>19</v>
      </c>
      <c r="N114" s="189" t="s">
        <v>43</v>
      </c>
      <c r="O114" s="66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2" t="s">
        <v>543</v>
      </c>
      <c r="AT114" s="192" t="s">
        <v>218</v>
      </c>
      <c r="AU114" s="192" t="s">
        <v>79</v>
      </c>
      <c r="AY114" s="19" t="s">
        <v>216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19" t="s">
        <v>79</v>
      </c>
      <c r="BK114" s="193">
        <f>ROUND(I114*H114,2)</f>
        <v>0</v>
      </c>
      <c r="BL114" s="19" t="s">
        <v>543</v>
      </c>
      <c r="BM114" s="192" t="s">
        <v>1114</v>
      </c>
    </row>
    <row r="115" spans="1:65" s="2" customFormat="1" ht="11.25">
      <c r="A115" s="36"/>
      <c r="B115" s="37"/>
      <c r="C115" s="38"/>
      <c r="D115" s="194" t="s">
        <v>223</v>
      </c>
      <c r="E115" s="38"/>
      <c r="F115" s="195" t="s">
        <v>1115</v>
      </c>
      <c r="G115" s="38"/>
      <c r="H115" s="38"/>
      <c r="I115" s="196"/>
      <c r="J115" s="38"/>
      <c r="K115" s="38"/>
      <c r="L115" s="41"/>
      <c r="M115" s="197"/>
      <c r="N115" s="198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223</v>
      </c>
      <c r="AU115" s="19" t="s">
        <v>79</v>
      </c>
    </row>
    <row r="116" spans="1:65" s="2" customFormat="1" ht="16.5" customHeight="1">
      <c r="A116" s="36"/>
      <c r="B116" s="37"/>
      <c r="C116" s="233" t="s">
        <v>323</v>
      </c>
      <c r="D116" s="233" t="s">
        <v>312</v>
      </c>
      <c r="E116" s="234" t="s">
        <v>1116</v>
      </c>
      <c r="F116" s="235" t="s">
        <v>1117</v>
      </c>
      <c r="G116" s="236" t="s">
        <v>941</v>
      </c>
      <c r="H116" s="237">
        <v>22</v>
      </c>
      <c r="I116" s="238"/>
      <c r="J116" s="239">
        <f>ROUND(I116*H116,2)</f>
        <v>0</v>
      </c>
      <c r="K116" s="235" t="s">
        <v>1083</v>
      </c>
      <c r="L116" s="240"/>
      <c r="M116" s="241" t="s">
        <v>19</v>
      </c>
      <c r="N116" s="242" t="s">
        <v>43</v>
      </c>
      <c r="O116" s="66"/>
      <c r="P116" s="190">
        <f>O116*H116</f>
        <v>0</v>
      </c>
      <c r="Q116" s="190">
        <v>0</v>
      </c>
      <c r="R116" s="190">
        <f>Q116*H116</f>
        <v>0</v>
      </c>
      <c r="S116" s="190">
        <v>0</v>
      </c>
      <c r="T116" s="191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2" t="s">
        <v>1066</v>
      </c>
      <c r="AT116" s="192" t="s">
        <v>312</v>
      </c>
      <c r="AU116" s="192" t="s">
        <v>79</v>
      </c>
      <c r="AY116" s="19" t="s">
        <v>216</v>
      </c>
      <c r="BE116" s="193">
        <f>IF(N116="základní",J116,0)</f>
        <v>0</v>
      </c>
      <c r="BF116" s="193">
        <f>IF(N116="snížená",J116,0)</f>
        <v>0</v>
      </c>
      <c r="BG116" s="193">
        <f>IF(N116="zákl. přenesená",J116,0)</f>
        <v>0</v>
      </c>
      <c r="BH116" s="193">
        <f>IF(N116="sníž. přenesená",J116,0)</f>
        <v>0</v>
      </c>
      <c r="BI116" s="193">
        <f>IF(N116="nulová",J116,0)</f>
        <v>0</v>
      </c>
      <c r="BJ116" s="19" t="s">
        <v>79</v>
      </c>
      <c r="BK116" s="193">
        <f>ROUND(I116*H116,2)</f>
        <v>0</v>
      </c>
      <c r="BL116" s="19" t="s">
        <v>543</v>
      </c>
      <c r="BM116" s="192" t="s">
        <v>1118</v>
      </c>
    </row>
    <row r="117" spans="1:65" s="2" customFormat="1" ht="21.75" customHeight="1">
      <c r="A117" s="36"/>
      <c r="B117" s="37"/>
      <c r="C117" s="181" t="s">
        <v>152</v>
      </c>
      <c r="D117" s="181" t="s">
        <v>218</v>
      </c>
      <c r="E117" s="182" t="s">
        <v>1119</v>
      </c>
      <c r="F117" s="183" t="s">
        <v>1120</v>
      </c>
      <c r="G117" s="184" t="s">
        <v>134</v>
      </c>
      <c r="H117" s="185">
        <v>1480</v>
      </c>
      <c r="I117" s="186"/>
      <c r="J117" s="187">
        <f>ROUND(I117*H117,2)</f>
        <v>0</v>
      </c>
      <c r="K117" s="183" t="s">
        <v>221</v>
      </c>
      <c r="L117" s="41"/>
      <c r="M117" s="188" t="s">
        <v>19</v>
      </c>
      <c r="N117" s="189" t="s">
        <v>43</v>
      </c>
      <c r="O117" s="66"/>
      <c r="P117" s="190">
        <f>O117*H117</f>
        <v>0</v>
      </c>
      <c r="Q117" s="190">
        <v>2.0000000000000002E-5</v>
      </c>
      <c r="R117" s="190">
        <f>Q117*H117</f>
        <v>2.9600000000000001E-2</v>
      </c>
      <c r="S117" s="190">
        <v>0</v>
      </c>
      <c r="T117" s="191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2" t="s">
        <v>543</v>
      </c>
      <c r="AT117" s="192" t="s">
        <v>218</v>
      </c>
      <c r="AU117" s="192" t="s">
        <v>79</v>
      </c>
      <c r="AY117" s="19" t="s">
        <v>216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19" t="s">
        <v>79</v>
      </c>
      <c r="BK117" s="193">
        <f>ROUND(I117*H117,2)</f>
        <v>0</v>
      </c>
      <c r="BL117" s="19" t="s">
        <v>543</v>
      </c>
      <c r="BM117" s="192" t="s">
        <v>1121</v>
      </c>
    </row>
    <row r="118" spans="1:65" s="2" customFormat="1" ht="11.25">
      <c r="A118" s="36"/>
      <c r="B118" s="37"/>
      <c r="C118" s="38"/>
      <c r="D118" s="194" t="s">
        <v>223</v>
      </c>
      <c r="E118" s="38"/>
      <c r="F118" s="195" t="s">
        <v>1122</v>
      </c>
      <c r="G118" s="38"/>
      <c r="H118" s="38"/>
      <c r="I118" s="196"/>
      <c r="J118" s="38"/>
      <c r="K118" s="38"/>
      <c r="L118" s="41"/>
      <c r="M118" s="197"/>
      <c r="N118" s="198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223</v>
      </c>
      <c r="AU118" s="19" t="s">
        <v>79</v>
      </c>
    </row>
    <row r="119" spans="1:65" s="2" customFormat="1" ht="16.5" customHeight="1">
      <c r="A119" s="36"/>
      <c r="B119" s="37"/>
      <c r="C119" s="233" t="s">
        <v>7</v>
      </c>
      <c r="D119" s="233" t="s">
        <v>312</v>
      </c>
      <c r="E119" s="234" t="s">
        <v>1123</v>
      </c>
      <c r="F119" s="235" t="s">
        <v>1124</v>
      </c>
      <c r="G119" s="236" t="s">
        <v>326</v>
      </c>
      <c r="H119" s="237">
        <v>1480</v>
      </c>
      <c r="I119" s="238"/>
      <c r="J119" s="239">
        <f>ROUND(I119*H119,2)</f>
        <v>0</v>
      </c>
      <c r="K119" s="235" t="s">
        <v>221</v>
      </c>
      <c r="L119" s="240"/>
      <c r="M119" s="241" t="s">
        <v>19</v>
      </c>
      <c r="N119" s="242" t="s">
        <v>43</v>
      </c>
      <c r="O119" s="66"/>
      <c r="P119" s="190">
        <f>O119*H119</f>
        <v>0</v>
      </c>
      <c r="Q119" s="190">
        <v>1E-3</v>
      </c>
      <c r="R119" s="190">
        <f>Q119*H119</f>
        <v>1.48</v>
      </c>
      <c r="S119" s="190">
        <v>0</v>
      </c>
      <c r="T119" s="19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2" t="s">
        <v>1066</v>
      </c>
      <c r="AT119" s="192" t="s">
        <v>312</v>
      </c>
      <c r="AU119" s="192" t="s">
        <v>79</v>
      </c>
      <c r="AY119" s="19" t="s">
        <v>216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9" t="s">
        <v>79</v>
      </c>
      <c r="BK119" s="193">
        <f>ROUND(I119*H119,2)</f>
        <v>0</v>
      </c>
      <c r="BL119" s="19" t="s">
        <v>543</v>
      </c>
      <c r="BM119" s="192" t="s">
        <v>1125</v>
      </c>
    </row>
    <row r="120" spans="1:65" s="2" customFormat="1" ht="16.5" customHeight="1">
      <c r="A120" s="36"/>
      <c r="B120" s="37"/>
      <c r="C120" s="181" t="s">
        <v>339</v>
      </c>
      <c r="D120" s="181" t="s">
        <v>218</v>
      </c>
      <c r="E120" s="182" t="s">
        <v>1126</v>
      </c>
      <c r="F120" s="183" t="s">
        <v>1127</v>
      </c>
      <c r="G120" s="184" t="s">
        <v>176</v>
      </c>
      <c r="H120" s="185">
        <v>28</v>
      </c>
      <c r="I120" s="186"/>
      <c r="J120" s="187">
        <f>ROUND(I120*H120,2)</f>
        <v>0</v>
      </c>
      <c r="K120" s="183" t="s">
        <v>221</v>
      </c>
      <c r="L120" s="41"/>
      <c r="M120" s="188" t="s">
        <v>19</v>
      </c>
      <c r="N120" s="189" t="s">
        <v>43</v>
      </c>
      <c r="O120" s="66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2" t="s">
        <v>543</v>
      </c>
      <c r="AT120" s="192" t="s">
        <v>218</v>
      </c>
      <c r="AU120" s="192" t="s">
        <v>79</v>
      </c>
      <c r="AY120" s="19" t="s">
        <v>216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9" t="s">
        <v>79</v>
      </c>
      <c r="BK120" s="193">
        <f>ROUND(I120*H120,2)</f>
        <v>0</v>
      </c>
      <c r="BL120" s="19" t="s">
        <v>543</v>
      </c>
      <c r="BM120" s="192" t="s">
        <v>1128</v>
      </c>
    </row>
    <row r="121" spans="1:65" s="2" customFormat="1" ht="11.25">
      <c r="A121" s="36"/>
      <c r="B121" s="37"/>
      <c r="C121" s="38"/>
      <c r="D121" s="194" t="s">
        <v>223</v>
      </c>
      <c r="E121" s="38"/>
      <c r="F121" s="195" t="s">
        <v>1129</v>
      </c>
      <c r="G121" s="38"/>
      <c r="H121" s="38"/>
      <c r="I121" s="196"/>
      <c r="J121" s="38"/>
      <c r="K121" s="38"/>
      <c r="L121" s="41"/>
      <c r="M121" s="197"/>
      <c r="N121" s="198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223</v>
      </c>
      <c r="AU121" s="19" t="s">
        <v>79</v>
      </c>
    </row>
    <row r="122" spans="1:65" s="2" customFormat="1" ht="16.5" customHeight="1">
      <c r="A122" s="36"/>
      <c r="B122" s="37"/>
      <c r="C122" s="233" t="s">
        <v>344</v>
      </c>
      <c r="D122" s="233" t="s">
        <v>312</v>
      </c>
      <c r="E122" s="234" t="s">
        <v>1130</v>
      </c>
      <c r="F122" s="235" t="s">
        <v>1131</v>
      </c>
      <c r="G122" s="236" t="s">
        <v>176</v>
      </c>
      <c r="H122" s="237">
        <v>14</v>
      </c>
      <c r="I122" s="238"/>
      <c r="J122" s="239">
        <f>ROUND(I122*H122,2)</f>
        <v>0</v>
      </c>
      <c r="K122" s="235" t="s">
        <v>221</v>
      </c>
      <c r="L122" s="240"/>
      <c r="M122" s="241" t="s">
        <v>19</v>
      </c>
      <c r="N122" s="242" t="s">
        <v>43</v>
      </c>
      <c r="O122" s="66"/>
      <c r="P122" s="190">
        <f>O122*H122</f>
        <v>0</v>
      </c>
      <c r="Q122" s="190">
        <v>6.9999999999999999E-4</v>
      </c>
      <c r="R122" s="190">
        <f>Q122*H122</f>
        <v>9.7999999999999997E-3</v>
      </c>
      <c r="S122" s="190">
        <v>0</v>
      </c>
      <c r="T122" s="19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2" t="s">
        <v>1066</v>
      </c>
      <c r="AT122" s="192" t="s">
        <v>312</v>
      </c>
      <c r="AU122" s="192" t="s">
        <v>79</v>
      </c>
      <c r="AY122" s="19" t="s">
        <v>216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19" t="s">
        <v>79</v>
      </c>
      <c r="BK122" s="193">
        <f>ROUND(I122*H122,2)</f>
        <v>0</v>
      </c>
      <c r="BL122" s="19" t="s">
        <v>543</v>
      </c>
      <c r="BM122" s="192" t="s">
        <v>1132</v>
      </c>
    </row>
    <row r="123" spans="1:65" s="2" customFormat="1" ht="16.5" customHeight="1">
      <c r="A123" s="36"/>
      <c r="B123" s="37"/>
      <c r="C123" s="233" t="s">
        <v>350</v>
      </c>
      <c r="D123" s="233" t="s">
        <v>312</v>
      </c>
      <c r="E123" s="234" t="s">
        <v>1133</v>
      </c>
      <c r="F123" s="235" t="s">
        <v>1134</v>
      </c>
      <c r="G123" s="236" t="s">
        <v>176</v>
      </c>
      <c r="H123" s="237">
        <v>14</v>
      </c>
      <c r="I123" s="238"/>
      <c r="J123" s="239">
        <f>ROUND(I123*H123,2)</f>
        <v>0</v>
      </c>
      <c r="K123" s="235" t="s">
        <v>221</v>
      </c>
      <c r="L123" s="240"/>
      <c r="M123" s="241" t="s">
        <v>19</v>
      </c>
      <c r="N123" s="242" t="s">
        <v>43</v>
      </c>
      <c r="O123" s="66"/>
      <c r="P123" s="190">
        <f>O123*H123</f>
        <v>0</v>
      </c>
      <c r="Q123" s="190">
        <v>1.6000000000000001E-4</v>
      </c>
      <c r="R123" s="190">
        <f>Q123*H123</f>
        <v>2.2400000000000002E-3</v>
      </c>
      <c r="S123" s="190">
        <v>0</v>
      </c>
      <c r="T123" s="191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2" t="s">
        <v>1066</v>
      </c>
      <c r="AT123" s="192" t="s">
        <v>312</v>
      </c>
      <c r="AU123" s="192" t="s">
        <v>79</v>
      </c>
      <c r="AY123" s="19" t="s">
        <v>216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9" t="s">
        <v>79</v>
      </c>
      <c r="BK123" s="193">
        <f>ROUND(I123*H123,2)</f>
        <v>0</v>
      </c>
      <c r="BL123" s="19" t="s">
        <v>543</v>
      </c>
      <c r="BM123" s="192" t="s">
        <v>1135</v>
      </c>
    </row>
    <row r="124" spans="1:65" s="2" customFormat="1" ht="16.5" customHeight="1">
      <c r="A124" s="36"/>
      <c r="B124" s="37"/>
      <c r="C124" s="181" t="s">
        <v>355</v>
      </c>
      <c r="D124" s="181" t="s">
        <v>218</v>
      </c>
      <c r="E124" s="182" t="s">
        <v>1136</v>
      </c>
      <c r="F124" s="183" t="s">
        <v>1137</v>
      </c>
      <c r="G124" s="184" t="s">
        <v>176</v>
      </c>
      <c r="H124" s="185">
        <v>60</v>
      </c>
      <c r="I124" s="186"/>
      <c r="J124" s="187">
        <f>ROUND(I124*H124,2)</f>
        <v>0</v>
      </c>
      <c r="K124" s="183" t="s">
        <v>221</v>
      </c>
      <c r="L124" s="41"/>
      <c r="M124" s="188" t="s">
        <v>19</v>
      </c>
      <c r="N124" s="189" t="s">
        <v>43</v>
      </c>
      <c r="O124" s="66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2" t="s">
        <v>543</v>
      </c>
      <c r="AT124" s="192" t="s">
        <v>218</v>
      </c>
      <c r="AU124" s="192" t="s">
        <v>79</v>
      </c>
      <c r="AY124" s="19" t="s">
        <v>216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19" t="s">
        <v>79</v>
      </c>
      <c r="BK124" s="193">
        <f>ROUND(I124*H124,2)</f>
        <v>0</v>
      </c>
      <c r="BL124" s="19" t="s">
        <v>543</v>
      </c>
      <c r="BM124" s="192" t="s">
        <v>1138</v>
      </c>
    </row>
    <row r="125" spans="1:65" s="2" customFormat="1" ht="11.25">
      <c r="A125" s="36"/>
      <c r="B125" s="37"/>
      <c r="C125" s="38"/>
      <c r="D125" s="194" t="s">
        <v>223</v>
      </c>
      <c r="E125" s="38"/>
      <c r="F125" s="195" t="s">
        <v>1139</v>
      </c>
      <c r="G125" s="38"/>
      <c r="H125" s="38"/>
      <c r="I125" s="196"/>
      <c r="J125" s="38"/>
      <c r="K125" s="38"/>
      <c r="L125" s="41"/>
      <c r="M125" s="197"/>
      <c r="N125" s="198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223</v>
      </c>
      <c r="AU125" s="19" t="s">
        <v>79</v>
      </c>
    </row>
    <row r="126" spans="1:65" s="2" customFormat="1" ht="16.5" customHeight="1">
      <c r="A126" s="36"/>
      <c r="B126" s="37"/>
      <c r="C126" s="233" t="s">
        <v>360</v>
      </c>
      <c r="D126" s="233" t="s">
        <v>312</v>
      </c>
      <c r="E126" s="234" t="s">
        <v>1140</v>
      </c>
      <c r="F126" s="235" t="s">
        <v>1141</v>
      </c>
      <c r="G126" s="236" t="s">
        <v>176</v>
      </c>
      <c r="H126" s="237">
        <v>60</v>
      </c>
      <c r="I126" s="238"/>
      <c r="J126" s="239">
        <f>ROUND(I126*H126,2)</f>
        <v>0</v>
      </c>
      <c r="K126" s="235" t="s">
        <v>221</v>
      </c>
      <c r="L126" s="240"/>
      <c r="M126" s="241" t="s">
        <v>19</v>
      </c>
      <c r="N126" s="242" t="s">
        <v>43</v>
      </c>
      <c r="O126" s="66"/>
      <c r="P126" s="190">
        <f>O126*H126</f>
        <v>0</v>
      </c>
      <c r="Q126" s="190">
        <v>2.5999999999999998E-4</v>
      </c>
      <c r="R126" s="190">
        <f>Q126*H126</f>
        <v>1.5599999999999999E-2</v>
      </c>
      <c r="S126" s="190">
        <v>0</v>
      </c>
      <c r="T126" s="19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2" t="s">
        <v>1066</v>
      </c>
      <c r="AT126" s="192" t="s">
        <v>312</v>
      </c>
      <c r="AU126" s="192" t="s">
        <v>79</v>
      </c>
      <c r="AY126" s="19" t="s">
        <v>216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79</v>
      </c>
      <c r="BK126" s="193">
        <f>ROUND(I126*H126,2)</f>
        <v>0</v>
      </c>
      <c r="BL126" s="19" t="s">
        <v>543</v>
      </c>
      <c r="BM126" s="192" t="s">
        <v>1142</v>
      </c>
    </row>
    <row r="127" spans="1:65" s="2" customFormat="1" ht="16.5" customHeight="1">
      <c r="A127" s="36"/>
      <c r="B127" s="37"/>
      <c r="C127" s="181" t="s">
        <v>366</v>
      </c>
      <c r="D127" s="181" t="s">
        <v>218</v>
      </c>
      <c r="E127" s="182" t="s">
        <v>1143</v>
      </c>
      <c r="F127" s="183" t="s">
        <v>1144</v>
      </c>
      <c r="G127" s="184" t="s">
        <v>176</v>
      </c>
      <c r="H127" s="185">
        <v>240</v>
      </c>
      <c r="I127" s="186"/>
      <c r="J127" s="187">
        <f>ROUND(I127*H127,2)</f>
        <v>0</v>
      </c>
      <c r="K127" s="183" t="s">
        <v>221</v>
      </c>
      <c r="L127" s="41"/>
      <c r="M127" s="188" t="s">
        <v>19</v>
      </c>
      <c r="N127" s="189" t="s">
        <v>43</v>
      </c>
      <c r="O127" s="6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2" t="s">
        <v>543</v>
      </c>
      <c r="AT127" s="192" t="s">
        <v>218</v>
      </c>
      <c r="AU127" s="192" t="s">
        <v>79</v>
      </c>
      <c r="AY127" s="19" t="s">
        <v>216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79</v>
      </c>
      <c r="BK127" s="193">
        <f>ROUND(I127*H127,2)</f>
        <v>0</v>
      </c>
      <c r="BL127" s="19" t="s">
        <v>543</v>
      </c>
      <c r="BM127" s="192" t="s">
        <v>1145</v>
      </c>
    </row>
    <row r="128" spans="1:65" s="2" customFormat="1" ht="11.25">
      <c r="A128" s="36"/>
      <c r="B128" s="37"/>
      <c r="C128" s="38"/>
      <c r="D128" s="194" t="s">
        <v>223</v>
      </c>
      <c r="E128" s="38"/>
      <c r="F128" s="195" t="s">
        <v>1146</v>
      </c>
      <c r="G128" s="38"/>
      <c r="H128" s="38"/>
      <c r="I128" s="196"/>
      <c r="J128" s="38"/>
      <c r="K128" s="38"/>
      <c r="L128" s="41"/>
      <c r="M128" s="197"/>
      <c r="N128" s="198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223</v>
      </c>
      <c r="AU128" s="19" t="s">
        <v>79</v>
      </c>
    </row>
    <row r="129" spans="1:65" s="2" customFormat="1" ht="16.5" customHeight="1">
      <c r="A129" s="36"/>
      <c r="B129" s="37"/>
      <c r="C129" s="181" t="s">
        <v>371</v>
      </c>
      <c r="D129" s="181" t="s">
        <v>218</v>
      </c>
      <c r="E129" s="182" t="s">
        <v>1147</v>
      </c>
      <c r="F129" s="183" t="s">
        <v>1148</v>
      </c>
      <c r="G129" s="184" t="s">
        <v>176</v>
      </c>
      <c r="H129" s="185">
        <v>88</v>
      </c>
      <c r="I129" s="186"/>
      <c r="J129" s="187">
        <f>ROUND(I129*H129,2)</f>
        <v>0</v>
      </c>
      <c r="K129" s="183" t="s">
        <v>221</v>
      </c>
      <c r="L129" s="41"/>
      <c r="M129" s="188" t="s">
        <v>19</v>
      </c>
      <c r="N129" s="189" t="s">
        <v>43</v>
      </c>
      <c r="O129" s="66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2" t="s">
        <v>543</v>
      </c>
      <c r="AT129" s="192" t="s">
        <v>218</v>
      </c>
      <c r="AU129" s="192" t="s">
        <v>79</v>
      </c>
      <c r="AY129" s="19" t="s">
        <v>216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79</v>
      </c>
      <c r="BK129" s="193">
        <f>ROUND(I129*H129,2)</f>
        <v>0</v>
      </c>
      <c r="BL129" s="19" t="s">
        <v>543</v>
      </c>
      <c r="BM129" s="192" t="s">
        <v>1149</v>
      </c>
    </row>
    <row r="130" spans="1:65" s="2" customFormat="1" ht="11.25">
      <c r="A130" s="36"/>
      <c r="B130" s="37"/>
      <c r="C130" s="38"/>
      <c r="D130" s="194" t="s">
        <v>223</v>
      </c>
      <c r="E130" s="38"/>
      <c r="F130" s="195" t="s">
        <v>1150</v>
      </c>
      <c r="G130" s="38"/>
      <c r="H130" s="38"/>
      <c r="I130" s="196"/>
      <c r="J130" s="38"/>
      <c r="K130" s="38"/>
      <c r="L130" s="41"/>
      <c r="M130" s="197"/>
      <c r="N130" s="198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223</v>
      </c>
      <c r="AU130" s="19" t="s">
        <v>79</v>
      </c>
    </row>
    <row r="131" spans="1:65" s="2" customFormat="1" ht="16.5" customHeight="1">
      <c r="A131" s="36"/>
      <c r="B131" s="37"/>
      <c r="C131" s="181" t="s">
        <v>377</v>
      </c>
      <c r="D131" s="181" t="s">
        <v>218</v>
      </c>
      <c r="E131" s="182" t="s">
        <v>1151</v>
      </c>
      <c r="F131" s="183" t="s">
        <v>1152</v>
      </c>
      <c r="G131" s="184" t="s">
        <v>176</v>
      </c>
      <c r="H131" s="185">
        <v>40</v>
      </c>
      <c r="I131" s="186"/>
      <c r="J131" s="187">
        <f>ROUND(I131*H131,2)</f>
        <v>0</v>
      </c>
      <c r="K131" s="183" t="s">
        <v>221</v>
      </c>
      <c r="L131" s="41"/>
      <c r="M131" s="188" t="s">
        <v>19</v>
      </c>
      <c r="N131" s="189" t="s">
        <v>43</v>
      </c>
      <c r="O131" s="66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2" t="s">
        <v>543</v>
      </c>
      <c r="AT131" s="192" t="s">
        <v>218</v>
      </c>
      <c r="AU131" s="192" t="s">
        <v>79</v>
      </c>
      <c r="AY131" s="19" t="s">
        <v>216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9" t="s">
        <v>79</v>
      </c>
      <c r="BK131" s="193">
        <f>ROUND(I131*H131,2)</f>
        <v>0</v>
      </c>
      <c r="BL131" s="19" t="s">
        <v>543</v>
      </c>
      <c r="BM131" s="192" t="s">
        <v>1153</v>
      </c>
    </row>
    <row r="132" spans="1:65" s="2" customFormat="1" ht="11.25">
      <c r="A132" s="36"/>
      <c r="B132" s="37"/>
      <c r="C132" s="38"/>
      <c r="D132" s="194" t="s">
        <v>223</v>
      </c>
      <c r="E132" s="38"/>
      <c r="F132" s="195" t="s">
        <v>1154</v>
      </c>
      <c r="G132" s="38"/>
      <c r="H132" s="38"/>
      <c r="I132" s="196"/>
      <c r="J132" s="38"/>
      <c r="K132" s="38"/>
      <c r="L132" s="41"/>
      <c r="M132" s="197"/>
      <c r="N132" s="198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223</v>
      </c>
      <c r="AU132" s="19" t="s">
        <v>79</v>
      </c>
    </row>
    <row r="133" spans="1:65" s="2" customFormat="1" ht="16.5" customHeight="1">
      <c r="A133" s="36"/>
      <c r="B133" s="37"/>
      <c r="C133" s="181" t="s">
        <v>384</v>
      </c>
      <c r="D133" s="181" t="s">
        <v>218</v>
      </c>
      <c r="E133" s="182" t="s">
        <v>1155</v>
      </c>
      <c r="F133" s="183" t="s">
        <v>1156</v>
      </c>
      <c r="G133" s="184" t="s">
        <v>176</v>
      </c>
      <c r="H133" s="185">
        <v>18</v>
      </c>
      <c r="I133" s="186"/>
      <c r="J133" s="187">
        <f>ROUND(I133*H133,2)</f>
        <v>0</v>
      </c>
      <c r="K133" s="183" t="s">
        <v>221</v>
      </c>
      <c r="L133" s="41"/>
      <c r="M133" s="188" t="s">
        <v>19</v>
      </c>
      <c r="N133" s="189" t="s">
        <v>43</v>
      </c>
      <c r="O133" s="66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2" t="s">
        <v>543</v>
      </c>
      <c r="AT133" s="192" t="s">
        <v>218</v>
      </c>
      <c r="AU133" s="192" t="s">
        <v>79</v>
      </c>
      <c r="AY133" s="19" t="s">
        <v>216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9" t="s">
        <v>79</v>
      </c>
      <c r="BK133" s="193">
        <f>ROUND(I133*H133,2)</f>
        <v>0</v>
      </c>
      <c r="BL133" s="19" t="s">
        <v>543</v>
      </c>
      <c r="BM133" s="192" t="s">
        <v>1157</v>
      </c>
    </row>
    <row r="134" spans="1:65" s="2" customFormat="1" ht="11.25">
      <c r="A134" s="36"/>
      <c r="B134" s="37"/>
      <c r="C134" s="38"/>
      <c r="D134" s="194" t="s">
        <v>223</v>
      </c>
      <c r="E134" s="38"/>
      <c r="F134" s="195" t="s">
        <v>1158</v>
      </c>
      <c r="G134" s="38"/>
      <c r="H134" s="38"/>
      <c r="I134" s="196"/>
      <c r="J134" s="38"/>
      <c r="K134" s="38"/>
      <c r="L134" s="41"/>
      <c r="M134" s="197"/>
      <c r="N134" s="198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223</v>
      </c>
      <c r="AU134" s="19" t="s">
        <v>79</v>
      </c>
    </row>
    <row r="135" spans="1:65" s="2" customFormat="1" ht="16.5" customHeight="1">
      <c r="A135" s="36"/>
      <c r="B135" s="37"/>
      <c r="C135" s="181" t="s">
        <v>388</v>
      </c>
      <c r="D135" s="181" t="s">
        <v>218</v>
      </c>
      <c r="E135" s="182" t="s">
        <v>1159</v>
      </c>
      <c r="F135" s="183" t="s">
        <v>1160</v>
      </c>
      <c r="G135" s="184" t="s">
        <v>176</v>
      </c>
      <c r="H135" s="185">
        <v>40</v>
      </c>
      <c r="I135" s="186"/>
      <c r="J135" s="187">
        <f>ROUND(I135*H135,2)</f>
        <v>0</v>
      </c>
      <c r="K135" s="183" t="s">
        <v>221</v>
      </c>
      <c r="L135" s="41"/>
      <c r="M135" s="188" t="s">
        <v>19</v>
      </c>
      <c r="N135" s="189" t="s">
        <v>43</v>
      </c>
      <c r="O135" s="66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2" t="s">
        <v>543</v>
      </c>
      <c r="AT135" s="192" t="s">
        <v>218</v>
      </c>
      <c r="AU135" s="192" t="s">
        <v>79</v>
      </c>
      <c r="AY135" s="19" t="s">
        <v>216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79</v>
      </c>
      <c r="BK135" s="193">
        <f>ROUND(I135*H135,2)</f>
        <v>0</v>
      </c>
      <c r="BL135" s="19" t="s">
        <v>543</v>
      </c>
      <c r="BM135" s="192" t="s">
        <v>1161</v>
      </c>
    </row>
    <row r="136" spans="1:65" s="2" customFormat="1" ht="11.25">
      <c r="A136" s="36"/>
      <c r="B136" s="37"/>
      <c r="C136" s="38"/>
      <c r="D136" s="194" t="s">
        <v>223</v>
      </c>
      <c r="E136" s="38"/>
      <c r="F136" s="195" t="s">
        <v>1162</v>
      </c>
      <c r="G136" s="38"/>
      <c r="H136" s="38"/>
      <c r="I136" s="196"/>
      <c r="J136" s="38"/>
      <c r="K136" s="38"/>
      <c r="L136" s="41"/>
      <c r="M136" s="197"/>
      <c r="N136" s="198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223</v>
      </c>
      <c r="AU136" s="19" t="s">
        <v>79</v>
      </c>
    </row>
    <row r="137" spans="1:65" s="2" customFormat="1" ht="16.5" customHeight="1">
      <c r="A137" s="36"/>
      <c r="B137" s="37"/>
      <c r="C137" s="181" t="s">
        <v>393</v>
      </c>
      <c r="D137" s="181" t="s">
        <v>218</v>
      </c>
      <c r="E137" s="182" t="s">
        <v>1163</v>
      </c>
      <c r="F137" s="183" t="s">
        <v>1164</v>
      </c>
      <c r="G137" s="184" t="s">
        <v>176</v>
      </c>
      <c r="H137" s="185">
        <v>22</v>
      </c>
      <c r="I137" s="186"/>
      <c r="J137" s="187">
        <f>ROUND(I137*H137,2)</f>
        <v>0</v>
      </c>
      <c r="K137" s="183" t="s">
        <v>221</v>
      </c>
      <c r="L137" s="41"/>
      <c r="M137" s="188" t="s">
        <v>19</v>
      </c>
      <c r="N137" s="189" t="s">
        <v>43</v>
      </c>
      <c r="O137" s="66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2" t="s">
        <v>543</v>
      </c>
      <c r="AT137" s="192" t="s">
        <v>218</v>
      </c>
      <c r="AU137" s="192" t="s">
        <v>79</v>
      </c>
      <c r="AY137" s="19" t="s">
        <v>216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9" t="s">
        <v>79</v>
      </c>
      <c r="BK137" s="193">
        <f>ROUND(I137*H137,2)</f>
        <v>0</v>
      </c>
      <c r="BL137" s="19" t="s">
        <v>543</v>
      </c>
      <c r="BM137" s="192" t="s">
        <v>1165</v>
      </c>
    </row>
    <row r="138" spans="1:65" s="2" customFormat="1" ht="11.25">
      <c r="A138" s="36"/>
      <c r="B138" s="37"/>
      <c r="C138" s="38"/>
      <c r="D138" s="194" t="s">
        <v>223</v>
      </c>
      <c r="E138" s="38"/>
      <c r="F138" s="195" t="s">
        <v>1166</v>
      </c>
      <c r="G138" s="38"/>
      <c r="H138" s="38"/>
      <c r="I138" s="196"/>
      <c r="J138" s="38"/>
      <c r="K138" s="38"/>
      <c r="L138" s="41"/>
      <c r="M138" s="197"/>
      <c r="N138" s="198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223</v>
      </c>
      <c r="AU138" s="19" t="s">
        <v>79</v>
      </c>
    </row>
    <row r="139" spans="1:65" s="2" customFormat="1" ht="16.5" customHeight="1">
      <c r="A139" s="36"/>
      <c r="B139" s="37"/>
      <c r="C139" s="181" t="s">
        <v>398</v>
      </c>
      <c r="D139" s="181" t="s">
        <v>218</v>
      </c>
      <c r="E139" s="182" t="s">
        <v>1167</v>
      </c>
      <c r="F139" s="183" t="s">
        <v>1168</v>
      </c>
      <c r="G139" s="184" t="s">
        <v>176</v>
      </c>
      <c r="H139" s="185">
        <v>22</v>
      </c>
      <c r="I139" s="186"/>
      <c r="J139" s="187">
        <f>ROUND(I139*H139,2)</f>
        <v>0</v>
      </c>
      <c r="K139" s="183" t="s">
        <v>221</v>
      </c>
      <c r="L139" s="41"/>
      <c r="M139" s="188" t="s">
        <v>19</v>
      </c>
      <c r="N139" s="189" t="s">
        <v>43</v>
      </c>
      <c r="O139" s="66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2" t="s">
        <v>543</v>
      </c>
      <c r="AT139" s="192" t="s">
        <v>218</v>
      </c>
      <c r="AU139" s="192" t="s">
        <v>79</v>
      </c>
      <c r="AY139" s="19" t="s">
        <v>216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9" t="s">
        <v>79</v>
      </c>
      <c r="BK139" s="193">
        <f>ROUND(I139*H139,2)</f>
        <v>0</v>
      </c>
      <c r="BL139" s="19" t="s">
        <v>543</v>
      </c>
      <c r="BM139" s="192" t="s">
        <v>1169</v>
      </c>
    </row>
    <row r="140" spans="1:65" s="2" customFormat="1" ht="11.25">
      <c r="A140" s="36"/>
      <c r="B140" s="37"/>
      <c r="C140" s="38"/>
      <c r="D140" s="194" t="s">
        <v>223</v>
      </c>
      <c r="E140" s="38"/>
      <c r="F140" s="195" t="s">
        <v>1170</v>
      </c>
      <c r="G140" s="38"/>
      <c r="H140" s="38"/>
      <c r="I140" s="196"/>
      <c r="J140" s="38"/>
      <c r="K140" s="38"/>
      <c r="L140" s="41"/>
      <c r="M140" s="197"/>
      <c r="N140" s="198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223</v>
      </c>
      <c r="AU140" s="19" t="s">
        <v>79</v>
      </c>
    </row>
    <row r="141" spans="1:65" s="2" customFormat="1" ht="16.5" customHeight="1">
      <c r="A141" s="36"/>
      <c r="B141" s="37"/>
      <c r="C141" s="181" t="s">
        <v>404</v>
      </c>
      <c r="D141" s="181" t="s">
        <v>218</v>
      </c>
      <c r="E141" s="182" t="s">
        <v>1171</v>
      </c>
      <c r="F141" s="183" t="s">
        <v>1172</v>
      </c>
      <c r="G141" s="184" t="s">
        <v>134</v>
      </c>
      <c r="H141" s="185">
        <v>120</v>
      </c>
      <c r="I141" s="186"/>
      <c r="J141" s="187">
        <f>ROUND(I141*H141,2)</f>
        <v>0</v>
      </c>
      <c r="K141" s="183" t="s">
        <v>221</v>
      </c>
      <c r="L141" s="41"/>
      <c r="M141" s="188" t="s">
        <v>19</v>
      </c>
      <c r="N141" s="189" t="s">
        <v>43</v>
      </c>
      <c r="O141" s="66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2" t="s">
        <v>543</v>
      </c>
      <c r="AT141" s="192" t="s">
        <v>218</v>
      </c>
      <c r="AU141" s="192" t="s">
        <v>79</v>
      </c>
      <c r="AY141" s="19" t="s">
        <v>216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79</v>
      </c>
      <c r="BK141" s="193">
        <f>ROUND(I141*H141,2)</f>
        <v>0</v>
      </c>
      <c r="BL141" s="19" t="s">
        <v>543</v>
      </c>
      <c r="BM141" s="192" t="s">
        <v>1173</v>
      </c>
    </row>
    <row r="142" spans="1:65" s="2" customFormat="1" ht="11.25">
      <c r="A142" s="36"/>
      <c r="B142" s="37"/>
      <c r="C142" s="38"/>
      <c r="D142" s="194" t="s">
        <v>223</v>
      </c>
      <c r="E142" s="38"/>
      <c r="F142" s="195" t="s">
        <v>1174</v>
      </c>
      <c r="G142" s="38"/>
      <c r="H142" s="38"/>
      <c r="I142" s="196"/>
      <c r="J142" s="38"/>
      <c r="K142" s="38"/>
      <c r="L142" s="41"/>
      <c r="M142" s="197"/>
      <c r="N142" s="198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223</v>
      </c>
      <c r="AU142" s="19" t="s">
        <v>79</v>
      </c>
    </row>
    <row r="143" spans="1:65" s="2" customFormat="1" ht="16.5" customHeight="1">
      <c r="A143" s="36"/>
      <c r="B143" s="37"/>
      <c r="C143" s="233" t="s">
        <v>410</v>
      </c>
      <c r="D143" s="233" t="s">
        <v>312</v>
      </c>
      <c r="E143" s="234" t="s">
        <v>1175</v>
      </c>
      <c r="F143" s="235" t="s">
        <v>1176</v>
      </c>
      <c r="G143" s="236" t="s">
        <v>134</v>
      </c>
      <c r="H143" s="237">
        <v>120</v>
      </c>
      <c r="I143" s="238"/>
      <c r="J143" s="239">
        <f>ROUND(I143*H143,2)</f>
        <v>0</v>
      </c>
      <c r="K143" s="235" t="s">
        <v>221</v>
      </c>
      <c r="L143" s="240"/>
      <c r="M143" s="241" t="s">
        <v>19</v>
      </c>
      <c r="N143" s="242" t="s">
        <v>43</v>
      </c>
      <c r="O143" s="66"/>
      <c r="P143" s="190">
        <f>O143*H143</f>
        <v>0</v>
      </c>
      <c r="Q143" s="190">
        <v>1E-4</v>
      </c>
      <c r="R143" s="190">
        <f>Q143*H143</f>
        <v>1.2E-2</v>
      </c>
      <c r="S143" s="190">
        <v>0</v>
      </c>
      <c r="T143" s="191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2" t="s">
        <v>1066</v>
      </c>
      <c r="AT143" s="192" t="s">
        <v>312</v>
      </c>
      <c r="AU143" s="192" t="s">
        <v>79</v>
      </c>
      <c r="AY143" s="19" t="s">
        <v>216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79</v>
      </c>
      <c r="BK143" s="193">
        <f>ROUND(I143*H143,2)</f>
        <v>0</v>
      </c>
      <c r="BL143" s="19" t="s">
        <v>543</v>
      </c>
      <c r="BM143" s="192" t="s">
        <v>1177</v>
      </c>
    </row>
    <row r="144" spans="1:65" s="2" customFormat="1" ht="16.5" customHeight="1">
      <c r="A144" s="36"/>
      <c r="B144" s="37"/>
      <c r="C144" s="233" t="s">
        <v>415</v>
      </c>
      <c r="D144" s="233" t="s">
        <v>312</v>
      </c>
      <c r="E144" s="234" t="s">
        <v>1178</v>
      </c>
      <c r="F144" s="235" t="s">
        <v>1179</v>
      </c>
      <c r="G144" s="236" t="s">
        <v>134</v>
      </c>
      <c r="H144" s="237">
        <v>120</v>
      </c>
      <c r="I144" s="238"/>
      <c r="J144" s="239">
        <f>ROUND(I144*H144,2)</f>
        <v>0</v>
      </c>
      <c r="K144" s="235" t="s">
        <v>1083</v>
      </c>
      <c r="L144" s="240"/>
      <c r="M144" s="241" t="s">
        <v>19</v>
      </c>
      <c r="N144" s="242" t="s">
        <v>43</v>
      </c>
      <c r="O144" s="66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2" t="s">
        <v>1066</v>
      </c>
      <c r="AT144" s="192" t="s">
        <v>312</v>
      </c>
      <c r="AU144" s="192" t="s">
        <v>79</v>
      </c>
      <c r="AY144" s="19" t="s">
        <v>216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9" t="s">
        <v>79</v>
      </c>
      <c r="BK144" s="193">
        <f>ROUND(I144*H144,2)</f>
        <v>0</v>
      </c>
      <c r="BL144" s="19" t="s">
        <v>543</v>
      </c>
      <c r="BM144" s="192" t="s">
        <v>1180</v>
      </c>
    </row>
    <row r="145" spans="1:65" s="2" customFormat="1" ht="16.5" customHeight="1">
      <c r="A145" s="36"/>
      <c r="B145" s="37"/>
      <c r="C145" s="233" t="s">
        <v>421</v>
      </c>
      <c r="D145" s="233" t="s">
        <v>312</v>
      </c>
      <c r="E145" s="234" t="s">
        <v>1181</v>
      </c>
      <c r="F145" s="235" t="s">
        <v>1182</v>
      </c>
      <c r="G145" s="236" t="s">
        <v>941</v>
      </c>
      <c r="H145" s="237">
        <v>120</v>
      </c>
      <c r="I145" s="238"/>
      <c r="J145" s="239">
        <f>ROUND(I145*H145,2)</f>
        <v>0</v>
      </c>
      <c r="K145" s="235" t="s">
        <v>1083</v>
      </c>
      <c r="L145" s="240"/>
      <c r="M145" s="241" t="s">
        <v>19</v>
      </c>
      <c r="N145" s="242" t="s">
        <v>43</v>
      </c>
      <c r="O145" s="66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2" t="s">
        <v>1066</v>
      </c>
      <c r="AT145" s="192" t="s">
        <v>312</v>
      </c>
      <c r="AU145" s="192" t="s">
        <v>79</v>
      </c>
      <c r="AY145" s="19" t="s">
        <v>216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9" t="s">
        <v>79</v>
      </c>
      <c r="BK145" s="193">
        <f>ROUND(I145*H145,2)</f>
        <v>0</v>
      </c>
      <c r="BL145" s="19" t="s">
        <v>543</v>
      </c>
      <c r="BM145" s="192" t="s">
        <v>1183</v>
      </c>
    </row>
    <row r="146" spans="1:65" s="2" customFormat="1" ht="16.5" customHeight="1">
      <c r="A146" s="36"/>
      <c r="B146" s="37"/>
      <c r="C146" s="233" t="s">
        <v>426</v>
      </c>
      <c r="D146" s="233" t="s">
        <v>312</v>
      </c>
      <c r="E146" s="234" t="s">
        <v>1184</v>
      </c>
      <c r="F146" s="235" t="s">
        <v>1185</v>
      </c>
      <c r="G146" s="236" t="s">
        <v>941</v>
      </c>
      <c r="H146" s="237">
        <v>1</v>
      </c>
      <c r="I146" s="238"/>
      <c r="J146" s="239">
        <f>ROUND(I146*H146,2)</f>
        <v>0</v>
      </c>
      <c r="K146" s="235" t="s">
        <v>1083</v>
      </c>
      <c r="L146" s="240"/>
      <c r="M146" s="241" t="s">
        <v>19</v>
      </c>
      <c r="N146" s="242" t="s">
        <v>43</v>
      </c>
      <c r="O146" s="66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2" t="s">
        <v>1066</v>
      </c>
      <c r="AT146" s="192" t="s">
        <v>312</v>
      </c>
      <c r="AU146" s="192" t="s">
        <v>79</v>
      </c>
      <c r="AY146" s="19" t="s">
        <v>216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79</v>
      </c>
      <c r="BK146" s="193">
        <f>ROUND(I146*H146,2)</f>
        <v>0</v>
      </c>
      <c r="BL146" s="19" t="s">
        <v>543</v>
      </c>
      <c r="BM146" s="192" t="s">
        <v>1186</v>
      </c>
    </row>
    <row r="147" spans="1:65" s="2" customFormat="1" ht="16.5" customHeight="1">
      <c r="A147" s="36"/>
      <c r="B147" s="37"/>
      <c r="C147" s="181" t="s">
        <v>431</v>
      </c>
      <c r="D147" s="181" t="s">
        <v>218</v>
      </c>
      <c r="E147" s="182" t="s">
        <v>1187</v>
      </c>
      <c r="F147" s="183" t="s">
        <v>1188</v>
      </c>
      <c r="G147" s="184" t="s">
        <v>134</v>
      </c>
      <c r="H147" s="185">
        <v>300</v>
      </c>
      <c r="I147" s="186"/>
      <c r="J147" s="187">
        <f>ROUND(I147*H147,2)</f>
        <v>0</v>
      </c>
      <c r="K147" s="183" t="s">
        <v>221</v>
      </c>
      <c r="L147" s="41"/>
      <c r="M147" s="188" t="s">
        <v>19</v>
      </c>
      <c r="N147" s="189" t="s">
        <v>43</v>
      </c>
      <c r="O147" s="66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2" t="s">
        <v>543</v>
      </c>
      <c r="AT147" s="192" t="s">
        <v>218</v>
      </c>
      <c r="AU147" s="192" t="s">
        <v>79</v>
      </c>
      <c r="AY147" s="19" t="s">
        <v>216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9" t="s">
        <v>79</v>
      </c>
      <c r="BK147" s="193">
        <f>ROUND(I147*H147,2)</f>
        <v>0</v>
      </c>
      <c r="BL147" s="19" t="s">
        <v>543</v>
      </c>
      <c r="BM147" s="192" t="s">
        <v>1189</v>
      </c>
    </row>
    <row r="148" spans="1:65" s="2" customFormat="1" ht="11.25">
      <c r="A148" s="36"/>
      <c r="B148" s="37"/>
      <c r="C148" s="38"/>
      <c r="D148" s="194" t="s">
        <v>223</v>
      </c>
      <c r="E148" s="38"/>
      <c r="F148" s="195" t="s">
        <v>1190</v>
      </c>
      <c r="G148" s="38"/>
      <c r="H148" s="38"/>
      <c r="I148" s="196"/>
      <c r="J148" s="38"/>
      <c r="K148" s="38"/>
      <c r="L148" s="41"/>
      <c r="M148" s="197"/>
      <c r="N148" s="198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223</v>
      </c>
      <c r="AU148" s="19" t="s">
        <v>79</v>
      </c>
    </row>
    <row r="149" spans="1:65" s="2" customFormat="1" ht="16.5" customHeight="1">
      <c r="A149" s="36"/>
      <c r="B149" s="37"/>
      <c r="C149" s="233" t="s">
        <v>435</v>
      </c>
      <c r="D149" s="233" t="s">
        <v>312</v>
      </c>
      <c r="E149" s="234" t="s">
        <v>1191</v>
      </c>
      <c r="F149" s="235" t="s">
        <v>1192</v>
      </c>
      <c r="G149" s="236" t="s">
        <v>134</v>
      </c>
      <c r="H149" s="237">
        <v>300</v>
      </c>
      <c r="I149" s="238"/>
      <c r="J149" s="239">
        <f>ROUND(I149*H149,2)</f>
        <v>0</v>
      </c>
      <c r="K149" s="235" t="s">
        <v>221</v>
      </c>
      <c r="L149" s="240"/>
      <c r="M149" s="241" t="s">
        <v>19</v>
      </c>
      <c r="N149" s="242" t="s">
        <v>43</v>
      </c>
      <c r="O149" s="66"/>
      <c r="P149" s="190">
        <f>O149*H149</f>
        <v>0</v>
      </c>
      <c r="Q149" s="190">
        <v>1.6000000000000001E-4</v>
      </c>
      <c r="R149" s="190">
        <f>Q149*H149</f>
        <v>4.8000000000000001E-2</v>
      </c>
      <c r="S149" s="190">
        <v>0</v>
      </c>
      <c r="T149" s="191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2" t="s">
        <v>1066</v>
      </c>
      <c r="AT149" s="192" t="s">
        <v>312</v>
      </c>
      <c r="AU149" s="192" t="s">
        <v>79</v>
      </c>
      <c r="AY149" s="19" t="s">
        <v>216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9" t="s">
        <v>79</v>
      </c>
      <c r="BK149" s="193">
        <f>ROUND(I149*H149,2)</f>
        <v>0</v>
      </c>
      <c r="BL149" s="19" t="s">
        <v>543</v>
      </c>
      <c r="BM149" s="192" t="s">
        <v>1193</v>
      </c>
    </row>
    <row r="150" spans="1:65" s="2" customFormat="1" ht="16.5" customHeight="1">
      <c r="A150" s="36"/>
      <c r="B150" s="37"/>
      <c r="C150" s="181" t="s">
        <v>440</v>
      </c>
      <c r="D150" s="181" t="s">
        <v>218</v>
      </c>
      <c r="E150" s="182" t="s">
        <v>1194</v>
      </c>
      <c r="F150" s="183" t="s">
        <v>1195</v>
      </c>
      <c r="G150" s="184" t="s">
        <v>134</v>
      </c>
      <c r="H150" s="185">
        <v>1590</v>
      </c>
      <c r="I150" s="186"/>
      <c r="J150" s="187">
        <f>ROUND(I150*H150,2)</f>
        <v>0</v>
      </c>
      <c r="K150" s="183" t="s">
        <v>221</v>
      </c>
      <c r="L150" s="41"/>
      <c r="M150" s="188" t="s">
        <v>19</v>
      </c>
      <c r="N150" s="189" t="s">
        <v>43</v>
      </c>
      <c r="O150" s="66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2" t="s">
        <v>543</v>
      </c>
      <c r="AT150" s="192" t="s">
        <v>218</v>
      </c>
      <c r="AU150" s="192" t="s">
        <v>79</v>
      </c>
      <c r="AY150" s="19" t="s">
        <v>216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79</v>
      </c>
      <c r="BK150" s="193">
        <f>ROUND(I150*H150,2)</f>
        <v>0</v>
      </c>
      <c r="BL150" s="19" t="s">
        <v>543</v>
      </c>
      <c r="BM150" s="192" t="s">
        <v>1196</v>
      </c>
    </row>
    <row r="151" spans="1:65" s="2" customFormat="1" ht="11.25">
      <c r="A151" s="36"/>
      <c r="B151" s="37"/>
      <c r="C151" s="38"/>
      <c r="D151" s="194" t="s">
        <v>223</v>
      </c>
      <c r="E151" s="38"/>
      <c r="F151" s="195" t="s">
        <v>1197</v>
      </c>
      <c r="G151" s="38"/>
      <c r="H151" s="38"/>
      <c r="I151" s="196"/>
      <c r="J151" s="38"/>
      <c r="K151" s="38"/>
      <c r="L151" s="41"/>
      <c r="M151" s="197"/>
      <c r="N151" s="198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223</v>
      </c>
      <c r="AU151" s="19" t="s">
        <v>79</v>
      </c>
    </row>
    <row r="152" spans="1:65" s="2" customFormat="1" ht="16.5" customHeight="1">
      <c r="A152" s="36"/>
      <c r="B152" s="37"/>
      <c r="C152" s="233" t="s">
        <v>445</v>
      </c>
      <c r="D152" s="233" t="s">
        <v>312</v>
      </c>
      <c r="E152" s="234" t="s">
        <v>1198</v>
      </c>
      <c r="F152" s="235" t="s">
        <v>1199</v>
      </c>
      <c r="G152" s="236" t="s">
        <v>134</v>
      </c>
      <c r="H152" s="237">
        <v>1590</v>
      </c>
      <c r="I152" s="238"/>
      <c r="J152" s="239">
        <f>ROUND(I152*H152,2)</f>
        <v>0</v>
      </c>
      <c r="K152" s="235" t="s">
        <v>221</v>
      </c>
      <c r="L152" s="240"/>
      <c r="M152" s="241" t="s">
        <v>19</v>
      </c>
      <c r="N152" s="242" t="s">
        <v>43</v>
      </c>
      <c r="O152" s="66"/>
      <c r="P152" s="190">
        <f>O152*H152</f>
        <v>0</v>
      </c>
      <c r="Q152" s="190">
        <v>1.1000000000000001E-3</v>
      </c>
      <c r="R152" s="190">
        <f>Q152*H152</f>
        <v>1.7490000000000001</v>
      </c>
      <c r="S152" s="190">
        <v>0</v>
      </c>
      <c r="T152" s="19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2" t="s">
        <v>1066</v>
      </c>
      <c r="AT152" s="192" t="s">
        <v>312</v>
      </c>
      <c r="AU152" s="192" t="s">
        <v>79</v>
      </c>
      <c r="AY152" s="19" t="s">
        <v>216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79</v>
      </c>
      <c r="BK152" s="193">
        <f>ROUND(I152*H152,2)</f>
        <v>0</v>
      </c>
      <c r="BL152" s="19" t="s">
        <v>543</v>
      </c>
      <c r="BM152" s="192" t="s">
        <v>1200</v>
      </c>
    </row>
    <row r="153" spans="1:65" s="2" customFormat="1" ht="16.5" customHeight="1">
      <c r="A153" s="36"/>
      <c r="B153" s="37"/>
      <c r="C153" s="181" t="s">
        <v>450</v>
      </c>
      <c r="D153" s="181" t="s">
        <v>218</v>
      </c>
      <c r="E153" s="182" t="s">
        <v>1201</v>
      </c>
      <c r="F153" s="183" t="s">
        <v>1202</v>
      </c>
      <c r="G153" s="184" t="s">
        <v>176</v>
      </c>
      <c r="H153" s="185">
        <v>8</v>
      </c>
      <c r="I153" s="186"/>
      <c r="J153" s="187">
        <f>ROUND(I153*H153,2)</f>
        <v>0</v>
      </c>
      <c r="K153" s="183" t="s">
        <v>221</v>
      </c>
      <c r="L153" s="41"/>
      <c r="M153" s="188" t="s">
        <v>19</v>
      </c>
      <c r="N153" s="189" t="s">
        <v>43</v>
      </c>
      <c r="O153" s="66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92" t="s">
        <v>543</v>
      </c>
      <c r="AT153" s="192" t="s">
        <v>218</v>
      </c>
      <c r="AU153" s="192" t="s">
        <v>79</v>
      </c>
      <c r="AY153" s="19" t="s">
        <v>216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79</v>
      </c>
      <c r="BK153" s="193">
        <f>ROUND(I153*H153,2)</f>
        <v>0</v>
      </c>
      <c r="BL153" s="19" t="s">
        <v>543</v>
      </c>
      <c r="BM153" s="192" t="s">
        <v>1203</v>
      </c>
    </row>
    <row r="154" spans="1:65" s="2" customFormat="1" ht="11.25">
      <c r="A154" s="36"/>
      <c r="B154" s="37"/>
      <c r="C154" s="38"/>
      <c r="D154" s="194" t="s">
        <v>223</v>
      </c>
      <c r="E154" s="38"/>
      <c r="F154" s="195" t="s">
        <v>1204</v>
      </c>
      <c r="G154" s="38"/>
      <c r="H154" s="38"/>
      <c r="I154" s="196"/>
      <c r="J154" s="38"/>
      <c r="K154" s="38"/>
      <c r="L154" s="41"/>
      <c r="M154" s="197"/>
      <c r="N154" s="198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223</v>
      </c>
      <c r="AU154" s="19" t="s">
        <v>79</v>
      </c>
    </row>
    <row r="155" spans="1:65" s="2" customFormat="1" ht="16.5" customHeight="1">
      <c r="A155" s="36"/>
      <c r="B155" s="37"/>
      <c r="C155" s="233" t="s">
        <v>454</v>
      </c>
      <c r="D155" s="233" t="s">
        <v>312</v>
      </c>
      <c r="E155" s="234" t="s">
        <v>1205</v>
      </c>
      <c r="F155" s="235" t="s">
        <v>1206</v>
      </c>
      <c r="G155" s="236" t="s">
        <v>941</v>
      </c>
      <c r="H155" s="237">
        <v>8</v>
      </c>
      <c r="I155" s="238"/>
      <c r="J155" s="239">
        <f>ROUND(I155*H155,2)</f>
        <v>0</v>
      </c>
      <c r="K155" s="235" t="s">
        <v>1083</v>
      </c>
      <c r="L155" s="240"/>
      <c r="M155" s="241" t="s">
        <v>19</v>
      </c>
      <c r="N155" s="242" t="s">
        <v>43</v>
      </c>
      <c r="O155" s="66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2" t="s">
        <v>1066</v>
      </c>
      <c r="AT155" s="192" t="s">
        <v>312</v>
      </c>
      <c r="AU155" s="192" t="s">
        <v>79</v>
      </c>
      <c r="AY155" s="19" t="s">
        <v>216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79</v>
      </c>
      <c r="BK155" s="193">
        <f>ROUND(I155*H155,2)</f>
        <v>0</v>
      </c>
      <c r="BL155" s="19" t="s">
        <v>543</v>
      </c>
      <c r="BM155" s="192" t="s">
        <v>1207</v>
      </c>
    </row>
    <row r="156" spans="1:65" s="2" customFormat="1" ht="16.5" customHeight="1">
      <c r="A156" s="36"/>
      <c r="B156" s="37"/>
      <c r="C156" s="181" t="s">
        <v>460</v>
      </c>
      <c r="D156" s="181" t="s">
        <v>218</v>
      </c>
      <c r="E156" s="182" t="s">
        <v>1208</v>
      </c>
      <c r="F156" s="183" t="s">
        <v>1209</v>
      </c>
      <c r="G156" s="184" t="s">
        <v>176</v>
      </c>
      <c r="H156" s="185">
        <v>8</v>
      </c>
      <c r="I156" s="186"/>
      <c r="J156" s="187">
        <f>ROUND(I156*H156,2)</f>
        <v>0</v>
      </c>
      <c r="K156" s="183" t="s">
        <v>221</v>
      </c>
      <c r="L156" s="41"/>
      <c r="M156" s="188" t="s">
        <v>19</v>
      </c>
      <c r="N156" s="189" t="s">
        <v>43</v>
      </c>
      <c r="O156" s="66"/>
      <c r="P156" s="190">
        <f>O156*H156</f>
        <v>0</v>
      </c>
      <c r="Q156" s="190">
        <v>0</v>
      </c>
      <c r="R156" s="190">
        <f>Q156*H156</f>
        <v>0</v>
      </c>
      <c r="S156" s="190">
        <v>2.3E-2</v>
      </c>
      <c r="T156" s="191">
        <f>S156*H156</f>
        <v>0.184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2" t="s">
        <v>543</v>
      </c>
      <c r="AT156" s="192" t="s">
        <v>218</v>
      </c>
      <c r="AU156" s="192" t="s">
        <v>79</v>
      </c>
      <c r="AY156" s="19" t="s">
        <v>216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9" t="s">
        <v>79</v>
      </c>
      <c r="BK156" s="193">
        <f>ROUND(I156*H156,2)</f>
        <v>0</v>
      </c>
      <c r="BL156" s="19" t="s">
        <v>543</v>
      </c>
      <c r="BM156" s="192" t="s">
        <v>1210</v>
      </c>
    </row>
    <row r="157" spans="1:65" s="2" customFormat="1" ht="11.25">
      <c r="A157" s="36"/>
      <c r="B157" s="37"/>
      <c r="C157" s="38"/>
      <c r="D157" s="194" t="s">
        <v>223</v>
      </c>
      <c r="E157" s="38"/>
      <c r="F157" s="195" t="s">
        <v>1211</v>
      </c>
      <c r="G157" s="38"/>
      <c r="H157" s="38"/>
      <c r="I157" s="196"/>
      <c r="J157" s="38"/>
      <c r="K157" s="38"/>
      <c r="L157" s="41"/>
      <c r="M157" s="197"/>
      <c r="N157" s="198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223</v>
      </c>
      <c r="AU157" s="19" t="s">
        <v>79</v>
      </c>
    </row>
    <row r="158" spans="1:65" s="2" customFormat="1" ht="16.5" customHeight="1">
      <c r="A158" s="36"/>
      <c r="B158" s="37"/>
      <c r="C158" s="181" t="s">
        <v>466</v>
      </c>
      <c r="D158" s="181" t="s">
        <v>218</v>
      </c>
      <c r="E158" s="182" t="s">
        <v>1212</v>
      </c>
      <c r="F158" s="183" t="s">
        <v>1213</v>
      </c>
      <c r="G158" s="184" t="s">
        <v>134</v>
      </c>
      <c r="H158" s="185">
        <v>28</v>
      </c>
      <c r="I158" s="186"/>
      <c r="J158" s="187">
        <f>ROUND(I158*H158,2)</f>
        <v>0</v>
      </c>
      <c r="K158" s="183" t="s">
        <v>221</v>
      </c>
      <c r="L158" s="41"/>
      <c r="M158" s="188" t="s">
        <v>19</v>
      </c>
      <c r="N158" s="189" t="s">
        <v>43</v>
      </c>
      <c r="O158" s="66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2" t="s">
        <v>543</v>
      </c>
      <c r="AT158" s="192" t="s">
        <v>218</v>
      </c>
      <c r="AU158" s="192" t="s">
        <v>79</v>
      </c>
      <c r="AY158" s="19" t="s">
        <v>216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9" t="s">
        <v>79</v>
      </c>
      <c r="BK158" s="193">
        <f>ROUND(I158*H158,2)</f>
        <v>0</v>
      </c>
      <c r="BL158" s="19" t="s">
        <v>543</v>
      </c>
      <c r="BM158" s="192" t="s">
        <v>1214</v>
      </c>
    </row>
    <row r="159" spans="1:65" s="2" customFormat="1" ht="11.25">
      <c r="A159" s="36"/>
      <c r="B159" s="37"/>
      <c r="C159" s="38"/>
      <c r="D159" s="194" t="s">
        <v>223</v>
      </c>
      <c r="E159" s="38"/>
      <c r="F159" s="195" t="s">
        <v>1215</v>
      </c>
      <c r="G159" s="38"/>
      <c r="H159" s="38"/>
      <c r="I159" s="196"/>
      <c r="J159" s="38"/>
      <c r="K159" s="38"/>
      <c r="L159" s="41"/>
      <c r="M159" s="197"/>
      <c r="N159" s="198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223</v>
      </c>
      <c r="AU159" s="19" t="s">
        <v>79</v>
      </c>
    </row>
    <row r="160" spans="1:65" s="2" customFormat="1" ht="16.5" customHeight="1">
      <c r="A160" s="36"/>
      <c r="B160" s="37"/>
      <c r="C160" s="233" t="s">
        <v>471</v>
      </c>
      <c r="D160" s="233" t="s">
        <v>312</v>
      </c>
      <c r="E160" s="234" t="s">
        <v>1216</v>
      </c>
      <c r="F160" s="235" t="s">
        <v>1217</v>
      </c>
      <c r="G160" s="236" t="s">
        <v>326</v>
      </c>
      <c r="H160" s="237">
        <v>18.2</v>
      </c>
      <c r="I160" s="238"/>
      <c r="J160" s="239">
        <f>ROUND(I160*H160,2)</f>
        <v>0</v>
      </c>
      <c r="K160" s="235" t="s">
        <v>221</v>
      </c>
      <c r="L160" s="240"/>
      <c r="M160" s="241" t="s">
        <v>19</v>
      </c>
      <c r="N160" s="242" t="s">
        <v>43</v>
      </c>
      <c r="O160" s="66"/>
      <c r="P160" s="190">
        <f>O160*H160</f>
        <v>0</v>
      </c>
      <c r="Q160" s="190">
        <v>1E-3</v>
      </c>
      <c r="R160" s="190">
        <f>Q160*H160</f>
        <v>1.8200000000000001E-2</v>
      </c>
      <c r="S160" s="190">
        <v>0</v>
      </c>
      <c r="T160" s="19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2" t="s">
        <v>1066</v>
      </c>
      <c r="AT160" s="192" t="s">
        <v>312</v>
      </c>
      <c r="AU160" s="192" t="s">
        <v>79</v>
      </c>
      <c r="AY160" s="19" t="s">
        <v>216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9" t="s">
        <v>79</v>
      </c>
      <c r="BK160" s="193">
        <f>ROUND(I160*H160,2)</f>
        <v>0</v>
      </c>
      <c r="BL160" s="19" t="s">
        <v>543</v>
      </c>
      <c r="BM160" s="192" t="s">
        <v>1218</v>
      </c>
    </row>
    <row r="161" spans="1:65" s="2" customFormat="1" ht="16.5" customHeight="1">
      <c r="A161" s="36"/>
      <c r="B161" s="37"/>
      <c r="C161" s="181" t="s">
        <v>476</v>
      </c>
      <c r="D161" s="181" t="s">
        <v>218</v>
      </c>
      <c r="E161" s="182" t="s">
        <v>1219</v>
      </c>
      <c r="F161" s="183" t="s">
        <v>1220</v>
      </c>
      <c r="G161" s="184" t="s">
        <v>176</v>
      </c>
      <c r="H161" s="185">
        <v>1</v>
      </c>
      <c r="I161" s="186"/>
      <c r="J161" s="187">
        <f>ROUND(I161*H161,2)</f>
        <v>0</v>
      </c>
      <c r="K161" s="183" t="s">
        <v>221</v>
      </c>
      <c r="L161" s="41"/>
      <c r="M161" s="188" t="s">
        <v>19</v>
      </c>
      <c r="N161" s="189" t="s">
        <v>43</v>
      </c>
      <c r="O161" s="66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2" t="s">
        <v>543</v>
      </c>
      <c r="AT161" s="192" t="s">
        <v>218</v>
      </c>
      <c r="AU161" s="192" t="s">
        <v>79</v>
      </c>
      <c r="AY161" s="19" t="s">
        <v>216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79</v>
      </c>
      <c r="BK161" s="193">
        <f>ROUND(I161*H161,2)</f>
        <v>0</v>
      </c>
      <c r="BL161" s="19" t="s">
        <v>543</v>
      </c>
      <c r="BM161" s="192" t="s">
        <v>1221</v>
      </c>
    </row>
    <row r="162" spans="1:65" s="2" customFormat="1" ht="11.25">
      <c r="A162" s="36"/>
      <c r="B162" s="37"/>
      <c r="C162" s="38"/>
      <c r="D162" s="194" t="s">
        <v>223</v>
      </c>
      <c r="E162" s="38"/>
      <c r="F162" s="195" t="s">
        <v>1222</v>
      </c>
      <c r="G162" s="38"/>
      <c r="H162" s="38"/>
      <c r="I162" s="196"/>
      <c r="J162" s="38"/>
      <c r="K162" s="38"/>
      <c r="L162" s="41"/>
      <c r="M162" s="197"/>
      <c r="N162" s="198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223</v>
      </c>
      <c r="AU162" s="19" t="s">
        <v>79</v>
      </c>
    </row>
    <row r="163" spans="1:65" s="2" customFormat="1" ht="16.5" customHeight="1">
      <c r="A163" s="36"/>
      <c r="B163" s="37"/>
      <c r="C163" s="181" t="s">
        <v>481</v>
      </c>
      <c r="D163" s="181" t="s">
        <v>218</v>
      </c>
      <c r="E163" s="182" t="s">
        <v>1223</v>
      </c>
      <c r="F163" s="183" t="s">
        <v>1224</v>
      </c>
      <c r="G163" s="184" t="s">
        <v>560</v>
      </c>
      <c r="H163" s="185">
        <v>31</v>
      </c>
      <c r="I163" s="186"/>
      <c r="J163" s="187">
        <f>ROUND(I163*H163,2)</f>
        <v>0</v>
      </c>
      <c r="K163" s="183" t="s">
        <v>221</v>
      </c>
      <c r="L163" s="41"/>
      <c r="M163" s="188" t="s">
        <v>19</v>
      </c>
      <c r="N163" s="189" t="s">
        <v>43</v>
      </c>
      <c r="O163" s="66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2" t="s">
        <v>543</v>
      </c>
      <c r="AT163" s="192" t="s">
        <v>218</v>
      </c>
      <c r="AU163" s="192" t="s">
        <v>79</v>
      </c>
      <c r="AY163" s="19" t="s">
        <v>216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79</v>
      </c>
      <c r="BK163" s="193">
        <f>ROUND(I163*H163,2)</f>
        <v>0</v>
      </c>
      <c r="BL163" s="19" t="s">
        <v>543</v>
      </c>
      <c r="BM163" s="192" t="s">
        <v>1225</v>
      </c>
    </row>
    <row r="164" spans="1:65" s="2" customFormat="1" ht="11.25">
      <c r="A164" s="36"/>
      <c r="B164" s="37"/>
      <c r="C164" s="38"/>
      <c r="D164" s="194" t="s">
        <v>223</v>
      </c>
      <c r="E164" s="38"/>
      <c r="F164" s="195" t="s">
        <v>1226</v>
      </c>
      <c r="G164" s="38"/>
      <c r="H164" s="38"/>
      <c r="I164" s="196"/>
      <c r="J164" s="38"/>
      <c r="K164" s="38"/>
      <c r="L164" s="41"/>
      <c r="M164" s="197"/>
      <c r="N164" s="198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223</v>
      </c>
      <c r="AU164" s="19" t="s">
        <v>79</v>
      </c>
    </row>
    <row r="165" spans="1:65" s="2" customFormat="1" ht="16.5" customHeight="1">
      <c r="A165" s="36"/>
      <c r="B165" s="37"/>
      <c r="C165" s="181" t="s">
        <v>488</v>
      </c>
      <c r="D165" s="181" t="s">
        <v>218</v>
      </c>
      <c r="E165" s="182" t="s">
        <v>1227</v>
      </c>
      <c r="F165" s="183" t="s">
        <v>1228</v>
      </c>
      <c r="G165" s="184" t="s">
        <v>1053</v>
      </c>
      <c r="H165" s="185">
        <v>1</v>
      </c>
      <c r="I165" s="186"/>
      <c r="J165" s="187">
        <f>ROUND(I165*H165,2)</f>
        <v>0</v>
      </c>
      <c r="K165" s="183" t="s">
        <v>1083</v>
      </c>
      <c r="L165" s="41"/>
      <c r="M165" s="188" t="s">
        <v>19</v>
      </c>
      <c r="N165" s="189" t="s">
        <v>43</v>
      </c>
      <c r="O165" s="66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2" t="s">
        <v>543</v>
      </c>
      <c r="AT165" s="192" t="s">
        <v>218</v>
      </c>
      <c r="AU165" s="192" t="s">
        <v>79</v>
      </c>
      <c r="AY165" s="19" t="s">
        <v>216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79</v>
      </c>
      <c r="BK165" s="193">
        <f>ROUND(I165*H165,2)</f>
        <v>0</v>
      </c>
      <c r="BL165" s="19" t="s">
        <v>543</v>
      </c>
      <c r="BM165" s="192" t="s">
        <v>1229</v>
      </c>
    </row>
    <row r="166" spans="1:65" s="12" customFormat="1" ht="25.9" customHeight="1">
      <c r="B166" s="165"/>
      <c r="C166" s="166"/>
      <c r="D166" s="167" t="s">
        <v>71</v>
      </c>
      <c r="E166" s="168" t="s">
        <v>538</v>
      </c>
      <c r="F166" s="168" t="s">
        <v>539</v>
      </c>
      <c r="G166" s="166"/>
      <c r="H166" s="166"/>
      <c r="I166" s="169"/>
      <c r="J166" s="170">
        <f>BK166</f>
        <v>0</v>
      </c>
      <c r="K166" s="166"/>
      <c r="L166" s="171"/>
      <c r="M166" s="172"/>
      <c r="N166" s="173"/>
      <c r="O166" s="173"/>
      <c r="P166" s="174">
        <f>SUM(P167:P234)</f>
        <v>0</v>
      </c>
      <c r="Q166" s="173"/>
      <c r="R166" s="174">
        <f>SUM(R167:R234)</f>
        <v>428.58399000000009</v>
      </c>
      <c r="S166" s="173"/>
      <c r="T166" s="175">
        <f>SUM(T167:T234)</f>
        <v>235.02400000000003</v>
      </c>
      <c r="AR166" s="176" t="s">
        <v>136</v>
      </c>
      <c r="AT166" s="177" t="s">
        <v>71</v>
      </c>
      <c r="AU166" s="177" t="s">
        <v>72</v>
      </c>
      <c r="AY166" s="176" t="s">
        <v>216</v>
      </c>
      <c r="BK166" s="178">
        <f>SUM(BK167:BK234)</f>
        <v>0</v>
      </c>
    </row>
    <row r="167" spans="1:65" s="2" customFormat="1" ht="16.5" customHeight="1">
      <c r="A167" s="36"/>
      <c r="B167" s="37"/>
      <c r="C167" s="181" t="s">
        <v>493</v>
      </c>
      <c r="D167" s="181" t="s">
        <v>218</v>
      </c>
      <c r="E167" s="182" t="s">
        <v>1230</v>
      </c>
      <c r="F167" s="183" t="s">
        <v>1231</v>
      </c>
      <c r="G167" s="184" t="s">
        <v>1232</v>
      </c>
      <c r="H167" s="185">
        <v>1.1000000000000001</v>
      </c>
      <c r="I167" s="186"/>
      <c r="J167" s="187">
        <f>ROUND(I167*H167,2)</f>
        <v>0</v>
      </c>
      <c r="K167" s="183" t="s">
        <v>221</v>
      </c>
      <c r="L167" s="41"/>
      <c r="M167" s="188" t="s">
        <v>19</v>
      </c>
      <c r="N167" s="189" t="s">
        <v>43</v>
      </c>
      <c r="O167" s="66"/>
      <c r="P167" s="190">
        <f>O167*H167</f>
        <v>0</v>
      </c>
      <c r="Q167" s="190">
        <v>8.8000000000000005E-3</v>
      </c>
      <c r="R167" s="190">
        <f>Q167*H167</f>
        <v>9.6800000000000011E-3</v>
      </c>
      <c r="S167" s="190">
        <v>0</v>
      </c>
      <c r="T167" s="19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2" t="s">
        <v>543</v>
      </c>
      <c r="AT167" s="192" t="s">
        <v>218</v>
      </c>
      <c r="AU167" s="192" t="s">
        <v>79</v>
      </c>
      <c r="AY167" s="19" t="s">
        <v>216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79</v>
      </c>
      <c r="BK167" s="193">
        <f>ROUND(I167*H167,2)</f>
        <v>0</v>
      </c>
      <c r="BL167" s="19" t="s">
        <v>543</v>
      </c>
      <c r="BM167" s="192" t="s">
        <v>1233</v>
      </c>
    </row>
    <row r="168" spans="1:65" s="2" customFormat="1" ht="11.25">
      <c r="A168" s="36"/>
      <c r="B168" s="37"/>
      <c r="C168" s="38"/>
      <c r="D168" s="194" t="s">
        <v>223</v>
      </c>
      <c r="E168" s="38"/>
      <c r="F168" s="195" t="s">
        <v>1234</v>
      </c>
      <c r="G168" s="38"/>
      <c r="H168" s="38"/>
      <c r="I168" s="196"/>
      <c r="J168" s="38"/>
      <c r="K168" s="38"/>
      <c r="L168" s="41"/>
      <c r="M168" s="197"/>
      <c r="N168" s="198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223</v>
      </c>
      <c r="AU168" s="19" t="s">
        <v>79</v>
      </c>
    </row>
    <row r="169" spans="1:65" s="2" customFormat="1" ht="16.5" customHeight="1">
      <c r="A169" s="36"/>
      <c r="B169" s="37"/>
      <c r="C169" s="181" t="s">
        <v>500</v>
      </c>
      <c r="D169" s="181" t="s">
        <v>218</v>
      </c>
      <c r="E169" s="182" t="s">
        <v>1235</v>
      </c>
      <c r="F169" s="183" t="s">
        <v>1236</v>
      </c>
      <c r="G169" s="184" t="s">
        <v>160</v>
      </c>
      <c r="H169" s="185">
        <v>19.5</v>
      </c>
      <c r="I169" s="186"/>
      <c r="J169" s="187">
        <f>ROUND(I169*H169,2)</f>
        <v>0</v>
      </c>
      <c r="K169" s="183" t="s">
        <v>221</v>
      </c>
      <c r="L169" s="41"/>
      <c r="M169" s="188" t="s">
        <v>19</v>
      </c>
      <c r="N169" s="189" t="s">
        <v>43</v>
      </c>
      <c r="O169" s="66"/>
      <c r="P169" s="190">
        <f>O169*H169</f>
        <v>0</v>
      </c>
      <c r="Q169" s="190">
        <v>2.3010199999999998</v>
      </c>
      <c r="R169" s="190">
        <f>Q169*H169</f>
        <v>44.869889999999998</v>
      </c>
      <c r="S169" s="190">
        <v>0</v>
      </c>
      <c r="T169" s="19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2" t="s">
        <v>543</v>
      </c>
      <c r="AT169" s="192" t="s">
        <v>218</v>
      </c>
      <c r="AU169" s="192" t="s">
        <v>79</v>
      </c>
      <c r="AY169" s="19" t="s">
        <v>216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79</v>
      </c>
      <c r="BK169" s="193">
        <f>ROUND(I169*H169,2)</f>
        <v>0</v>
      </c>
      <c r="BL169" s="19" t="s">
        <v>543</v>
      </c>
      <c r="BM169" s="192" t="s">
        <v>1237</v>
      </c>
    </row>
    <row r="170" spans="1:65" s="2" customFormat="1" ht="11.25">
      <c r="A170" s="36"/>
      <c r="B170" s="37"/>
      <c r="C170" s="38"/>
      <c r="D170" s="194" t="s">
        <v>223</v>
      </c>
      <c r="E170" s="38"/>
      <c r="F170" s="195" t="s">
        <v>1238</v>
      </c>
      <c r="G170" s="38"/>
      <c r="H170" s="38"/>
      <c r="I170" s="196"/>
      <c r="J170" s="38"/>
      <c r="K170" s="38"/>
      <c r="L170" s="41"/>
      <c r="M170" s="197"/>
      <c r="N170" s="198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223</v>
      </c>
      <c r="AU170" s="19" t="s">
        <v>79</v>
      </c>
    </row>
    <row r="171" spans="1:65" s="2" customFormat="1" ht="16.5" customHeight="1">
      <c r="A171" s="36"/>
      <c r="B171" s="37"/>
      <c r="C171" s="181" t="s">
        <v>505</v>
      </c>
      <c r="D171" s="181" t="s">
        <v>218</v>
      </c>
      <c r="E171" s="182" t="s">
        <v>1239</v>
      </c>
      <c r="F171" s="183" t="s">
        <v>1240</v>
      </c>
      <c r="G171" s="184" t="s">
        <v>160</v>
      </c>
      <c r="H171" s="185">
        <v>14</v>
      </c>
      <c r="I171" s="186"/>
      <c r="J171" s="187">
        <f>ROUND(I171*H171,2)</f>
        <v>0</v>
      </c>
      <c r="K171" s="183" t="s">
        <v>221</v>
      </c>
      <c r="L171" s="41"/>
      <c r="M171" s="188" t="s">
        <v>19</v>
      </c>
      <c r="N171" s="189" t="s">
        <v>43</v>
      </c>
      <c r="O171" s="66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92" t="s">
        <v>543</v>
      </c>
      <c r="AT171" s="192" t="s">
        <v>218</v>
      </c>
      <c r="AU171" s="192" t="s">
        <v>79</v>
      </c>
      <c r="AY171" s="19" t="s">
        <v>216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9" t="s">
        <v>79</v>
      </c>
      <c r="BK171" s="193">
        <f>ROUND(I171*H171,2)</f>
        <v>0</v>
      </c>
      <c r="BL171" s="19" t="s">
        <v>543</v>
      </c>
      <c r="BM171" s="192" t="s">
        <v>1241</v>
      </c>
    </row>
    <row r="172" spans="1:65" s="2" customFormat="1" ht="11.25">
      <c r="A172" s="36"/>
      <c r="B172" s="37"/>
      <c r="C172" s="38"/>
      <c r="D172" s="194" t="s">
        <v>223</v>
      </c>
      <c r="E172" s="38"/>
      <c r="F172" s="195" t="s">
        <v>1242</v>
      </c>
      <c r="G172" s="38"/>
      <c r="H172" s="38"/>
      <c r="I172" s="196"/>
      <c r="J172" s="38"/>
      <c r="K172" s="38"/>
      <c r="L172" s="41"/>
      <c r="M172" s="197"/>
      <c r="N172" s="198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223</v>
      </c>
      <c r="AU172" s="19" t="s">
        <v>79</v>
      </c>
    </row>
    <row r="173" spans="1:65" s="2" customFormat="1" ht="16.5" customHeight="1">
      <c r="A173" s="36"/>
      <c r="B173" s="37"/>
      <c r="C173" s="181" t="s">
        <v>510</v>
      </c>
      <c r="D173" s="181" t="s">
        <v>218</v>
      </c>
      <c r="E173" s="182" t="s">
        <v>1243</v>
      </c>
      <c r="F173" s="183" t="s">
        <v>1244</v>
      </c>
      <c r="G173" s="184" t="s">
        <v>134</v>
      </c>
      <c r="H173" s="185">
        <v>1000</v>
      </c>
      <c r="I173" s="186"/>
      <c r="J173" s="187">
        <f>ROUND(I173*H173,2)</f>
        <v>0</v>
      </c>
      <c r="K173" s="183" t="s">
        <v>221</v>
      </c>
      <c r="L173" s="41"/>
      <c r="M173" s="188" t="s">
        <v>19</v>
      </c>
      <c r="N173" s="189" t="s">
        <v>43</v>
      </c>
      <c r="O173" s="66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2" t="s">
        <v>543</v>
      </c>
      <c r="AT173" s="192" t="s">
        <v>218</v>
      </c>
      <c r="AU173" s="192" t="s">
        <v>79</v>
      </c>
      <c r="AY173" s="19" t="s">
        <v>216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79</v>
      </c>
      <c r="BK173" s="193">
        <f>ROUND(I173*H173,2)</f>
        <v>0</v>
      </c>
      <c r="BL173" s="19" t="s">
        <v>543</v>
      </c>
      <c r="BM173" s="192" t="s">
        <v>1245</v>
      </c>
    </row>
    <row r="174" spans="1:65" s="2" customFormat="1" ht="11.25">
      <c r="A174" s="36"/>
      <c r="B174" s="37"/>
      <c r="C174" s="38"/>
      <c r="D174" s="194" t="s">
        <v>223</v>
      </c>
      <c r="E174" s="38"/>
      <c r="F174" s="195" t="s">
        <v>1246</v>
      </c>
      <c r="G174" s="38"/>
      <c r="H174" s="38"/>
      <c r="I174" s="196"/>
      <c r="J174" s="38"/>
      <c r="K174" s="38"/>
      <c r="L174" s="41"/>
      <c r="M174" s="197"/>
      <c r="N174" s="198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223</v>
      </c>
      <c r="AU174" s="19" t="s">
        <v>79</v>
      </c>
    </row>
    <row r="175" spans="1:65" s="2" customFormat="1" ht="16.5" customHeight="1">
      <c r="A175" s="36"/>
      <c r="B175" s="37"/>
      <c r="C175" s="181" t="s">
        <v>515</v>
      </c>
      <c r="D175" s="181" t="s">
        <v>218</v>
      </c>
      <c r="E175" s="182" t="s">
        <v>1247</v>
      </c>
      <c r="F175" s="183" t="s">
        <v>1248</v>
      </c>
      <c r="G175" s="184" t="s">
        <v>134</v>
      </c>
      <c r="H175" s="185">
        <v>100</v>
      </c>
      <c r="I175" s="186"/>
      <c r="J175" s="187">
        <f>ROUND(I175*H175,2)</f>
        <v>0</v>
      </c>
      <c r="K175" s="183" t="s">
        <v>221</v>
      </c>
      <c r="L175" s="41"/>
      <c r="M175" s="188" t="s">
        <v>19</v>
      </c>
      <c r="N175" s="189" t="s">
        <v>43</v>
      </c>
      <c r="O175" s="66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92" t="s">
        <v>543</v>
      </c>
      <c r="AT175" s="192" t="s">
        <v>218</v>
      </c>
      <c r="AU175" s="192" t="s">
        <v>79</v>
      </c>
      <c r="AY175" s="19" t="s">
        <v>216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79</v>
      </c>
      <c r="BK175" s="193">
        <f>ROUND(I175*H175,2)</f>
        <v>0</v>
      </c>
      <c r="BL175" s="19" t="s">
        <v>543</v>
      </c>
      <c r="BM175" s="192" t="s">
        <v>1249</v>
      </c>
    </row>
    <row r="176" spans="1:65" s="2" customFormat="1" ht="11.25">
      <c r="A176" s="36"/>
      <c r="B176" s="37"/>
      <c r="C176" s="38"/>
      <c r="D176" s="194" t="s">
        <v>223</v>
      </c>
      <c r="E176" s="38"/>
      <c r="F176" s="195" t="s">
        <v>1250</v>
      </c>
      <c r="G176" s="38"/>
      <c r="H176" s="38"/>
      <c r="I176" s="196"/>
      <c r="J176" s="38"/>
      <c r="K176" s="38"/>
      <c r="L176" s="41"/>
      <c r="M176" s="197"/>
      <c r="N176" s="198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223</v>
      </c>
      <c r="AU176" s="19" t="s">
        <v>79</v>
      </c>
    </row>
    <row r="177" spans="1:65" s="2" customFormat="1" ht="16.5" customHeight="1">
      <c r="A177" s="36"/>
      <c r="B177" s="37"/>
      <c r="C177" s="181" t="s">
        <v>520</v>
      </c>
      <c r="D177" s="181" t="s">
        <v>218</v>
      </c>
      <c r="E177" s="182" t="s">
        <v>1251</v>
      </c>
      <c r="F177" s="183" t="s">
        <v>1252</v>
      </c>
      <c r="G177" s="184" t="s">
        <v>139</v>
      </c>
      <c r="H177" s="185">
        <v>220</v>
      </c>
      <c r="I177" s="186"/>
      <c r="J177" s="187">
        <f>ROUND(I177*H177,2)</f>
        <v>0</v>
      </c>
      <c r="K177" s="183" t="s">
        <v>221</v>
      </c>
      <c r="L177" s="41"/>
      <c r="M177" s="188" t="s">
        <v>19</v>
      </c>
      <c r="N177" s="189" t="s">
        <v>43</v>
      </c>
      <c r="O177" s="66"/>
      <c r="P177" s="190">
        <f>O177*H177</f>
        <v>0</v>
      </c>
      <c r="Q177" s="190">
        <v>8.4000000000000003E-4</v>
      </c>
      <c r="R177" s="190">
        <f>Q177*H177</f>
        <v>0.18480000000000002</v>
      </c>
      <c r="S177" s="190">
        <v>0</v>
      </c>
      <c r="T177" s="19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92" t="s">
        <v>543</v>
      </c>
      <c r="AT177" s="192" t="s">
        <v>218</v>
      </c>
      <c r="AU177" s="192" t="s">
        <v>79</v>
      </c>
      <c r="AY177" s="19" t="s">
        <v>216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79</v>
      </c>
      <c r="BK177" s="193">
        <f>ROUND(I177*H177,2)</f>
        <v>0</v>
      </c>
      <c r="BL177" s="19" t="s">
        <v>543</v>
      </c>
      <c r="BM177" s="192" t="s">
        <v>1253</v>
      </c>
    </row>
    <row r="178" spans="1:65" s="2" customFormat="1" ht="11.25">
      <c r="A178" s="36"/>
      <c r="B178" s="37"/>
      <c r="C178" s="38"/>
      <c r="D178" s="194" t="s">
        <v>223</v>
      </c>
      <c r="E178" s="38"/>
      <c r="F178" s="195" t="s">
        <v>1254</v>
      </c>
      <c r="G178" s="38"/>
      <c r="H178" s="38"/>
      <c r="I178" s="196"/>
      <c r="J178" s="38"/>
      <c r="K178" s="38"/>
      <c r="L178" s="41"/>
      <c r="M178" s="197"/>
      <c r="N178" s="198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223</v>
      </c>
      <c r="AU178" s="19" t="s">
        <v>79</v>
      </c>
    </row>
    <row r="179" spans="1:65" s="2" customFormat="1" ht="16.5" customHeight="1">
      <c r="A179" s="36"/>
      <c r="B179" s="37"/>
      <c r="C179" s="181" t="s">
        <v>524</v>
      </c>
      <c r="D179" s="181" t="s">
        <v>218</v>
      </c>
      <c r="E179" s="182" t="s">
        <v>1255</v>
      </c>
      <c r="F179" s="183" t="s">
        <v>1256</v>
      </c>
      <c r="G179" s="184" t="s">
        <v>139</v>
      </c>
      <c r="H179" s="185">
        <v>220</v>
      </c>
      <c r="I179" s="186"/>
      <c r="J179" s="187">
        <f>ROUND(I179*H179,2)</f>
        <v>0</v>
      </c>
      <c r="K179" s="183" t="s">
        <v>221</v>
      </c>
      <c r="L179" s="41"/>
      <c r="M179" s="188" t="s">
        <v>19</v>
      </c>
      <c r="N179" s="189" t="s">
        <v>43</v>
      </c>
      <c r="O179" s="66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2" t="s">
        <v>543</v>
      </c>
      <c r="AT179" s="192" t="s">
        <v>218</v>
      </c>
      <c r="AU179" s="192" t="s">
        <v>79</v>
      </c>
      <c r="AY179" s="19" t="s">
        <v>216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9" t="s">
        <v>79</v>
      </c>
      <c r="BK179" s="193">
        <f>ROUND(I179*H179,2)</f>
        <v>0</v>
      </c>
      <c r="BL179" s="19" t="s">
        <v>543</v>
      </c>
      <c r="BM179" s="192" t="s">
        <v>1257</v>
      </c>
    </row>
    <row r="180" spans="1:65" s="2" customFormat="1" ht="11.25">
      <c r="A180" s="36"/>
      <c r="B180" s="37"/>
      <c r="C180" s="38"/>
      <c r="D180" s="194" t="s">
        <v>223</v>
      </c>
      <c r="E180" s="38"/>
      <c r="F180" s="195" t="s">
        <v>1258</v>
      </c>
      <c r="G180" s="38"/>
      <c r="H180" s="38"/>
      <c r="I180" s="196"/>
      <c r="J180" s="38"/>
      <c r="K180" s="38"/>
      <c r="L180" s="41"/>
      <c r="M180" s="197"/>
      <c r="N180" s="198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223</v>
      </c>
      <c r="AU180" s="19" t="s">
        <v>79</v>
      </c>
    </row>
    <row r="181" spans="1:65" s="2" customFormat="1" ht="16.5" customHeight="1">
      <c r="A181" s="36"/>
      <c r="B181" s="37"/>
      <c r="C181" s="181" t="s">
        <v>532</v>
      </c>
      <c r="D181" s="181" t="s">
        <v>218</v>
      </c>
      <c r="E181" s="182" t="s">
        <v>1259</v>
      </c>
      <c r="F181" s="183" t="s">
        <v>1260</v>
      </c>
      <c r="G181" s="184" t="s">
        <v>160</v>
      </c>
      <c r="H181" s="185">
        <v>16</v>
      </c>
      <c r="I181" s="186"/>
      <c r="J181" s="187">
        <f>ROUND(I181*H181,2)</f>
        <v>0</v>
      </c>
      <c r="K181" s="183" t="s">
        <v>221</v>
      </c>
      <c r="L181" s="41"/>
      <c r="M181" s="188" t="s">
        <v>19</v>
      </c>
      <c r="N181" s="189" t="s">
        <v>43</v>
      </c>
      <c r="O181" s="66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92" t="s">
        <v>543</v>
      </c>
      <c r="AT181" s="192" t="s">
        <v>218</v>
      </c>
      <c r="AU181" s="192" t="s">
        <v>79</v>
      </c>
      <c r="AY181" s="19" t="s">
        <v>216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9" t="s">
        <v>79</v>
      </c>
      <c r="BK181" s="193">
        <f>ROUND(I181*H181,2)</f>
        <v>0</v>
      </c>
      <c r="BL181" s="19" t="s">
        <v>543</v>
      </c>
      <c r="BM181" s="192" t="s">
        <v>1261</v>
      </c>
    </row>
    <row r="182" spans="1:65" s="2" customFormat="1" ht="11.25">
      <c r="A182" s="36"/>
      <c r="B182" s="37"/>
      <c r="C182" s="38"/>
      <c r="D182" s="194" t="s">
        <v>223</v>
      </c>
      <c r="E182" s="38"/>
      <c r="F182" s="195" t="s">
        <v>1262</v>
      </c>
      <c r="G182" s="38"/>
      <c r="H182" s="38"/>
      <c r="I182" s="196"/>
      <c r="J182" s="38"/>
      <c r="K182" s="38"/>
      <c r="L182" s="41"/>
      <c r="M182" s="197"/>
      <c r="N182" s="198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223</v>
      </c>
      <c r="AU182" s="19" t="s">
        <v>79</v>
      </c>
    </row>
    <row r="183" spans="1:65" s="2" customFormat="1" ht="16.5" customHeight="1">
      <c r="A183" s="36"/>
      <c r="B183" s="37"/>
      <c r="C183" s="181" t="s">
        <v>540</v>
      </c>
      <c r="D183" s="181" t="s">
        <v>218</v>
      </c>
      <c r="E183" s="182" t="s">
        <v>1263</v>
      </c>
      <c r="F183" s="183" t="s">
        <v>1264</v>
      </c>
      <c r="G183" s="184" t="s">
        <v>134</v>
      </c>
      <c r="H183" s="185">
        <v>1000</v>
      </c>
      <c r="I183" s="186"/>
      <c r="J183" s="187">
        <f>ROUND(I183*H183,2)</f>
        <v>0</v>
      </c>
      <c r="K183" s="183" t="s">
        <v>221</v>
      </c>
      <c r="L183" s="41"/>
      <c r="M183" s="188" t="s">
        <v>19</v>
      </c>
      <c r="N183" s="189" t="s">
        <v>43</v>
      </c>
      <c r="O183" s="66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92" t="s">
        <v>543</v>
      </c>
      <c r="AT183" s="192" t="s">
        <v>218</v>
      </c>
      <c r="AU183" s="192" t="s">
        <v>79</v>
      </c>
      <c r="AY183" s="19" t="s">
        <v>216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9" t="s">
        <v>79</v>
      </c>
      <c r="BK183" s="193">
        <f>ROUND(I183*H183,2)</f>
        <v>0</v>
      </c>
      <c r="BL183" s="19" t="s">
        <v>543</v>
      </c>
      <c r="BM183" s="192" t="s">
        <v>1265</v>
      </c>
    </row>
    <row r="184" spans="1:65" s="2" customFormat="1" ht="11.25">
      <c r="A184" s="36"/>
      <c r="B184" s="37"/>
      <c r="C184" s="38"/>
      <c r="D184" s="194" t="s">
        <v>223</v>
      </c>
      <c r="E184" s="38"/>
      <c r="F184" s="195" t="s">
        <v>1266</v>
      </c>
      <c r="G184" s="38"/>
      <c r="H184" s="38"/>
      <c r="I184" s="196"/>
      <c r="J184" s="38"/>
      <c r="K184" s="38"/>
      <c r="L184" s="41"/>
      <c r="M184" s="197"/>
      <c r="N184" s="198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223</v>
      </c>
      <c r="AU184" s="19" t="s">
        <v>79</v>
      </c>
    </row>
    <row r="185" spans="1:65" s="2" customFormat="1" ht="16.5" customHeight="1">
      <c r="A185" s="36"/>
      <c r="B185" s="37"/>
      <c r="C185" s="181" t="s">
        <v>135</v>
      </c>
      <c r="D185" s="181" t="s">
        <v>218</v>
      </c>
      <c r="E185" s="182" t="s">
        <v>1267</v>
      </c>
      <c r="F185" s="183" t="s">
        <v>1268</v>
      </c>
      <c r="G185" s="184" t="s">
        <v>134</v>
      </c>
      <c r="H185" s="185">
        <v>100</v>
      </c>
      <c r="I185" s="186"/>
      <c r="J185" s="187">
        <f>ROUND(I185*H185,2)</f>
        <v>0</v>
      </c>
      <c r="K185" s="183" t="s">
        <v>221</v>
      </c>
      <c r="L185" s="41"/>
      <c r="M185" s="188" t="s">
        <v>19</v>
      </c>
      <c r="N185" s="189" t="s">
        <v>43</v>
      </c>
      <c r="O185" s="66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2" t="s">
        <v>543</v>
      </c>
      <c r="AT185" s="192" t="s">
        <v>218</v>
      </c>
      <c r="AU185" s="192" t="s">
        <v>79</v>
      </c>
      <c r="AY185" s="19" t="s">
        <v>216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9" t="s">
        <v>79</v>
      </c>
      <c r="BK185" s="193">
        <f>ROUND(I185*H185,2)</f>
        <v>0</v>
      </c>
      <c r="BL185" s="19" t="s">
        <v>543</v>
      </c>
      <c r="BM185" s="192" t="s">
        <v>1269</v>
      </c>
    </row>
    <row r="186" spans="1:65" s="2" customFormat="1" ht="11.25">
      <c r="A186" s="36"/>
      <c r="B186" s="37"/>
      <c r="C186" s="38"/>
      <c r="D186" s="194" t="s">
        <v>223</v>
      </c>
      <c r="E186" s="38"/>
      <c r="F186" s="195" t="s">
        <v>1270</v>
      </c>
      <c r="G186" s="38"/>
      <c r="H186" s="38"/>
      <c r="I186" s="196"/>
      <c r="J186" s="38"/>
      <c r="K186" s="38"/>
      <c r="L186" s="41"/>
      <c r="M186" s="197"/>
      <c r="N186" s="198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223</v>
      </c>
      <c r="AU186" s="19" t="s">
        <v>79</v>
      </c>
    </row>
    <row r="187" spans="1:65" s="2" customFormat="1" ht="16.5" customHeight="1">
      <c r="A187" s="36"/>
      <c r="B187" s="37"/>
      <c r="C187" s="181" t="s">
        <v>550</v>
      </c>
      <c r="D187" s="181" t="s">
        <v>218</v>
      </c>
      <c r="E187" s="182" t="s">
        <v>1271</v>
      </c>
      <c r="F187" s="183" t="s">
        <v>1272</v>
      </c>
      <c r="G187" s="184" t="s">
        <v>134</v>
      </c>
      <c r="H187" s="185">
        <v>60</v>
      </c>
      <c r="I187" s="186"/>
      <c r="J187" s="187">
        <f>ROUND(I187*H187,2)</f>
        <v>0</v>
      </c>
      <c r="K187" s="183" t="s">
        <v>221</v>
      </c>
      <c r="L187" s="41"/>
      <c r="M187" s="188" t="s">
        <v>19</v>
      </c>
      <c r="N187" s="189" t="s">
        <v>43</v>
      </c>
      <c r="O187" s="66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2" t="s">
        <v>543</v>
      </c>
      <c r="AT187" s="192" t="s">
        <v>218</v>
      </c>
      <c r="AU187" s="192" t="s">
        <v>79</v>
      </c>
      <c r="AY187" s="19" t="s">
        <v>216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9" t="s">
        <v>79</v>
      </c>
      <c r="BK187" s="193">
        <f>ROUND(I187*H187,2)</f>
        <v>0</v>
      </c>
      <c r="BL187" s="19" t="s">
        <v>543</v>
      </c>
      <c r="BM187" s="192" t="s">
        <v>1273</v>
      </c>
    </row>
    <row r="188" spans="1:65" s="2" customFormat="1" ht="11.25">
      <c r="A188" s="36"/>
      <c r="B188" s="37"/>
      <c r="C188" s="38"/>
      <c r="D188" s="194" t="s">
        <v>223</v>
      </c>
      <c r="E188" s="38"/>
      <c r="F188" s="195" t="s">
        <v>1274</v>
      </c>
      <c r="G188" s="38"/>
      <c r="H188" s="38"/>
      <c r="I188" s="196"/>
      <c r="J188" s="38"/>
      <c r="K188" s="38"/>
      <c r="L188" s="41"/>
      <c r="M188" s="197"/>
      <c r="N188" s="198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223</v>
      </c>
      <c r="AU188" s="19" t="s">
        <v>79</v>
      </c>
    </row>
    <row r="189" spans="1:65" s="2" customFormat="1" ht="16.5" customHeight="1">
      <c r="A189" s="36"/>
      <c r="B189" s="37"/>
      <c r="C189" s="233" t="s">
        <v>557</v>
      </c>
      <c r="D189" s="233" t="s">
        <v>312</v>
      </c>
      <c r="E189" s="234" t="s">
        <v>1275</v>
      </c>
      <c r="F189" s="235" t="s">
        <v>1276</v>
      </c>
      <c r="G189" s="236" t="s">
        <v>134</v>
      </c>
      <c r="H189" s="237">
        <v>60</v>
      </c>
      <c r="I189" s="238"/>
      <c r="J189" s="239">
        <f>ROUND(I189*H189,2)</f>
        <v>0</v>
      </c>
      <c r="K189" s="235" t="s">
        <v>221</v>
      </c>
      <c r="L189" s="240"/>
      <c r="M189" s="241" t="s">
        <v>19</v>
      </c>
      <c r="N189" s="242" t="s">
        <v>43</v>
      </c>
      <c r="O189" s="66"/>
      <c r="P189" s="190">
        <f>O189*H189</f>
        <v>0</v>
      </c>
      <c r="Q189" s="190">
        <v>1.9000000000000001E-4</v>
      </c>
      <c r="R189" s="190">
        <f>Q189*H189</f>
        <v>1.14E-2</v>
      </c>
      <c r="S189" s="190">
        <v>0</v>
      </c>
      <c r="T189" s="19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92" t="s">
        <v>1066</v>
      </c>
      <c r="AT189" s="192" t="s">
        <v>312</v>
      </c>
      <c r="AU189" s="192" t="s">
        <v>79</v>
      </c>
      <c r="AY189" s="19" t="s">
        <v>216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9" t="s">
        <v>79</v>
      </c>
      <c r="BK189" s="193">
        <f>ROUND(I189*H189,2)</f>
        <v>0</v>
      </c>
      <c r="BL189" s="19" t="s">
        <v>543</v>
      </c>
      <c r="BM189" s="192" t="s">
        <v>1277</v>
      </c>
    </row>
    <row r="190" spans="1:65" s="2" customFormat="1" ht="16.5" customHeight="1">
      <c r="A190" s="36"/>
      <c r="B190" s="37"/>
      <c r="C190" s="181" t="s">
        <v>565</v>
      </c>
      <c r="D190" s="181" t="s">
        <v>218</v>
      </c>
      <c r="E190" s="182" t="s">
        <v>1278</v>
      </c>
      <c r="F190" s="183" t="s">
        <v>1279</v>
      </c>
      <c r="G190" s="184" t="s">
        <v>139</v>
      </c>
      <c r="H190" s="185">
        <v>660</v>
      </c>
      <c r="I190" s="186"/>
      <c r="J190" s="187">
        <f>ROUND(I190*H190,2)</f>
        <v>0</v>
      </c>
      <c r="K190" s="183" t="s">
        <v>221</v>
      </c>
      <c r="L190" s="41"/>
      <c r="M190" s="188" t="s">
        <v>19</v>
      </c>
      <c r="N190" s="189" t="s">
        <v>43</v>
      </c>
      <c r="O190" s="66"/>
      <c r="P190" s="190">
        <f>O190*H190</f>
        <v>0</v>
      </c>
      <c r="Q190" s="190">
        <v>3.0000000000000001E-5</v>
      </c>
      <c r="R190" s="190">
        <f>Q190*H190</f>
        <v>1.9800000000000002E-2</v>
      </c>
      <c r="S190" s="190">
        <v>0</v>
      </c>
      <c r="T190" s="19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2" t="s">
        <v>543</v>
      </c>
      <c r="AT190" s="192" t="s">
        <v>218</v>
      </c>
      <c r="AU190" s="192" t="s">
        <v>79</v>
      </c>
      <c r="AY190" s="19" t="s">
        <v>216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19" t="s">
        <v>79</v>
      </c>
      <c r="BK190" s="193">
        <f>ROUND(I190*H190,2)</f>
        <v>0</v>
      </c>
      <c r="BL190" s="19" t="s">
        <v>543</v>
      </c>
      <c r="BM190" s="192" t="s">
        <v>1280</v>
      </c>
    </row>
    <row r="191" spans="1:65" s="2" customFormat="1" ht="11.25">
      <c r="A191" s="36"/>
      <c r="B191" s="37"/>
      <c r="C191" s="38"/>
      <c r="D191" s="194" t="s">
        <v>223</v>
      </c>
      <c r="E191" s="38"/>
      <c r="F191" s="195" t="s">
        <v>1281</v>
      </c>
      <c r="G191" s="38"/>
      <c r="H191" s="38"/>
      <c r="I191" s="196"/>
      <c r="J191" s="38"/>
      <c r="K191" s="38"/>
      <c r="L191" s="41"/>
      <c r="M191" s="197"/>
      <c r="N191" s="198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223</v>
      </c>
      <c r="AU191" s="19" t="s">
        <v>79</v>
      </c>
    </row>
    <row r="192" spans="1:65" s="2" customFormat="1" ht="16.5" customHeight="1">
      <c r="A192" s="36"/>
      <c r="B192" s="37"/>
      <c r="C192" s="181" t="s">
        <v>543</v>
      </c>
      <c r="D192" s="181" t="s">
        <v>218</v>
      </c>
      <c r="E192" s="182" t="s">
        <v>1282</v>
      </c>
      <c r="F192" s="183" t="s">
        <v>1283</v>
      </c>
      <c r="G192" s="184" t="s">
        <v>134</v>
      </c>
      <c r="H192" s="185">
        <v>1100</v>
      </c>
      <c r="I192" s="186"/>
      <c r="J192" s="187">
        <f>ROUND(I192*H192,2)</f>
        <v>0</v>
      </c>
      <c r="K192" s="183" t="s">
        <v>221</v>
      </c>
      <c r="L192" s="41"/>
      <c r="M192" s="188" t="s">
        <v>19</v>
      </c>
      <c r="N192" s="189" t="s">
        <v>43</v>
      </c>
      <c r="O192" s="66"/>
      <c r="P192" s="190">
        <f>O192*H192</f>
        <v>0</v>
      </c>
      <c r="Q192" s="190">
        <v>0.14000000000000001</v>
      </c>
      <c r="R192" s="190">
        <f>Q192*H192</f>
        <v>154.00000000000003</v>
      </c>
      <c r="S192" s="190">
        <v>0</v>
      </c>
      <c r="T192" s="19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2" t="s">
        <v>543</v>
      </c>
      <c r="AT192" s="192" t="s">
        <v>218</v>
      </c>
      <c r="AU192" s="192" t="s">
        <v>79</v>
      </c>
      <c r="AY192" s="19" t="s">
        <v>216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9" t="s">
        <v>79</v>
      </c>
      <c r="BK192" s="193">
        <f>ROUND(I192*H192,2)</f>
        <v>0</v>
      </c>
      <c r="BL192" s="19" t="s">
        <v>543</v>
      </c>
      <c r="BM192" s="192" t="s">
        <v>1284</v>
      </c>
    </row>
    <row r="193" spans="1:65" s="2" customFormat="1" ht="11.25">
      <c r="A193" s="36"/>
      <c r="B193" s="37"/>
      <c r="C193" s="38"/>
      <c r="D193" s="194" t="s">
        <v>223</v>
      </c>
      <c r="E193" s="38"/>
      <c r="F193" s="195" t="s">
        <v>1285</v>
      </c>
      <c r="G193" s="38"/>
      <c r="H193" s="38"/>
      <c r="I193" s="196"/>
      <c r="J193" s="38"/>
      <c r="K193" s="38"/>
      <c r="L193" s="41"/>
      <c r="M193" s="197"/>
      <c r="N193" s="198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223</v>
      </c>
      <c r="AU193" s="19" t="s">
        <v>79</v>
      </c>
    </row>
    <row r="194" spans="1:65" s="2" customFormat="1" ht="16.5" customHeight="1">
      <c r="A194" s="36"/>
      <c r="B194" s="37"/>
      <c r="C194" s="181" t="s">
        <v>780</v>
      </c>
      <c r="D194" s="181" t="s">
        <v>218</v>
      </c>
      <c r="E194" s="182" t="s">
        <v>1286</v>
      </c>
      <c r="F194" s="183" t="s">
        <v>1287</v>
      </c>
      <c r="G194" s="184" t="s">
        <v>134</v>
      </c>
      <c r="H194" s="185">
        <v>1100</v>
      </c>
      <c r="I194" s="186"/>
      <c r="J194" s="187">
        <f>ROUND(I194*H194,2)</f>
        <v>0</v>
      </c>
      <c r="K194" s="183" t="s">
        <v>221</v>
      </c>
      <c r="L194" s="41"/>
      <c r="M194" s="188" t="s">
        <v>19</v>
      </c>
      <c r="N194" s="189" t="s">
        <v>43</v>
      </c>
      <c r="O194" s="66"/>
      <c r="P194" s="190">
        <f>O194*H194</f>
        <v>0</v>
      </c>
      <c r="Q194" s="190">
        <v>9.0000000000000006E-5</v>
      </c>
      <c r="R194" s="190">
        <f>Q194*H194</f>
        <v>9.9000000000000005E-2</v>
      </c>
      <c r="S194" s="190">
        <v>0</v>
      </c>
      <c r="T194" s="19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2" t="s">
        <v>543</v>
      </c>
      <c r="AT194" s="192" t="s">
        <v>218</v>
      </c>
      <c r="AU194" s="192" t="s">
        <v>79</v>
      </c>
      <c r="AY194" s="19" t="s">
        <v>216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19" t="s">
        <v>79</v>
      </c>
      <c r="BK194" s="193">
        <f>ROUND(I194*H194,2)</f>
        <v>0</v>
      </c>
      <c r="BL194" s="19" t="s">
        <v>543</v>
      </c>
      <c r="BM194" s="192" t="s">
        <v>1288</v>
      </c>
    </row>
    <row r="195" spans="1:65" s="2" customFormat="1" ht="11.25">
      <c r="A195" s="36"/>
      <c r="B195" s="37"/>
      <c r="C195" s="38"/>
      <c r="D195" s="194" t="s">
        <v>223</v>
      </c>
      <c r="E195" s="38"/>
      <c r="F195" s="195" t="s">
        <v>1289</v>
      </c>
      <c r="G195" s="38"/>
      <c r="H195" s="38"/>
      <c r="I195" s="196"/>
      <c r="J195" s="38"/>
      <c r="K195" s="38"/>
      <c r="L195" s="41"/>
      <c r="M195" s="197"/>
      <c r="N195" s="198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223</v>
      </c>
      <c r="AU195" s="19" t="s">
        <v>79</v>
      </c>
    </row>
    <row r="196" spans="1:65" s="2" customFormat="1" ht="16.5" customHeight="1">
      <c r="A196" s="36"/>
      <c r="B196" s="37"/>
      <c r="C196" s="233" t="s">
        <v>781</v>
      </c>
      <c r="D196" s="233" t="s">
        <v>312</v>
      </c>
      <c r="E196" s="234" t="s">
        <v>1290</v>
      </c>
      <c r="F196" s="235" t="s">
        <v>1291</v>
      </c>
      <c r="G196" s="236" t="s">
        <v>134</v>
      </c>
      <c r="H196" s="237">
        <v>1100</v>
      </c>
      <c r="I196" s="238"/>
      <c r="J196" s="239">
        <f>ROUND(I196*H196,2)</f>
        <v>0</v>
      </c>
      <c r="K196" s="235" t="s">
        <v>221</v>
      </c>
      <c r="L196" s="240"/>
      <c r="M196" s="241" t="s">
        <v>19</v>
      </c>
      <c r="N196" s="242" t="s">
        <v>43</v>
      </c>
      <c r="O196" s="66"/>
      <c r="P196" s="190">
        <f>O196*H196</f>
        <v>0</v>
      </c>
      <c r="Q196" s="190">
        <v>7.7999999999999999E-4</v>
      </c>
      <c r="R196" s="190">
        <f>Q196*H196</f>
        <v>0.85799999999999998</v>
      </c>
      <c r="S196" s="190">
        <v>0</v>
      </c>
      <c r="T196" s="191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2" t="s">
        <v>1066</v>
      </c>
      <c r="AT196" s="192" t="s">
        <v>312</v>
      </c>
      <c r="AU196" s="192" t="s">
        <v>79</v>
      </c>
      <c r="AY196" s="19" t="s">
        <v>216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9" t="s">
        <v>79</v>
      </c>
      <c r="BK196" s="193">
        <f>ROUND(I196*H196,2)</f>
        <v>0</v>
      </c>
      <c r="BL196" s="19" t="s">
        <v>543</v>
      </c>
      <c r="BM196" s="192" t="s">
        <v>1292</v>
      </c>
    </row>
    <row r="197" spans="1:65" s="2" customFormat="1" ht="16.5" customHeight="1">
      <c r="A197" s="36"/>
      <c r="B197" s="37"/>
      <c r="C197" s="181" t="s">
        <v>783</v>
      </c>
      <c r="D197" s="181" t="s">
        <v>218</v>
      </c>
      <c r="E197" s="182" t="s">
        <v>1293</v>
      </c>
      <c r="F197" s="183" t="s">
        <v>1294</v>
      </c>
      <c r="G197" s="184" t="s">
        <v>134</v>
      </c>
      <c r="H197" s="185">
        <v>100</v>
      </c>
      <c r="I197" s="186"/>
      <c r="J197" s="187">
        <f>ROUND(I197*H197,2)</f>
        <v>0</v>
      </c>
      <c r="K197" s="183" t="s">
        <v>221</v>
      </c>
      <c r="L197" s="41"/>
      <c r="M197" s="188" t="s">
        <v>19</v>
      </c>
      <c r="N197" s="189" t="s">
        <v>43</v>
      </c>
      <c r="O197" s="66"/>
      <c r="P197" s="190">
        <f>O197*H197</f>
        <v>0</v>
      </c>
      <c r="Q197" s="190">
        <v>0.13538</v>
      </c>
      <c r="R197" s="190">
        <f>Q197*H197</f>
        <v>13.538</v>
      </c>
      <c r="S197" s="190">
        <v>0</v>
      </c>
      <c r="T197" s="191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2" t="s">
        <v>543</v>
      </c>
      <c r="AT197" s="192" t="s">
        <v>218</v>
      </c>
      <c r="AU197" s="192" t="s">
        <v>79</v>
      </c>
      <c r="AY197" s="19" t="s">
        <v>216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19" t="s">
        <v>79</v>
      </c>
      <c r="BK197" s="193">
        <f>ROUND(I197*H197,2)</f>
        <v>0</v>
      </c>
      <c r="BL197" s="19" t="s">
        <v>543</v>
      </c>
      <c r="BM197" s="192" t="s">
        <v>1295</v>
      </c>
    </row>
    <row r="198" spans="1:65" s="2" customFormat="1" ht="11.25">
      <c r="A198" s="36"/>
      <c r="B198" s="37"/>
      <c r="C198" s="38"/>
      <c r="D198" s="194" t="s">
        <v>223</v>
      </c>
      <c r="E198" s="38"/>
      <c r="F198" s="195" t="s">
        <v>1296</v>
      </c>
      <c r="G198" s="38"/>
      <c r="H198" s="38"/>
      <c r="I198" s="196"/>
      <c r="J198" s="38"/>
      <c r="K198" s="38"/>
      <c r="L198" s="41"/>
      <c r="M198" s="197"/>
      <c r="N198" s="198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223</v>
      </c>
      <c r="AU198" s="19" t="s">
        <v>79</v>
      </c>
    </row>
    <row r="199" spans="1:65" s="2" customFormat="1" ht="16.5" customHeight="1">
      <c r="A199" s="36"/>
      <c r="B199" s="37"/>
      <c r="C199" s="181" t="s">
        <v>784</v>
      </c>
      <c r="D199" s="181" t="s">
        <v>218</v>
      </c>
      <c r="E199" s="182" t="s">
        <v>1297</v>
      </c>
      <c r="F199" s="183" t="s">
        <v>1298</v>
      </c>
      <c r="G199" s="184" t="s">
        <v>134</v>
      </c>
      <c r="H199" s="185">
        <v>1590</v>
      </c>
      <c r="I199" s="186"/>
      <c r="J199" s="187">
        <f>ROUND(I199*H199,2)</f>
        <v>0</v>
      </c>
      <c r="K199" s="183" t="s">
        <v>221</v>
      </c>
      <c r="L199" s="41"/>
      <c r="M199" s="188" t="s">
        <v>19</v>
      </c>
      <c r="N199" s="189" t="s">
        <v>43</v>
      </c>
      <c r="O199" s="66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2" t="s">
        <v>543</v>
      </c>
      <c r="AT199" s="192" t="s">
        <v>218</v>
      </c>
      <c r="AU199" s="192" t="s">
        <v>79</v>
      </c>
      <c r="AY199" s="19" t="s">
        <v>216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9" t="s">
        <v>79</v>
      </c>
      <c r="BK199" s="193">
        <f>ROUND(I199*H199,2)</f>
        <v>0</v>
      </c>
      <c r="BL199" s="19" t="s">
        <v>543</v>
      </c>
      <c r="BM199" s="192" t="s">
        <v>1299</v>
      </c>
    </row>
    <row r="200" spans="1:65" s="2" customFormat="1" ht="11.25">
      <c r="A200" s="36"/>
      <c r="B200" s="37"/>
      <c r="C200" s="38"/>
      <c r="D200" s="194" t="s">
        <v>223</v>
      </c>
      <c r="E200" s="38"/>
      <c r="F200" s="195" t="s">
        <v>1300</v>
      </c>
      <c r="G200" s="38"/>
      <c r="H200" s="38"/>
      <c r="I200" s="196"/>
      <c r="J200" s="38"/>
      <c r="K200" s="38"/>
      <c r="L200" s="41"/>
      <c r="M200" s="197"/>
      <c r="N200" s="198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223</v>
      </c>
      <c r="AU200" s="19" t="s">
        <v>79</v>
      </c>
    </row>
    <row r="201" spans="1:65" s="2" customFormat="1" ht="16.5" customHeight="1">
      <c r="A201" s="36"/>
      <c r="B201" s="37"/>
      <c r="C201" s="233" t="s">
        <v>787</v>
      </c>
      <c r="D201" s="233" t="s">
        <v>312</v>
      </c>
      <c r="E201" s="234" t="s">
        <v>1301</v>
      </c>
      <c r="F201" s="235" t="s">
        <v>1302</v>
      </c>
      <c r="G201" s="236" t="s">
        <v>134</v>
      </c>
      <c r="H201" s="237">
        <v>1590</v>
      </c>
      <c r="I201" s="238"/>
      <c r="J201" s="239">
        <f>ROUND(I201*H201,2)</f>
        <v>0</v>
      </c>
      <c r="K201" s="235" t="s">
        <v>221</v>
      </c>
      <c r="L201" s="240"/>
      <c r="M201" s="241" t="s">
        <v>19</v>
      </c>
      <c r="N201" s="242" t="s">
        <v>43</v>
      </c>
      <c r="O201" s="66"/>
      <c r="P201" s="190">
        <f>O201*H201</f>
        <v>0</v>
      </c>
      <c r="Q201" s="190">
        <v>2.7E-4</v>
      </c>
      <c r="R201" s="190">
        <f>Q201*H201</f>
        <v>0.42930000000000001</v>
      </c>
      <c r="S201" s="190">
        <v>0</v>
      </c>
      <c r="T201" s="19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2" t="s">
        <v>1066</v>
      </c>
      <c r="AT201" s="192" t="s">
        <v>312</v>
      </c>
      <c r="AU201" s="192" t="s">
        <v>79</v>
      </c>
      <c r="AY201" s="19" t="s">
        <v>216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19" t="s">
        <v>79</v>
      </c>
      <c r="BK201" s="193">
        <f>ROUND(I201*H201,2)</f>
        <v>0</v>
      </c>
      <c r="BL201" s="19" t="s">
        <v>543</v>
      </c>
      <c r="BM201" s="192" t="s">
        <v>1303</v>
      </c>
    </row>
    <row r="202" spans="1:65" s="2" customFormat="1" ht="16.5" customHeight="1">
      <c r="A202" s="36"/>
      <c r="B202" s="37"/>
      <c r="C202" s="181" t="s">
        <v>788</v>
      </c>
      <c r="D202" s="181" t="s">
        <v>218</v>
      </c>
      <c r="E202" s="182" t="s">
        <v>541</v>
      </c>
      <c r="F202" s="183" t="s">
        <v>1304</v>
      </c>
      <c r="G202" s="184" t="s">
        <v>134</v>
      </c>
      <c r="H202" s="185">
        <v>300</v>
      </c>
      <c r="I202" s="186"/>
      <c r="J202" s="187">
        <f>ROUND(I202*H202,2)</f>
        <v>0</v>
      </c>
      <c r="K202" s="183" t="s">
        <v>221</v>
      </c>
      <c r="L202" s="41"/>
      <c r="M202" s="188" t="s">
        <v>19</v>
      </c>
      <c r="N202" s="189" t="s">
        <v>43</v>
      </c>
      <c r="O202" s="66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2" t="s">
        <v>543</v>
      </c>
      <c r="AT202" s="192" t="s">
        <v>218</v>
      </c>
      <c r="AU202" s="192" t="s">
        <v>79</v>
      </c>
      <c r="AY202" s="19" t="s">
        <v>216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9" t="s">
        <v>79</v>
      </c>
      <c r="BK202" s="193">
        <f>ROUND(I202*H202,2)</f>
        <v>0</v>
      </c>
      <c r="BL202" s="19" t="s">
        <v>543</v>
      </c>
      <c r="BM202" s="192" t="s">
        <v>1305</v>
      </c>
    </row>
    <row r="203" spans="1:65" s="2" customFormat="1" ht="11.25">
      <c r="A203" s="36"/>
      <c r="B203" s="37"/>
      <c r="C203" s="38"/>
      <c r="D203" s="194" t="s">
        <v>223</v>
      </c>
      <c r="E203" s="38"/>
      <c r="F203" s="195" t="s">
        <v>545</v>
      </c>
      <c r="G203" s="38"/>
      <c r="H203" s="38"/>
      <c r="I203" s="196"/>
      <c r="J203" s="38"/>
      <c r="K203" s="38"/>
      <c r="L203" s="41"/>
      <c r="M203" s="197"/>
      <c r="N203" s="198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223</v>
      </c>
      <c r="AU203" s="19" t="s">
        <v>79</v>
      </c>
    </row>
    <row r="204" spans="1:65" s="2" customFormat="1" ht="16.5" customHeight="1">
      <c r="A204" s="36"/>
      <c r="B204" s="37"/>
      <c r="C204" s="233" t="s">
        <v>140</v>
      </c>
      <c r="D204" s="233" t="s">
        <v>312</v>
      </c>
      <c r="E204" s="234" t="s">
        <v>546</v>
      </c>
      <c r="F204" s="235" t="s">
        <v>1306</v>
      </c>
      <c r="G204" s="236" t="s">
        <v>134</v>
      </c>
      <c r="H204" s="237">
        <v>300</v>
      </c>
      <c r="I204" s="238"/>
      <c r="J204" s="239">
        <f>ROUND(I204*H204,2)</f>
        <v>0</v>
      </c>
      <c r="K204" s="235" t="s">
        <v>221</v>
      </c>
      <c r="L204" s="240"/>
      <c r="M204" s="241" t="s">
        <v>19</v>
      </c>
      <c r="N204" s="242" t="s">
        <v>43</v>
      </c>
      <c r="O204" s="66"/>
      <c r="P204" s="190">
        <f>O204*H204</f>
        <v>0</v>
      </c>
      <c r="Q204" s="190">
        <v>6.8999999999999997E-4</v>
      </c>
      <c r="R204" s="190">
        <f>Q204*H204</f>
        <v>0.20699999999999999</v>
      </c>
      <c r="S204" s="190">
        <v>0</v>
      </c>
      <c r="T204" s="191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2" t="s">
        <v>1066</v>
      </c>
      <c r="AT204" s="192" t="s">
        <v>312</v>
      </c>
      <c r="AU204" s="192" t="s">
        <v>79</v>
      </c>
      <c r="AY204" s="19" t="s">
        <v>216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19" t="s">
        <v>79</v>
      </c>
      <c r="BK204" s="193">
        <f>ROUND(I204*H204,2)</f>
        <v>0</v>
      </c>
      <c r="BL204" s="19" t="s">
        <v>543</v>
      </c>
      <c r="BM204" s="192" t="s">
        <v>1307</v>
      </c>
    </row>
    <row r="205" spans="1:65" s="2" customFormat="1" ht="21.75" customHeight="1">
      <c r="A205" s="36"/>
      <c r="B205" s="37"/>
      <c r="C205" s="181" t="s">
        <v>791</v>
      </c>
      <c r="D205" s="181" t="s">
        <v>218</v>
      </c>
      <c r="E205" s="182" t="s">
        <v>1308</v>
      </c>
      <c r="F205" s="183" t="s">
        <v>1309</v>
      </c>
      <c r="G205" s="184" t="s">
        <v>139</v>
      </c>
      <c r="H205" s="185">
        <v>164</v>
      </c>
      <c r="I205" s="186"/>
      <c r="J205" s="187">
        <f>ROUND(I205*H205,2)</f>
        <v>0</v>
      </c>
      <c r="K205" s="183" t="s">
        <v>221</v>
      </c>
      <c r="L205" s="41"/>
      <c r="M205" s="188" t="s">
        <v>19</v>
      </c>
      <c r="N205" s="189" t="s">
        <v>43</v>
      </c>
      <c r="O205" s="66"/>
      <c r="P205" s="190">
        <f>O205*H205</f>
        <v>0</v>
      </c>
      <c r="Q205" s="190">
        <v>0.2024</v>
      </c>
      <c r="R205" s="190">
        <f>Q205*H205</f>
        <v>33.193599999999996</v>
      </c>
      <c r="S205" s="190">
        <v>0</v>
      </c>
      <c r="T205" s="191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2" t="s">
        <v>543</v>
      </c>
      <c r="AT205" s="192" t="s">
        <v>218</v>
      </c>
      <c r="AU205" s="192" t="s">
        <v>79</v>
      </c>
      <c r="AY205" s="19" t="s">
        <v>216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19" t="s">
        <v>79</v>
      </c>
      <c r="BK205" s="193">
        <f>ROUND(I205*H205,2)</f>
        <v>0</v>
      </c>
      <c r="BL205" s="19" t="s">
        <v>543</v>
      </c>
      <c r="BM205" s="192" t="s">
        <v>1310</v>
      </c>
    </row>
    <row r="206" spans="1:65" s="2" customFormat="1" ht="11.25">
      <c r="A206" s="36"/>
      <c r="B206" s="37"/>
      <c r="C206" s="38"/>
      <c r="D206" s="194" t="s">
        <v>223</v>
      </c>
      <c r="E206" s="38"/>
      <c r="F206" s="195" t="s">
        <v>1311</v>
      </c>
      <c r="G206" s="38"/>
      <c r="H206" s="38"/>
      <c r="I206" s="196"/>
      <c r="J206" s="38"/>
      <c r="K206" s="38"/>
      <c r="L206" s="41"/>
      <c r="M206" s="197"/>
      <c r="N206" s="198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223</v>
      </c>
      <c r="AU206" s="19" t="s">
        <v>79</v>
      </c>
    </row>
    <row r="207" spans="1:65" s="2" customFormat="1" ht="21.75" customHeight="1">
      <c r="A207" s="36"/>
      <c r="B207" s="37"/>
      <c r="C207" s="181" t="s">
        <v>793</v>
      </c>
      <c r="D207" s="181" t="s">
        <v>218</v>
      </c>
      <c r="E207" s="182" t="s">
        <v>1308</v>
      </c>
      <c r="F207" s="183" t="s">
        <v>1309</v>
      </c>
      <c r="G207" s="184" t="s">
        <v>139</v>
      </c>
      <c r="H207" s="185">
        <v>340</v>
      </c>
      <c r="I207" s="186"/>
      <c r="J207" s="187">
        <f>ROUND(I207*H207,2)</f>
        <v>0</v>
      </c>
      <c r="K207" s="183" t="s">
        <v>221</v>
      </c>
      <c r="L207" s="41"/>
      <c r="M207" s="188" t="s">
        <v>19</v>
      </c>
      <c r="N207" s="189" t="s">
        <v>43</v>
      </c>
      <c r="O207" s="66"/>
      <c r="P207" s="190">
        <f>O207*H207</f>
        <v>0</v>
      </c>
      <c r="Q207" s="190">
        <v>0.2024</v>
      </c>
      <c r="R207" s="190">
        <f>Q207*H207</f>
        <v>68.816000000000003</v>
      </c>
      <c r="S207" s="190">
        <v>0</v>
      </c>
      <c r="T207" s="191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2" t="s">
        <v>543</v>
      </c>
      <c r="AT207" s="192" t="s">
        <v>218</v>
      </c>
      <c r="AU207" s="192" t="s">
        <v>79</v>
      </c>
      <c r="AY207" s="19" t="s">
        <v>216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19" t="s">
        <v>79</v>
      </c>
      <c r="BK207" s="193">
        <f>ROUND(I207*H207,2)</f>
        <v>0</v>
      </c>
      <c r="BL207" s="19" t="s">
        <v>543</v>
      </c>
      <c r="BM207" s="192" t="s">
        <v>1312</v>
      </c>
    </row>
    <row r="208" spans="1:65" s="2" customFormat="1" ht="11.25">
      <c r="A208" s="36"/>
      <c r="B208" s="37"/>
      <c r="C208" s="38"/>
      <c r="D208" s="194" t="s">
        <v>223</v>
      </c>
      <c r="E208" s="38"/>
      <c r="F208" s="195" t="s">
        <v>1311</v>
      </c>
      <c r="G208" s="38"/>
      <c r="H208" s="38"/>
      <c r="I208" s="196"/>
      <c r="J208" s="38"/>
      <c r="K208" s="38"/>
      <c r="L208" s="41"/>
      <c r="M208" s="197"/>
      <c r="N208" s="198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223</v>
      </c>
      <c r="AU208" s="19" t="s">
        <v>79</v>
      </c>
    </row>
    <row r="209" spans="1:65" s="2" customFormat="1" ht="16.5" customHeight="1">
      <c r="A209" s="36"/>
      <c r="B209" s="37"/>
      <c r="C209" s="181" t="s">
        <v>795</v>
      </c>
      <c r="D209" s="181" t="s">
        <v>218</v>
      </c>
      <c r="E209" s="182" t="s">
        <v>1313</v>
      </c>
      <c r="F209" s="183" t="s">
        <v>1314</v>
      </c>
      <c r="G209" s="184" t="s">
        <v>139</v>
      </c>
      <c r="H209" s="185">
        <v>164</v>
      </c>
      <c r="I209" s="186"/>
      <c r="J209" s="187">
        <f>ROUND(I209*H209,2)</f>
        <v>0</v>
      </c>
      <c r="K209" s="183" t="s">
        <v>221</v>
      </c>
      <c r="L209" s="41"/>
      <c r="M209" s="188" t="s">
        <v>19</v>
      </c>
      <c r="N209" s="189" t="s">
        <v>43</v>
      </c>
      <c r="O209" s="66"/>
      <c r="P209" s="190">
        <f>O209*H209</f>
        <v>0</v>
      </c>
      <c r="Q209" s="190">
        <v>0.34011999999999998</v>
      </c>
      <c r="R209" s="190">
        <f>Q209*H209</f>
        <v>55.779679999999999</v>
      </c>
      <c r="S209" s="190">
        <v>0</v>
      </c>
      <c r="T209" s="19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2" t="s">
        <v>543</v>
      </c>
      <c r="AT209" s="192" t="s">
        <v>218</v>
      </c>
      <c r="AU209" s="192" t="s">
        <v>79</v>
      </c>
      <c r="AY209" s="19" t="s">
        <v>216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19" t="s">
        <v>79</v>
      </c>
      <c r="BK209" s="193">
        <f>ROUND(I209*H209,2)</f>
        <v>0</v>
      </c>
      <c r="BL209" s="19" t="s">
        <v>543</v>
      </c>
      <c r="BM209" s="192" t="s">
        <v>1315</v>
      </c>
    </row>
    <row r="210" spans="1:65" s="2" customFormat="1" ht="11.25">
      <c r="A210" s="36"/>
      <c r="B210" s="37"/>
      <c r="C210" s="38"/>
      <c r="D210" s="194" t="s">
        <v>223</v>
      </c>
      <c r="E210" s="38"/>
      <c r="F210" s="195" t="s">
        <v>1316</v>
      </c>
      <c r="G210" s="38"/>
      <c r="H210" s="38"/>
      <c r="I210" s="196"/>
      <c r="J210" s="38"/>
      <c r="K210" s="38"/>
      <c r="L210" s="41"/>
      <c r="M210" s="197"/>
      <c r="N210" s="198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223</v>
      </c>
      <c r="AU210" s="19" t="s">
        <v>79</v>
      </c>
    </row>
    <row r="211" spans="1:65" s="2" customFormat="1" ht="24.2" customHeight="1">
      <c r="A211" s="36"/>
      <c r="B211" s="37"/>
      <c r="C211" s="181" t="s">
        <v>796</v>
      </c>
      <c r="D211" s="181" t="s">
        <v>218</v>
      </c>
      <c r="E211" s="182" t="s">
        <v>1317</v>
      </c>
      <c r="F211" s="183" t="s">
        <v>1318</v>
      </c>
      <c r="G211" s="184" t="s">
        <v>139</v>
      </c>
      <c r="H211" s="185">
        <v>340</v>
      </c>
      <c r="I211" s="186"/>
      <c r="J211" s="187">
        <f>ROUND(I211*H211,2)</f>
        <v>0</v>
      </c>
      <c r="K211" s="183" t="s">
        <v>221</v>
      </c>
      <c r="L211" s="41"/>
      <c r="M211" s="188" t="s">
        <v>19</v>
      </c>
      <c r="N211" s="189" t="s">
        <v>43</v>
      </c>
      <c r="O211" s="66"/>
      <c r="P211" s="190">
        <f>O211*H211</f>
        <v>0</v>
      </c>
      <c r="Q211" s="190">
        <v>8.4250000000000005E-2</v>
      </c>
      <c r="R211" s="190">
        <f>Q211*H211</f>
        <v>28.645000000000003</v>
      </c>
      <c r="S211" s="190">
        <v>0</v>
      </c>
      <c r="T211" s="191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2" t="s">
        <v>543</v>
      </c>
      <c r="AT211" s="192" t="s">
        <v>218</v>
      </c>
      <c r="AU211" s="192" t="s">
        <v>79</v>
      </c>
      <c r="AY211" s="19" t="s">
        <v>216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19" t="s">
        <v>79</v>
      </c>
      <c r="BK211" s="193">
        <f>ROUND(I211*H211,2)</f>
        <v>0</v>
      </c>
      <c r="BL211" s="19" t="s">
        <v>543</v>
      </c>
      <c r="BM211" s="192" t="s">
        <v>1319</v>
      </c>
    </row>
    <row r="212" spans="1:65" s="2" customFormat="1" ht="11.25">
      <c r="A212" s="36"/>
      <c r="B212" s="37"/>
      <c r="C212" s="38"/>
      <c r="D212" s="194" t="s">
        <v>223</v>
      </c>
      <c r="E212" s="38"/>
      <c r="F212" s="195" t="s">
        <v>1320</v>
      </c>
      <c r="G212" s="38"/>
      <c r="H212" s="38"/>
      <c r="I212" s="196"/>
      <c r="J212" s="38"/>
      <c r="K212" s="38"/>
      <c r="L212" s="41"/>
      <c r="M212" s="197"/>
      <c r="N212" s="198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223</v>
      </c>
      <c r="AU212" s="19" t="s">
        <v>79</v>
      </c>
    </row>
    <row r="213" spans="1:65" s="2" customFormat="1" ht="16.5" customHeight="1">
      <c r="A213" s="36"/>
      <c r="B213" s="37"/>
      <c r="C213" s="181" t="s">
        <v>802</v>
      </c>
      <c r="D213" s="181" t="s">
        <v>218</v>
      </c>
      <c r="E213" s="182" t="s">
        <v>1321</v>
      </c>
      <c r="F213" s="183" t="s">
        <v>1322</v>
      </c>
      <c r="G213" s="184" t="s">
        <v>134</v>
      </c>
      <c r="H213" s="185">
        <v>20</v>
      </c>
      <c r="I213" s="186"/>
      <c r="J213" s="187">
        <f>ROUND(I213*H213,2)</f>
        <v>0</v>
      </c>
      <c r="K213" s="183" t="s">
        <v>221</v>
      </c>
      <c r="L213" s="41"/>
      <c r="M213" s="188" t="s">
        <v>19</v>
      </c>
      <c r="N213" s="189" t="s">
        <v>43</v>
      </c>
      <c r="O213" s="66"/>
      <c r="P213" s="190">
        <f>O213*H213</f>
        <v>0</v>
      </c>
      <c r="Q213" s="190">
        <v>0.11519</v>
      </c>
      <c r="R213" s="190">
        <f>Q213*H213</f>
        <v>2.3037999999999998</v>
      </c>
      <c r="S213" s="190">
        <v>0</v>
      </c>
      <c r="T213" s="19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2" t="s">
        <v>543</v>
      </c>
      <c r="AT213" s="192" t="s">
        <v>218</v>
      </c>
      <c r="AU213" s="192" t="s">
        <v>79</v>
      </c>
      <c r="AY213" s="19" t="s">
        <v>216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19" t="s">
        <v>79</v>
      </c>
      <c r="BK213" s="193">
        <f>ROUND(I213*H213,2)</f>
        <v>0</v>
      </c>
      <c r="BL213" s="19" t="s">
        <v>543</v>
      </c>
      <c r="BM213" s="192" t="s">
        <v>1323</v>
      </c>
    </row>
    <row r="214" spans="1:65" s="2" customFormat="1" ht="11.25">
      <c r="A214" s="36"/>
      <c r="B214" s="37"/>
      <c r="C214" s="38"/>
      <c r="D214" s="194" t="s">
        <v>223</v>
      </c>
      <c r="E214" s="38"/>
      <c r="F214" s="195" t="s">
        <v>1324</v>
      </c>
      <c r="G214" s="38"/>
      <c r="H214" s="38"/>
      <c r="I214" s="196"/>
      <c r="J214" s="38"/>
      <c r="K214" s="38"/>
      <c r="L214" s="41"/>
      <c r="M214" s="197"/>
      <c r="N214" s="198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223</v>
      </c>
      <c r="AU214" s="19" t="s">
        <v>79</v>
      </c>
    </row>
    <row r="215" spans="1:65" s="2" customFormat="1" ht="16.5" customHeight="1">
      <c r="A215" s="36"/>
      <c r="B215" s="37"/>
      <c r="C215" s="233" t="s">
        <v>804</v>
      </c>
      <c r="D215" s="233" t="s">
        <v>312</v>
      </c>
      <c r="E215" s="234" t="s">
        <v>1325</v>
      </c>
      <c r="F215" s="235" t="s">
        <v>1326</v>
      </c>
      <c r="G215" s="236" t="s">
        <v>134</v>
      </c>
      <c r="H215" s="237">
        <v>20</v>
      </c>
      <c r="I215" s="238"/>
      <c r="J215" s="239">
        <f>ROUND(I215*H215,2)</f>
        <v>0</v>
      </c>
      <c r="K215" s="235" t="s">
        <v>221</v>
      </c>
      <c r="L215" s="240"/>
      <c r="M215" s="241" t="s">
        <v>19</v>
      </c>
      <c r="N215" s="242" t="s">
        <v>43</v>
      </c>
      <c r="O215" s="66"/>
      <c r="P215" s="190">
        <f>O215*H215</f>
        <v>0</v>
      </c>
      <c r="Q215" s="190">
        <v>0.08</v>
      </c>
      <c r="R215" s="190">
        <f>Q215*H215</f>
        <v>1.6</v>
      </c>
      <c r="S215" s="190">
        <v>0</v>
      </c>
      <c r="T215" s="191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92" t="s">
        <v>1066</v>
      </c>
      <c r="AT215" s="192" t="s">
        <v>312</v>
      </c>
      <c r="AU215" s="192" t="s">
        <v>79</v>
      </c>
      <c r="AY215" s="19" t="s">
        <v>216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19" t="s">
        <v>79</v>
      </c>
      <c r="BK215" s="193">
        <f>ROUND(I215*H215,2)</f>
        <v>0</v>
      </c>
      <c r="BL215" s="19" t="s">
        <v>543</v>
      </c>
      <c r="BM215" s="192" t="s">
        <v>1327</v>
      </c>
    </row>
    <row r="216" spans="1:65" s="2" customFormat="1" ht="16.5" customHeight="1">
      <c r="A216" s="36"/>
      <c r="B216" s="37"/>
      <c r="C216" s="181" t="s">
        <v>587</v>
      </c>
      <c r="D216" s="181" t="s">
        <v>218</v>
      </c>
      <c r="E216" s="182" t="s">
        <v>1328</v>
      </c>
      <c r="F216" s="183" t="s">
        <v>1329</v>
      </c>
      <c r="G216" s="184" t="s">
        <v>139</v>
      </c>
      <c r="H216" s="185">
        <v>164</v>
      </c>
      <c r="I216" s="186"/>
      <c r="J216" s="187">
        <f>ROUND(I216*H216,2)</f>
        <v>0</v>
      </c>
      <c r="K216" s="183" t="s">
        <v>221</v>
      </c>
      <c r="L216" s="41"/>
      <c r="M216" s="188" t="s">
        <v>19</v>
      </c>
      <c r="N216" s="189" t="s">
        <v>43</v>
      </c>
      <c r="O216" s="66"/>
      <c r="P216" s="190">
        <f>O216*H216</f>
        <v>0</v>
      </c>
      <c r="Q216" s="190">
        <v>0</v>
      </c>
      <c r="R216" s="190">
        <f>Q216*H216</f>
        <v>0</v>
      </c>
      <c r="S216" s="190">
        <v>0.32500000000000001</v>
      </c>
      <c r="T216" s="191">
        <f>S216*H216</f>
        <v>53.300000000000004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2" t="s">
        <v>543</v>
      </c>
      <c r="AT216" s="192" t="s">
        <v>218</v>
      </c>
      <c r="AU216" s="192" t="s">
        <v>79</v>
      </c>
      <c r="AY216" s="19" t="s">
        <v>216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19" t="s">
        <v>79</v>
      </c>
      <c r="BK216" s="193">
        <f>ROUND(I216*H216,2)</f>
        <v>0</v>
      </c>
      <c r="BL216" s="19" t="s">
        <v>543</v>
      </c>
      <c r="BM216" s="192" t="s">
        <v>1330</v>
      </c>
    </row>
    <row r="217" spans="1:65" s="2" customFormat="1" ht="11.25">
      <c r="A217" s="36"/>
      <c r="B217" s="37"/>
      <c r="C217" s="38"/>
      <c r="D217" s="194" t="s">
        <v>223</v>
      </c>
      <c r="E217" s="38"/>
      <c r="F217" s="195" t="s">
        <v>1331</v>
      </c>
      <c r="G217" s="38"/>
      <c r="H217" s="38"/>
      <c r="I217" s="196"/>
      <c r="J217" s="38"/>
      <c r="K217" s="38"/>
      <c r="L217" s="41"/>
      <c r="M217" s="197"/>
      <c r="N217" s="198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223</v>
      </c>
      <c r="AU217" s="19" t="s">
        <v>79</v>
      </c>
    </row>
    <row r="218" spans="1:65" s="2" customFormat="1" ht="16.5" customHeight="1">
      <c r="A218" s="36"/>
      <c r="B218" s="37"/>
      <c r="C218" s="181" t="s">
        <v>704</v>
      </c>
      <c r="D218" s="181" t="s">
        <v>218</v>
      </c>
      <c r="E218" s="182" t="s">
        <v>1332</v>
      </c>
      <c r="F218" s="183" t="s">
        <v>1333</v>
      </c>
      <c r="G218" s="184" t="s">
        <v>139</v>
      </c>
      <c r="H218" s="185">
        <v>164</v>
      </c>
      <c r="I218" s="186"/>
      <c r="J218" s="187">
        <f>ROUND(I218*H218,2)</f>
        <v>0</v>
      </c>
      <c r="K218" s="183" t="s">
        <v>221</v>
      </c>
      <c r="L218" s="41"/>
      <c r="M218" s="188" t="s">
        <v>19</v>
      </c>
      <c r="N218" s="189" t="s">
        <v>43</v>
      </c>
      <c r="O218" s="66"/>
      <c r="P218" s="190">
        <f>O218*H218</f>
        <v>0</v>
      </c>
      <c r="Q218" s="190">
        <v>0</v>
      </c>
      <c r="R218" s="190">
        <f>Q218*H218</f>
        <v>0</v>
      </c>
      <c r="S218" s="190">
        <v>0.316</v>
      </c>
      <c r="T218" s="191">
        <f>S218*H218</f>
        <v>51.823999999999998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92" t="s">
        <v>543</v>
      </c>
      <c r="AT218" s="192" t="s">
        <v>218</v>
      </c>
      <c r="AU218" s="192" t="s">
        <v>79</v>
      </c>
      <c r="AY218" s="19" t="s">
        <v>216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19" t="s">
        <v>79</v>
      </c>
      <c r="BK218" s="193">
        <f>ROUND(I218*H218,2)</f>
        <v>0</v>
      </c>
      <c r="BL218" s="19" t="s">
        <v>543</v>
      </c>
      <c r="BM218" s="192" t="s">
        <v>1334</v>
      </c>
    </row>
    <row r="219" spans="1:65" s="2" customFormat="1" ht="11.25">
      <c r="A219" s="36"/>
      <c r="B219" s="37"/>
      <c r="C219" s="38"/>
      <c r="D219" s="194" t="s">
        <v>223</v>
      </c>
      <c r="E219" s="38"/>
      <c r="F219" s="195" t="s">
        <v>1335</v>
      </c>
      <c r="G219" s="38"/>
      <c r="H219" s="38"/>
      <c r="I219" s="196"/>
      <c r="J219" s="38"/>
      <c r="K219" s="38"/>
      <c r="L219" s="41"/>
      <c r="M219" s="197"/>
      <c r="N219" s="198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223</v>
      </c>
      <c r="AU219" s="19" t="s">
        <v>79</v>
      </c>
    </row>
    <row r="220" spans="1:65" s="2" customFormat="1" ht="21.75" customHeight="1">
      <c r="A220" s="36"/>
      <c r="B220" s="37"/>
      <c r="C220" s="181" t="s">
        <v>712</v>
      </c>
      <c r="D220" s="181" t="s">
        <v>218</v>
      </c>
      <c r="E220" s="182" t="s">
        <v>1336</v>
      </c>
      <c r="F220" s="183" t="s">
        <v>1337</v>
      </c>
      <c r="G220" s="184" t="s">
        <v>139</v>
      </c>
      <c r="H220" s="185">
        <v>340</v>
      </c>
      <c r="I220" s="186"/>
      <c r="J220" s="187">
        <f>ROUND(I220*H220,2)</f>
        <v>0</v>
      </c>
      <c r="K220" s="183" t="s">
        <v>221</v>
      </c>
      <c r="L220" s="41"/>
      <c r="M220" s="188" t="s">
        <v>19</v>
      </c>
      <c r="N220" s="189" t="s">
        <v>43</v>
      </c>
      <c r="O220" s="66"/>
      <c r="P220" s="190">
        <f>O220*H220</f>
        <v>0</v>
      </c>
      <c r="Q220" s="190">
        <v>0</v>
      </c>
      <c r="R220" s="190">
        <f>Q220*H220</f>
        <v>0</v>
      </c>
      <c r="S220" s="190">
        <v>0.255</v>
      </c>
      <c r="T220" s="191">
        <f>S220*H220</f>
        <v>86.7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92" t="s">
        <v>543</v>
      </c>
      <c r="AT220" s="192" t="s">
        <v>218</v>
      </c>
      <c r="AU220" s="192" t="s">
        <v>79</v>
      </c>
      <c r="AY220" s="19" t="s">
        <v>216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19" t="s">
        <v>79</v>
      </c>
      <c r="BK220" s="193">
        <f>ROUND(I220*H220,2)</f>
        <v>0</v>
      </c>
      <c r="BL220" s="19" t="s">
        <v>543</v>
      </c>
      <c r="BM220" s="192" t="s">
        <v>1338</v>
      </c>
    </row>
    <row r="221" spans="1:65" s="2" customFormat="1" ht="11.25">
      <c r="A221" s="36"/>
      <c r="B221" s="37"/>
      <c r="C221" s="38"/>
      <c r="D221" s="194" t="s">
        <v>223</v>
      </c>
      <c r="E221" s="38"/>
      <c r="F221" s="195" t="s">
        <v>1339</v>
      </c>
      <c r="G221" s="38"/>
      <c r="H221" s="38"/>
      <c r="I221" s="196"/>
      <c r="J221" s="38"/>
      <c r="K221" s="38"/>
      <c r="L221" s="41"/>
      <c r="M221" s="197"/>
      <c r="N221" s="198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223</v>
      </c>
      <c r="AU221" s="19" t="s">
        <v>79</v>
      </c>
    </row>
    <row r="222" spans="1:65" s="2" customFormat="1" ht="21.75" customHeight="1">
      <c r="A222" s="36"/>
      <c r="B222" s="37"/>
      <c r="C222" s="181" t="s">
        <v>716</v>
      </c>
      <c r="D222" s="181" t="s">
        <v>218</v>
      </c>
      <c r="E222" s="182" t="s">
        <v>1340</v>
      </c>
      <c r="F222" s="183" t="s">
        <v>1341</v>
      </c>
      <c r="G222" s="184" t="s">
        <v>134</v>
      </c>
      <c r="H222" s="185">
        <v>20</v>
      </c>
      <c r="I222" s="186"/>
      <c r="J222" s="187">
        <f>ROUND(I222*H222,2)</f>
        <v>0</v>
      </c>
      <c r="K222" s="183" t="s">
        <v>221</v>
      </c>
      <c r="L222" s="41"/>
      <c r="M222" s="188" t="s">
        <v>19</v>
      </c>
      <c r="N222" s="189" t="s">
        <v>43</v>
      </c>
      <c r="O222" s="66"/>
      <c r="P222" s="190">
        <f>O222*H222</f>
        <v>0</v>
      </c>
      <c r="Q222" s="190">
        <v>0</v>
      </c>
      <c r="R222" s="190">
        <f>Q222*H222</f>
        <v>0</v>
      </c>
      <c r="S222" s="190">
        <v>0.28999999999999998</v>
      </c>
      <c r="T222" s="191">
        <f>S222*H222</f>
        <v>5.8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2" t="s">
        <v>543</v>
      </c>
      <c r="AT222" s="192" t="s">
        <v>218</v>
      </c>
      <c r="AU222" s="192" t="s">
        <v>79</v>
      </c>
      <c r="AY222" s="19" t="s">
        <v>216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19" t="s">
        <v>79</v>
      </c>
      <c r="BK222" s="193">
        <f>ROUND(I222*H222,2)</f>
        <v>0</v>
      </c>
      <c r="BL222" s="19" t="s">
        <v>543</v>
      </c>
      <c r="BM222" s="192" t="s">
        <v>1342</v>
      </c>
    </row>
    <row r="223" spans="1:65" s="2" customFormat="1" ht="11.25">
      <c r="A223" s="36"/>
      <c r="B223" s="37"/>
      <c r="C223" s="38"/>
      <c r="D223" s="194" t="s">
        <v>223</v>
      </c>
      <c r="E223" s="38"/>
      <c r="F223" s="195" t="s">
        <v>1343</v>
      </c>
      <c r="G223" s="38"/>
      <c r="H223" s="38"/>
      <c r="I223" s="196"/>
      <c r="J223" s="38"/>
      <c r="K223" s="38"/>
      <c r="L223" s="41"/>
      <c r="M223" s="197"/>
      <c r="N223" s="198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223</v>
      </c>
      <c r="AU223" s="19" t="s">
        <v>79</v>
      </c>
    </row>
    <row r="224" spans="1:65" s="2" customFormat="1" ht="16.5" customHeight="1">
      <c r="A224" s="36"/>
      <c r="B224" s="37"/>
      <c r="C224" s="181" t="s">
        <v>721</v>
      </c>
      <c r="D224" s="181" t="s">
        <v>218</v>
      </c>
      <c r="E224" s="182" t="s">
        <v>1344</v>
      </c>
      <c r="F224" s="183" t="s">
        <v>1345</v>
      </c>
      <c r="G224" s="184" t="s">
        <v>134</v>
      </c>
      <c r="H224" s="185">
        <v>656</v>
      </c>
      <c r="I224" s="186"/>
      <c r="J224" s="187">
        <f>ROUND(I224*H224,2)</f>
        <v>0</v>
      </c>
      <c r="K224" s="183" t="s">
        <v>221</v>
      </c>
      <c r="L224" s="41"/>
      <c r="M224" s="188" t="s">
        <v>19</v>
      </c>
      <c r="N224" s="189" t="s">
        <v>43</v>
      </c>
      <c r="O224" s="66"/>
      <c r="P224" s="190">
        <f>O224*H224</f>
        <v>0</v>
      </c>
      <c r="Q224" s="190">
        <v>3.0000000000000001E-5</v>
      </c>
      <c r="R224" s="190">
        <f>Q224*H224</f>
        <v>1.968E-2</v>
      </c>
      <c r="S224" s="190">
        <v>0</v>
      </c>
      <c r="T224" s="19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92" t="s">
        <v>543</v>
      </c>
      <c r="AT224" s="192" t="s">
        <v>218</v>
      </c>
      <c r="AU224" s="192" t="s">
        <v>79</v>
      </c>
      <c r="AY224" s="19" t="s">
        <v>216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19" t="s">
        <v>79</v>
      </c>
      <c r="BK224" s="193">
        <f>ROUND(I224*H224,2)</f>
        <v>0</v>
      </c>
      <c r="BL224" s="19" t="s">
        <v>543</v>
      </c>
      <c r="BM224" s="192" t="s">
        <v>1346</v>
      </c>
    </row>
    <row r="225" spans="1:65" s="2" customFormat="1" ht="11.25">
      <c r="A225" s="36"/>
      <c r="B225" s="37"/>
      <c r="C225" s="38"/>
      <c r="D225" s="194" t="s">
        <v>223</v>
      </c>
      <c r="E225" s="38"/>
      <c r="F225" s="195" t="s">
        <v>1347</v>
      </c>
      <c r="G225" s="38"/>
      <c r="H225" s="38"/>
      <c r="I225" s="196"/>
      <c r="J225" s="38"/>
      <c r="K225" s="38"/>
      <c r="L225" s="41"/>
      <c r="M225" s="197"/>
      <c r="N225" s="198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223</v>
      </c>
      <c r="AU225" s="19" t="s">
        <v>79</v>
      </c>
    </row>
    <row r="226" spans="1:65" s="2" customFormat="1" ht="16.5" customHeight="1">
      <c r="A226" s="36"/>
      <c r="B226" s="37"/>
      <c r="C226" s="181" t="s">
        <v>725</v>
      </c>
      <c r="D226" s="181" t="s">
        <v>218</v>
      </c>
      <c r="E226" s="182" t="s">
        <v>1348</v>
      </c>
      <c r="F226" s="183" t="s">
        <v>1349</v>
      </c>
      <c r="G226" s="184" t="s">
        <v>134</v>
      </c>
      <c r="H226" s="185">
        <v>656</v>
      </c>
      <c r="I226" s="186"/>
      <c r="J226" s="187">
        <f>ROUND(I226*H226,2)</f>
        <v>0</v>
      </c>
      <c r="K226" s="183" t="s">
        <v>221</v>
      </c>
      <c r="L226" s="41"/>
      <c r="M226" s="188" t="s">
        <v>19</v>
      </c>
      <c r="N226" s="189" t="s">
        <v>43</v>
      </c>
      <c r="O226" s="66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2" t="s">
        <v>543</v>
      </c>
      <c r="AT226" s="192" t="s">
        <v>218</v>
      </c>
      <c r="AU226" s="192" t="s">
        <v>79</v>
      </c>
      <c r="AY226" s="19" t="s">
        <v>216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19" t="s">
        <v>79</v>
      </c>
      <c r="BK226" s="193">
        <f>ROUND(I226*H226,2)</f>
        <v>0</v>
      </c>
      <c r="BL226" s="19" t="s">
        <v>543</v>
      </c>
      <c r="BM226" s="192" t="s">
        <v>1350</v>
      </c>
    </row>
    <row r="227" spans="1:65" s="2" customFormat="1" ht="11.25">
      <c r="A227" s="36"/>
      <c r="B227" s="37"/>
      <c r="C227" s="38"/>
      <c r="D227" s="194" t="s">
        <v>223</v>
      </c>
      <c r="E227" s="38"/>
      <c r="F227" s="195" t="s">
        <v>1351</v>
      </c>
      <c r="G227" s="38"/>
      <c r="H227" s="38"/>
      <c r="I227" s="196"/>
      <c r="J227" s="38"/>
      <c r="K227" s="38"/>
      <c r="L227" s="41"/>
      <c r="M227" s="197"/>
      <c r="N227" s="198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223</v>
      </c>
      <c r="AU227" s="19" t="s">
        <v>79</v>
      </c>
    </row>
    <row r="228" spans="1:65" s="2" customFormat="1" ht="16.5" customHeight="1">
      <c r="A228" s="36"/>
      <c r="B228" s="37"/>
      <c r="C228" s="181" t="s">
        <v>730</v>
      </c>
      <c r="D228" s="181" t="s">
        <v>218</v>
      </c>
      <c r="E228" s="182" t="s">
        <v>1352</v>
      </c>
      <c r="F228" s="183" t="s">
        <v>1353</v>
      </c>
      <c r="G228" s="184" t="s">
        <v>160</v>
      </c>
      <c r="H228" s="185">
        <v>17</v>
      </c>
      <c r="I228" s="186"/>
      <c r="J228" s="187">
        <f>ROUND(I228*H228,2)</f>
        <v>0</v>
      </c>
      <c r="K228" s="183" t="s">
        <v>221</v>
      </c>
      <c r="L228" s="41"/>
      <c r="M228" s="188" t="s">
        <v>19</v>
      </c>
      <c r="N228" s="189" t="s">
        <v>43</v>
      </c>
      <c r="O228" s="66"/>
      <c r="P228" s="190">
        <f>O228*H228</f>
        <v>0</v>
      </c>
      <c r="Q228" s="190">
        <v>0</v>
      </c>
      <c r="R228" s="190">
        <f>Q228*H228</f>
        <v>0</v>
      </c>
      <c r="S228" s="190">
        <v>2.2000000000000002</v>
      </c>
      <c r="T228" s="191">
        <f>S228*H228</f>
        <v>37.400000000000006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92" t="s">
        <v>543</v>
      </c>
      <c r="AT228" s="192" t="s">
        <v>218</v>
      </c>
      <c r="AU228" s="192" t="s">
        <v>79</v>
      </c>
      <c r="AY228" s="19" t="s">
        <v>216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19" t="s">
        <v>79</v>
      </c>
      <c r="BK228" s="193">
        <f>ROUND(I228*H228,2)</f>
        <v>0</v>
      </c>
      <c r="BL228" s="19" t="s">
        <v>543</v>
      </c>
      <c r="BM228" s="192" t="s">
        <v>1354</v>
      </c>
    </row>
    <row r="229" spans="1:65" s="2" customFormat="1" ht="11.25">
      <c r="A229" s="36"/>
      <c r="B229" s="37"/>
      <c r="C229" s="38"/>
      <c r="D229" s="194" t="s">
        <v>223</v>
      </c>
      <c r="E229" s="38"/>
      <c r="F229" s="195" t="s">
        <v>1355</v>
      </c>
      <c r="G229" s="38"/>
      <c r="H229" s="38"/>
      <c r="I229" s="196"/>
      <c r="J229" s="38"/>
      <c r="K229" s="38"/>
      <c r="L229" s="41"/>
      <c r="M229" s="197"/>
      <c r="N229" s="198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223</v>
      </c>
      <c r="AU229" s="19" t="s">
        <v>79</v>
      </c>
    </row>
    <row r="230" spans="1:65" s="2" customFormat="1" ht="16.5" customHeight="1">
      <c r="A230" s="36"/>
      <c r="B230" s="37"/>
      <c r="C230" s="181" t="s">
        <v>734</v>
      </c>
      <c r="D230" s="181" t="s">
        <v>218</v>
      </c>
      <c r="E230" s="182" t="s">
        <v>1356</v>
      </c>
      <c r="F230" s="183" t="s">
        <v>1357</v>
      </c>
      <c r="G230" s="184" t="s">
        <v>139</v>
      </c>
      <c r="H230" s="185">
        <v>164</v>
      </c>
      <c r="I230" s="186"/>
      <c r="J230" s="187">
        <f>ROUND(I230*H230,2)</f>
        <v>0</v>
      </c>
      <c r="K230" s="183" t="s">
        <v>221</v>
      </c>
      <c r="L230" s="41"/>
      <c r="M230" s="188" t="s">
        <v>19</v>
      </c>
      <c r="N230" s="189" t="s">
        <v>43</v>
      </c>
      <c r="O230" s="66"/>
      <c r="P230" s="190">
        <f>O230*H230</f>
        <v>0</v>
      </c>
      <c r="Q230" s="190">
        <v>0.14504</v>
      </c>
      <c r="R230" s="190">
        <f>Q230*H230</f>
        <v>23.786560000000001</v>
      </c>
      <c r="S230" s="190">
        <v>0</v>
      </c>
      <c r="T230" s="19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92" t="s">
        <v>543</v>
      </c>
      <c r="AT230" s="192" t="s">
        <v>218</v>
      </c>
      <c r="AU230" s="192" t="s">
        <v>79</v>
      </c>
      <c r="AY230" s="19" t="s">
        <v>216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19" t="s">
        <v>79</v>
      </c>
      <c r="BK230" s="193">
        <f>ROUND(I230*H230,2)</f>
        <v>0</v>
      </c>
      <c r="BL230" s="19" t="s">
        <v>543</v>
      </c>
      <c r="BM230" s="192" t="s">
        <v>1358</v>
      </c>
    </row>
    <row r="231" spans="1:65" s="2" customFormat="1" ht="11.25">
      <c r="A231" s="36"/>
      <c r="B231" s="37"/>
      <c r="C231" s="38"/>
      <c r="D231" s="194" t="s">
        <v>223</v>
      </c>
      <c r="E231" s="38"/>
      <c r="F231" s="195" t="s">
        <v>1359</v>
      </c>
      <c r="G231" s="38"/>
      <c r="H231" s="38"/>
      <c r="I231" s="196"/>
      <c r="J231" s="38"/>
      <c r="K231" s="38"/>
      <c r="L231" s="41"/>
      <c r="M231" s="197"/>
      <c r="N231" s="198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223</v>
      </c>
      <c r="AU231" s="19" t="s">
        <v>79</v>
      </c>
    </row>
    <row r="232" spans="1:65" s="2" customFormat="1" ht="16.5" customHeight="1">
      <c r="A232" s="36"/>
      <c r="B232" s="37"/>
      <c r="C232" s="181" t="s">
        <v>739</v>
      </c>
      <c r="D232" s="181" t="s">
        <v>218</v>
      </c>
      <c r="E232" s="182" t="s">
        <v>1360</v>
      </c>
      <c r="F232" s="183" t="s">
        <v>1361</v>
      </c>
      <c r="G232" s="184" t="s">
        <v>134</v>
      </c>
      <c r="H232" s="185">
        <v>28</v>
      </c>
      <c r="I232" s="186"/>
      <c r="J232" s="187">
        <f>ROUND(I232*H232,2)</f>
        <v>0</v>
      </c>
      <c r="K232" s="183" t="s">
        <v>221</v>
      </c>
      <c r="L232" s="41"/>
      <c r="M232" s="188" t="s">
        <v>19</v>
      </c>
      <c r="N232" s="189" t="s">
        <v>43</v>
      </c>
      <c r="O232" s="66"/>
      <c r="P232" s="190">
        <f>O232*H232</f>
        <v>0</v>
      </c>
      <c r="Q232" s="190">
        <v>2.0000000000000002E-5</v>
      </c>
      <c r="R232" s="190">
        <f>Q232*H232</f>
        <v>5.6000000000000006E-4</v>
      </c>
      <c r="S232" s="190">
        <v>0</v>
      </c>
      <c r="T232" s="19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92" t="s">
        <v>543</v>
      </c>
      <c r="AT232" s="192" t="s">
        <v>218</v>
      </c>
      <c r="AU232" s="192" t="s">
        <v>79</v>
      </c>
      <c r="AY232" s="19" t="s">
        <v>216</v>
      </c>
      <c r="BE232" s="193">
        <f>IF(N232="základní",J232,0)</f>
        <v>0</v>
      </c>
      <c r="BF232" s="193">
        <f>IF(N232="snížená",J232,0)</f>
        <v>0</v>
      </c>
      <c r="BG232" s="193">
        <f>IF(N232="zákl. přenesená",J232,0)</f>
        <v>0</v>
      </c>
      <c r="BH232" s="193">
        <f>IF(N232="sníž. přenesená",J232,0)</f>
        <v>0</v>
      </c>
      <c r="BI232" s="193">
        <f>IF(N232="nulová",J232,0)</f>
        <v>0</v>
      </c>
      <c r="BJ232" s="19" t="s">
        <v>79</v>
      </c>
      <c r="BK232" s="193">
        <f>ROUND(I232*H232,2)</f>
        <v>0</v>
      </c>
      <c r="BL232" s="19" t="s">
        <v>543</v>
      </c>
      <c r="BM232" s="192" t="s">
        <v>1362</v>
      </c>
    </row>
    <row r="233" spans="1:65" s="2" customFormat="1" ht="11.25">
      <c r="A233" s="36"/>
      <c r="B233" s="37"/>
      <c r="C233" s="38"/>
      <c r="D233" s="194" t="s">
        <v>223</v>
      </c>
      <c r="E233" s="38"/>
      <c r="F233" s="195" t="s">
        <v>1363</v>
      </c>
      <c r="G233" s="38"/>
      <c r="H233" s="38"/>
      <c r="I233" s="196"/>
      <c r="J233" s="38"/>
      <c r="K233" s="38"/>
      <c r="L233" s="41"/>
      <c r="M233" s="197"/>
      <c r="N233" s="198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223</v>
      </c>
      <c r="AU233" s="19" t="s">
        <v>79</v>
      </c>
    </row>
    <row r="234" spans="1:65" s="2" customFormat="1" ht="16.5" customHeight="1">
      <c r="A234" s="36"/>
      <c r="B234" s="37"/>
      <c r="C234" s="233" t="s">
        <v>743</v>
      </c>
      <c r="D234" s="233" t="s">
        <v>312</v>
      </c>
      <c r="E234" s="234" t="s">
        <v>1364</v>
      </c>
      <c r="F234" s="235" t="s">
        <v>1365</v>
      </c>
      <c r="G234" s="236" t="s">
        <v>134</v>
      </c>
      <c r="H234" s="237">
        <v>28</v>
      </c>
      <c r="I234" s="238"/>
      <c r="J234" s="239">
        <f>ROUND(I234*H234,2)</f>
        <v>0</v>
      </c>
      <c r="K234" s="235" t="s">
        <v>221</v>
      </c>
      <c r="L234" s="240"/>
      <c r="M234" s="241" t="s">
        <v>19</v>
      </c>
      <c r="N234" s="242" t="s">
        <v>43</v>
      </c>
      <c r="O234" s="66"/>
      <c r="P234" s="190">
        <f>O234*H234</f>
        <v>0</v>
      </c>
      <c r="Q234" s="190">
        <v>7.5799999999999999E-3</v>
      </c>
      <c r="R234" s="190">
        <f>Q234*H234</f>
        <v>0.21223999999999998</v>
      </c>
      <c r="S234" s="190">
        <v>0</v>
      </c>
      <c r="T234" s="19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92" t="s">
        <v>1066</v>
      </c>
      <c r="AT234" s="192" t="s">
        <v>312</v>
      </c>
      <c r="AU234" s="192" t="s">
        <v>79</v>
      </c>
      <c r="AY234" s="19" t="s">
        <v>216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19" t="s">
        <v>79</v>
      </c>
      <c r="BK234" s="193">
        <f>ROUND(I234*H234,2)</f>
        <v>0</v>
      </c>
      <c r="BL234" s="19" t="s">
        <v>543</v>
      </c>
      <c r="BM234" s="192" t="s">
        <v>1366</v>
      </c>
    </row>
    <row r="235" spans="1:65" s="12" customFormat="1" ht="25.9" customHeight="1">
      <c r="B235" s="165"/>
      <c r="C235" s="166"/>
      <c r="D235" s="167" t="s">
        <v>71</v>
      </c>
      <c r="E235" s="168" t="s">
        <v>1367</v>
      </c>
      <c r="F235" s="168" t="s">
        <v>1368</v>
      </c>
      <c r="G235" s="166"/>
      <c r="H235" s="166"/>
      <c r="I235" s="169"/>
      <c r="J235" s="170">
        <f>BK235</f>
        <v>0</v>
      </c>
      <c r="K235" s="166"/>
      <c r="L235" s="171"/>
      <c r="M235" s="172"/>
      <c r="N235" s="173"/>
      <c r="O235" s="173"/>
      <c r="P235" s="174">
        <f>SUM(P236:P258)</f>
        <v>0</v>
      </c>
      <c r="Q235" s="173"/>
      <c r="R235" s="174">
        <f>SUM(R236:R258)</f>
        <v>0</v>
      </c>
      <c r="S235" s="173"/>
      <c r="T235" s="175">
        <f>SUM(T236:T258)</f>
        <v>0</v>
      </c>
      <c r="AR235" s="176" t="s">
        <v>241</v>
      </c>
      <c r="AT235" s="177" t="s">
        <v>71</v>
      </c>
      <c r="AU235" s="177" t="s">
        <v>72</v>
      </c>
      <c r="AY235" s="176" t="s">
        <v>216</v>
      </c>
      <c r="BK235" s="178">
        <f>SUM(BK236:BK258)</f>
        <v>0</v>
      </c>
    </row>
    <row r="236" spans="1:65" s="2" customFormat="1" ht="16.5" customHeight="1">
      <c r="A236" s="36"/>
      <c r="B236" s="37"/>
      <c r="C236" s="233" t="s">
        <v>750</v>
      </c>
      <c r="D236" s="233" t="s">
        <v>312</v>
      </c>
      <c r="E236" s="234" t="s">
        <v>1369</v>
      </c>
      <c r="F236" s="235" t="s">
        <v>1370</v>
      </c>
      <c r="G236" s="236" t="s">
        <v>1371</v>
      </c>
      <c r="H236" s="247"/>
      <c r="I236" s="238"/>
      <c r="J236" s="239">
        <f>ROUND(I236*H236,2)</f>
        <v>0</v>
      </c>
      <c r="K236" s="235" t="s">
        <v>1083</v>
      </c>
      <c r="L236" s="240"/>
      <c r="M236" s="241" t="s">
        <v>19</v>
      </c>
      <c r="N236" s="242" t="s">
        <v>43</v>
      </c>
      <c r="O236" s="66"/>
      <c r="P236" s="190">
        <f>O236*H236</f>
        <v>0</v>
      </c>
      <c r="Q236" s="190">
        <v>0</v>
      </c>
      <c r="R236" s="190">
        <f>Q236*H236</f>
        <v>0</v>
      </c>
      <c r="S236" s="190">
        <v>0</v>
      </c>
      <c r="T236" s="19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2" t="s">
        <v>257</v>
      </c>
      <c r="AT236" s="192" t="s">
        <v>312</v>
      </c>
      <c r="AU236" s="192" t="s">
        <v>79</v>
      </c>
      <c r="AY236" s="19" t="s">
        <v>216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19" t="s">
        <v>79</v>
      </c>
      <c r="BK236" s="193">
        <f>ROUND(I236*H236,2)</f>
        <v>0</v>
      </c>
      <c r="BL236" s="19" t="s">
        <v>156</v>
      </c>
      <c r="BM236" s="192" t="s">
        <v>1372</v>
      </c>
    </row>
    <row r="237" spans="1:65" s="2" customFormat="1" ht="16.5" customHeight="1">
      <c r="A237" s="36"/>
      <c r="B237" s="37"/>
      <c r="C237" s="181" t="s">
        <v>797</v>
      </c>
      <c r="D237" s="181" t="s">
        <v>218</v>
      </c>
      <c r="E237" s="182" t="s">
        <v>1373</v>
      </c>
      <c r="F237" s="183" t="s">
        <v>1374</v>
      </c>
      <c r="G237" s="184" t="s">
        <v>1053</v>
      </c>
      <c r="H237" s="185">
        <v>1</v>
      </c>
      <c r="I237" s="186"/>
      <c r="J237" s="187">
        <f>ROUND(I237*H237,2)</f>
        <v>0</v>
      </c>
      <c r="K237" s="183" t="s">
        <v>221</v>
      </c>
      <c r="L237" s="41"/>
      <c r="M237" s="188" t="s">
        <v>19</v>
      </c>
      <c r="N237" s="189" t="s">
        <v>43</v>
      </c>
      <c r="O237" s="66"/>
      <c r="P237" s="190">
        <f>O237*H237</f>
        <v>0</v>
      </c>
      <c r="Q237" s="190">
        <v>0</v>
      </c>
      <c r="R237" s="190">
        <f>Q237*H237</f>
        <v>0</v>
      </c>
      <c r="S237" s="190">
        <v>0</v>
      </c>
      <c r="T237" s="19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2" t="s">
        <v>156</v>
      </c>
      <c r="AT237" s="192" t="s">
        <v>218</v>
      </c>
      <c r="AU237" s="192" t="s">
        <v>79</v>
      </c>
      <c r="AY237" s="19" t="s">
        <v>216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19" t="s">
        <v>79</v>
      </c>
      <c r="BK237" s="193">
        <f>ROUND(I237*H237,2)</f>
        <v>0</v>
      </c>
      <c r="BL237" s="19" t="s">
        <v>156</v>
      </c>
      <c r="BM237" s="192" t="s">
        <v>1375</v>
      </c>
    </row>
    <row r="238" spans="1:65" s="2" customFormat="1" ht="11.25">
      <c r="A238" s="36"/>
      <c r="B238" s="37"/>
      <c r="C238" s="38"/>
      <c r="D238" s="194" t="s">
        <v>223</v>
      </c>
      <c r="E238" s="38"/>
      <c r="F238" s="195" t="s">
        <v>1376</v>
      </c>
      <c r="G238" s="38"/>
      <c r="H238" s="38"/>
      <c r="I238" s="196"/>
      <c r="J238" s="38"/>
      <c r="K238" s="38"/>
      <c r="L238" s="41"/>
      <c r="M238" s="197"/>
      <c r="N238" s="198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223</v>
      </c>
      <c r="AU238" s="19" t="s">
        <v>79</v>
      </c>
    </row>
    <row r="239" spans="1:65" s="2" customFormat="1" ht="16.5" customHeight="1">
      <c r="A239" s="36"/>
      <c r="B239" s="37"/>
      <c r="C239" s="181" t="s">
        <v>891</v>
      </c>
      <c r="D239" s="181" t="s">
        <v>218</v>
      </c>
      <c r="E239" s="182" t="s">
        <v>1377</v>
      </c>
      <c r="F239" s="183" t="s">
        <v>1378</v>
      </c>
      <c r="G239" s="184" t="s">
        <v>1371</v>
      </c>
      <c r="H239" s="248"/>
      <c r="I239" s="186"/>
      <c r="J239" s="187">
        <f>ROUND(I239*H239,2)</f>
        <v>0</v>
      </c>
      <c r="K239" s="183" t="s">
        <v>221</v>
      </c>
      <c r="L239" s="41"/>
      <c r="M239" s="188" t="s">
        <v>19</v>
      </c>
      <c r="N239" s="189" t="s">
        <v>43</v>
      </c>
      <c r="O239" s="66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2" t="s">
        <v>156</v>
      </c>
      <c r="AT239" s="192" t="s">
        <v>218</v>
      </c>
      <c r="AU239" s="192" t="s">
        <v>79</v>
      </c>
      <c r="AY239" s="19" t="s">
        <v>216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19" t="s">
        <v>79</v>
      </c>
      <c r="BK239" s="193">
        <f>ROUND(I239*H239,2)</f>
        <v>0</v>
      </c>
      <c r="BL239" s="19" t="s">
        <v>156</v>
      </c>
      <c r="BM239" s="192" t="s">
        <v>1379</v>
      </c>
    </row>
    <row r="240" spans="1:65" s="2" customFormat="1" ht="11.25">
      <c r="A240" s="36"/>
      <c r="B240" s="37"/>
      <c r="C240" s="38"/>
      <c r="D240" s="194" t="s">
        <v>223</v>
      </c>
      <c r="E240" s="38"/>
      <c r="F240" s="195" t="s">
        <v>1380</v>
      </c>
      <c r="G240" s="38"/>
      <c r="H240" s="38"/>
      <c r="I240" s="196"/>
      <c r="J240" s="38"/>
      <c r="K240" s="38"/>
      <c r="L240" s="41"/>
      <c r="M240" s="197"/>
      <c r="N240" s="198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223</v>
      </c>
      <c r="AU240" s="19" t="s">
        <v>79</v>
      </c>
    </row>
    <row r="241" spans="1:65" s="2" customFormat="1" ht="16.5" customHeight="1">
      <c r="A241" s="36"/>
      <c r="B241" s="37"/>
      <c r="C241" s="181" t="s">
        <v>894</v>
      </c>
      <c r="D241" s="181" t="s">
        <v>218</v>
      </c>
      <c r="E241" s="182" t="s">
        <v>1381</v>
      </c>
      <c r="F241" s="183" t="s">
        <v>1382</v>
      </c>
      <c r="G241" s="184" t="s">
        <v>1371</v>
      </c>
      <c r="H241" s="248"/>
      <c r="I241" s="186"/>
      <c r="J241" s="187">
        <f>ROUND(I241*H241,2)</f>
        <v>0</v>
      </c>
      <c r="K241" s="183" t="s">
        <v>221</v>
      </c>
      <c r="L241" s="41"/>
      <c r="M241" s="188" t="s">
        <v>19</v>
      </c>
      <c r="N241" s="189" t="s">
        <v>43</v>
      </c>
      <c r="O241" s="66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2" t="s">
        <v>156</v>
      </c>
      <c r="AT241" s="192" t="s">
        <v>218</v>
      </c>
      <c r="AU241" s="192" t="s">
        <v>79</v>
      </c>
      <c r="AY241" s="19" t="s">
        <v>216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19" t="s">
        <v>79</v>
      </c>
      <c r="BK241" s="193">
        <f>ROUND(I241*H241,2)</f>
        <v>0</v>
      </c>
      <c r="BL241" s="19" t="s">
        <v>156</v>
      </c>
      <c r="BM241" s="192" t="s">
        <v>1383</v>
      </c>
    </row>
    <row r="242" spans="1:65" s="2" customFormat="1" ht="11.25">
      <c r="A242" s="36"/>
      <c r="B242" s="37"/>
      <c r="C242" s="38"/>
      <c r="D242" s="194" t="s">
        <v>223</v>
      </c>
      <c r="E242" s="38"/>
      <c r="F242" s="195" t="s">
        <v>1384</v>
      </c>
      <c r="G242" s="38"/>
      <c r="H242" s="38"/>
      <c r="I242" s="196"/>
      <c r="J242" s="38"/>
      <c r="K242" s="38"/>
      <c r="L242" s="41"/>
      <c r="M242" s="197"/>
      <c r="N242" s="198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223</v>
      </c>
      <c r="AU242" s="19" t="s">
        <v>79</v>
      </c>
    </row>
    <row r="243" spans="1:65" s="2" customFormat="1" ht="16.5" customHeight="1">
      <c r="A243" s="36"/>
      <c r="B243" s="37"/>
      <c r="C243" s="181" t="s">
        <v>896</v>
      </c>
      <c r="D243" s="181" t="s">
        <v>218</v>
      </c>
      <c r="E243" s="182" t="s">
        <v>1385</v>
      </c>
      <c r="F243" s="183" t="s">
        <v>1386</v>
      </c>
      <c r="G243" s="184" t="s">
        <v>1371</v>
      </c>
      <c r="H243" s="248"/>
      <c r="I243" s="186"/>
      <c r="J243" s="187">
        <f>ROUND(I243*H243,2)</f>
        <v>0</v>
      </c>
      <c r="K243" s="183" t="s">
        <v>221</v>
      </c>
      <c r="L243" s="41"/>
      <c r="M243" s="188" t="s">
        <v>19</v>
      </c>
      <c r="N243" s="189" t="s">
        <v>43</v>
      </c>
      <c r="O243" s="66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92" t="s">
        <v>156</v>
      </c>
      <c r="AT243" s="192" t="s">
        <v>218</v>
      </c>
      <c r="AU243" s="192" t="s">
        <v>79</v>
      </c>
      <c r="AY243" s="19" t="s">
        <v>216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19" t="s">
        <v>79</v>
      </c>
      <c r="BK243" s="193">
        <f>ROUND(I243*H243,2)</f>
        <v>0</v>
      </c>
      <c r="BL243" s="19" t="s">
        <v>156</v>
      </c>
      <c r="BM243" s="192" t="s">
        <v>1387</v>
      </c>
    </row>
    <row r="244" spans="1:65" s="2" customFormat="1" ht="11.25">
      <c r="A244" s="36"/>
      <c r="B244" s="37"/>
      <c r="C244" s="38"/>
      <c r="D244" s="194" t="s">
        <v>223</v>
      </c>
      <c r="E244" s="38"/>
      <c r="F244" s="195" t="s">
        <v>1388</v>
      </c>
      <c r="G244" s="38"/>
      <c r="H244" s="38"/>
      <c r="I244" s="196"/>
      <c r="J244" s="38"/>
      <c r="K244" s="38"/>
      <c r="L244" s="41"/>
      <c r="M244" s="197"/>
      <c r="N244" s="198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223</v>
      </c>
      <c r="AU244" s="19" t="s">
        <v>79</v>
      </c>
    </row>
    <row r="245" spans="1:65" s="2" customFormat="1" ht="16.5" customHeight="1">
      <c r="A245" s="36"/>
      <c r="B245" s="37"/>
      <c r="C245" s="181" t="s">
        <v>898</v>
      </c>
      <c r="D245" s="181" t="s">
        <v>218</v>
      </c>
      <c r="E245" s="182" t="s">
        <v>1389</v>
      </c>
      <c r="F245" s="183" t="s">
        <v>1390</v>
      </c>
      <c r="G245" s="184" t="s">
        <v>1371</v>
      </c>
      <c r="H245" s="248"/>
      <c r="I245" s="186"/>
      <c r="J245" s="187">
        <f>ROUND(I245*H245,2)</f>
        <v>0</v>
      </c>
      <c r="K245" s="183" t="s">
        <v>1083</v>
      </c>
      <c r="L245" s="41"/>
      <c r="M245" s="188" t="s">
        <v>19</v>
      </c>
      <c r="N245" s="189" t="s">
        <v>43</v>
      </c>
      <c r="O245" s="66"/>
      <c r="P245" s="190">
        <f>O245*H245</f>
        <v>0</v>
      </c>
      <c r="Q245" s="190">
        <v>0</v>
      </c>
      <c r="R245" s="190">
        <f>Q245*H245</f>
        <v>0</v>
      </c>
      <c r="S245" s="190">
        <v>0</v>
      </c>
      <c r="T245" s="191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2" t="s">
        <v>156</v>
      </c>
      <c r="AT245" s="192" t="s">
        <v>218</v>
      </c>
      <c r="AU245" s="192" t="s">
        <v>79</v>
      </c>
      <c r="AY245" s="19" t="s">
        <v>216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19" t="s">
        <v>79</v>
      </c>
      <c r="BK245" s="193">
        <f>ROUND(I245*H245,2)</f>
        <v>0</v>
      </c>
      <c r="BL245" s="19" t="s">
        <v>156</v>
      </c>
      <c r="BM245" s="192" t="s">
        <v>1391</v>
      </c>
    </row>
    <row r="246" spans="1:65" s="2" customFormat="1" ht="16.5" customHeight="1">
      <c r="A246" s="36"/>
      <c r="B246" s="37"/>
      <c r="C246" s="181" t="s">
        <v>900</v>
      </c>
      <c r="D246" s="181" t="s">
        <v>218</v>
      </c>
      <c r="E246" s="182" t="s">
        <v>1392</v>
      </c>
      <c r="F246" s="183" t="s">
        <v>1393</v>
      </c>
      <c r="G246" s="184" t="s">
        <v>1371</v>
      </c>
      <c r="H246" s="248"/>
      <c r="I246" s="186"/>
      <c r="J246" s="187">
        <f>ROUND(I246*H246,2)</f>
        <v>0</v>
      </c>
      <c r="K246" s="183" t="s">
        <v>1083</v>
      </c>
      <c r="L246" s="41"/>
      <c r="M246" s="188" t="s">
        <v>19</v>
      </c>
      <c r="N246" s="189" t="s">
        <v>43</v>
      </c>
      <c r="O246" s="66"/>
      <c r="P246" s="190">
        <f>O246*H246</f>
        <v>0</v>
      </c>
      <c r="Q246" s="190">
        <v>0</v>
      </c>
      <c r="R246" s="190">
        <f>Q246*H246</f>
        <v>0</v>
      </c>
      <c r="S246" s="190">
        <v>0</v>
      </c>
      <c r="T246" s="19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92" t="s">
        <v>156</v>
      </c>
      <c r="AT246" s="192" t="s">
        <v>218</v>
      </c>
      <c r="AU246" s="192" t="s">
        <v>79</v>
      </c>
      <c r="AY246" s="19" t="s">
        <v>216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19" t="s">
        <v>79</v>
      </c>
      <c r="BK246" s="193">
        <f>ROUND(I246*H246,2)</f>
        <v>0</v>
      </c>
      <c r="BL246" s="19" t="s">
        <v>156</v>
      </c>
      <c r="BM246" s="192" t="s">
        <v>1394</v>
      </c>
    </row>
    <row r="247" spans="1:65" s="2" customFormat="1" ht="21.75" customHeight="1">
      <c r="A247" s="36"/>
      <c r="B247" s="37"/>
      <c r="C247" s="181" t="s">
        <v>901</v>
      </c>
      <c r="D247" s="181" t="s">
        <v>218</v>
      </c>
      <c r="E247" s="182" t="s">
        <v>1395</v>
      </c>
      <c r="F247" s="183" t="s">
        <v>1396</v>
      </c>
      <c r="G247" s="184" t="s">
        <v>160</v>
      </c>
      <c r="H247" s="185">
        <v>74</v>
      </c>
      <c r="I247" s="186"/>
      <c r="J247" s="187">
        <f>ROUND(I247*H247,2)</f>
        <v>0</v>
      </c>
      <c r="K247" s="183" t="s">
        <v>221</v>
      </c>
      <c r="L247" s="41"/>
      <c r="M247" s="188" t="s">
        <v>19</v>
      </c>
      <c r="N247" s="189" t="s">
        <v>43</v>
      </c>
      <c r="O247" s="66"/>
      <c r="P247" s="190">
        <f>O247*H247</f>
        <v>0</v>
      </c>
      <c r="Q247" s="190">
        <v>0</v>
      </c>
      <c r="R247" s="190">
        <f>Q247*H247</f>
        <v>0</v>
      </c>
      <c r="S247" s="190">
        <v>0</v>
      </c>
      <c r="T247" s="191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92" t="s">
        <v>156</v>
      </c>
      <c r="AT247" s="192" t="s">
        <v>218</v>
      </c>
      <c r="AU247" s="192" t="s">
        <v>79</v>
      </c>
      <c r="AY247" s="19" t="s">
        <v>216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19" t="s">
        <v>79</v>
      </c>
      <c r="BK247" s="193">
        <f>ROUND(I247*H247,2)</f>
        <v>0</v>
      </c>
      <c r="BL247" s="19" t="s">
        <v>156</v>
      </c>
      <c r="BM247" s="192" t="s">
        <v>1397</v>
      </c>
    </row>
    <row r="248" spans="1:65" s="2" customFormat="1" ht="11.25">
      <c r="A248" s="36"/>
      <c r="B248" s="37"/>
      <c r="C248" s="38"/>
      <c r="D248" s="194" t="s">
        <v>223</v>
      </c>
      <c r="E248" s="38"/>
      <c r="F248" s="195" t="s">
        <v>1398</v>
      </c>
      <c r="G248" s="38"/>
      <c r="H248" s="38"/>
      <c r="I248" s="196"/>
      <c r="J248" s="38"/>
      <c r="K248" s="38"/>
      <c r="L248" s="41"/>
      <c r="M248" s="197"/>
      <c r="N248" s="198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223</v>
      </c>
      <c r="AU248" s="19" t="s">
        <v>79</v>
      </c>
    </row>
    <row r="249" spans="1:65" s="2" customFormat="1" ht="24.2" customHeight="1">
      <c r="A249" s="36"/>
      <c r="B249" s="37"/>
      <c r="C249" s="181" t="s">
        <v>902</v>
      </c>
      <c r="D249" s="181" t="s">
        <v>218</v>
      </c>
      <c r="E249" s="182" t="s">
        <v>1399</v>
      </c>
      <c r="F249" s="183" t="s">
        <v>1400</v>
      </c>
      <c r="G249" s="184" t="s">
        <v>160</v>
      </c>
      <c r="H249" s="185">
        <v>1480</v>
      </c>
      <c r="I249" s="186"/>
      <c r="J249" s="187">
        <f>ROUND(I249*H249,2)</f>
        <v>0</v>
      </c>
      <c r="K249" s="183" t="s">
        <v>221</v>
      </c>
      <c r="L249" s="41"/>
      <c r="M249" s="188" t="s">
        <v>19</v>
      </c>
      <c r="N249" s="189" t="s">
        <v>43</v>
      </c>
      <c r="O249" s="66"/>
      <c r="P249" s="190">
        <f>O249*H249</f>
        <v>0</v>
      </c>
      <c r="Q249" s="190">
        <v>0</v>
      </c>
      <c r="R249" s="190">
        <f>Q249*H249</f>
        <v>0</v>
      </c>
      <c r="S249" s="190">
        <v>0</v>
      </c>
      <c r="T249" s="191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2" t="s">
        <v>156</v>
      </c>
      <c r="AT249" s="192" t="s">
        <v>218</v>
      </c>
      <c r="AU249" s="192" t="s">
        <v>79</v>
      </c>
      <c r="AY249" s="19" t="s">
        <v>216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19" t="s">
        <v>79</v>
      </c>
      <c r="BK249" s="193">
        <f>ROUND(I249*H249,2)</f>
        <v>0</v>
      </c>
      <c r="BL249" s="19" t="s">
        <v>156</v>
      </c>
      <c r="BM249" s="192" t="s">
        <v>1401</v>
      </c>
    </row>
    <row r="250" spans="1:65" s="2" customFormat="1" ht="11.25">
      <c r="A250" s="36"/>
      <c r="B250" s="37"/>
      <c r="C250" s="38"/>
      <c r="D250" s="194" t="s">
        <v>223</v>
      </c>
      <c r="E250" s="38"/>
      <c r="F250" s="195" t="s">
        <v>1402</v>
      </c>
      <c r="G250" s="38"/>
      <c r="H250" s="38"/>
      <c r="I250" s="196"/>
      <c r="J250" s="38"/>
      <c r="K250" s="38"/>
      <c r="L250" s="41"/>
      <c r="M250" s="197"/>
      <c r="N250" s="198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223</v>
      </c>
      <c r="AU250" s="19" t="s">
        <v>79</v>
      </c>
    </row>
    <row r="251" spans="1:65" s="2" customFormat="1" ht="16.5" customHeight="1">
      <c r="A251" s="36"/>
      <c r="B251" s="37"/>
      <c r="C251" s="181" t="s">
        <v>858</v>
      </c>
      <c r="D251" s="181" t="s">
        <v>218</v>
      </c>
      <c r="E251" s="182" t="s">
        <v>1403</v>
      </c>
      <c r="F251" s="183" t="s">
        <v>1404</v>
      </c>
      <c r="G251" s="184" t="s">
        <v>293</v>
      </c>
      <c r="H251" s="185">
        <v>125.8</v>
      </c>
      <c r="I251" s="186"/>
      <c r="J251" s="187">
        <f>ROUND(I251*H251,2)</f>
        <v>0</v>
      </c>
      <c r="K251" s="183" t="s">
        <v>221</v>
      </c>
      <c r="L251" s="41"/>
      <c r="M251" s="188" t="s">
        <v>19</v>
      </c>
      <c r="N251" s="189" t="s">
        <v>43</v>
      </c>
      <c r="O251" s="66"/>
      <c r="P251" s="190">
        <f>O251*H251</f>
        <v>0</v>
      </c>
      <c r="Q251" s="190">
        <v>0</v>
      </c>
      <c r="R251" s="190">
        <f>Q251*H251</f>
        <v>0</v>
      </c>
      <c r="S251" s="190">
        <v>0</v>
      </c>
      <c r="T251" s="191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92" t="s">
        <v>156</v>
      </c>
      <c r="AT251" s="192" t="s">
        <v>218</v>
      </c>
      <c r="AU251" s="192" t="s">
        <v>79</v>
      </c>
      <c r="AY251" s="19" t="s">
        <v>216</v>
      </c>
      <c r="BE251" s="193">
        <f>IF(N251="základní",J251,0)</f>
        <v>0</v>
      </c>
      <c r="BF251" s="193">
        <f>IF(N251="snížená",J251,0)</f>
        <v>0</v>
      </c>
      <c r="BG251" s="193">
        <f>IF(N251="zákl. přenesená",J251,0)</f>
        <v>0</v>
      </c>
      <c r="BH251" s="193">
        <f>IF(N251="sníž. přenesená",J251,0)</f>
        <v>0</v>
      </c>
      <c r="BI251" s="193">
        <f>IF(N251="nulová",J251,0)</f>
        <v>0</v>
      </c>
      <c r="BJ251" s="19" t="s">
        <v>79</v>
      </c>
      <c r="BK251" s="193">
        <f>ROUND(I251*H251,2)</f>
        <v>0</v>
      </c>
      <c r="BL251" s="19" t="s">
        <v>156</v>
      </c>
      <c r="BM251" s="192" t="s">
        <v>1405</v>
      </c>
    </row>
    <row r="252" spans="1:65" s="2" customFormat="1" ht="11.25">
      <c r="A252" s="36"/>
      <c r="B252" s="37"/>
      <c r="C252" s="38"/>
      <c r="D252" s="194" t="s">
        <v>223</v>
      </c>
      <c r="E252" s="38"/>
      <c r="F252" s="195" t="s">
        <v>1406</v>
      </c>
      <c r="G252" s="38"/>
      <c r="H252" s="38"/>
      <c r="I252" s="196"/>
      <c r="J252" s="38"/>
      <c r="K252" s="38"/>
      <c r="L252" s="41"/>
      <c r="M252" s="197"/>
      <c r="N252" s="198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223</v>
      </c>
      <c r="AU252" s="19" t="s">
        <v>79</v>
      </c>
    </row>
    <row r="253" spans="1:65" s="2" customFormat="1" ht="16.5" customHeight="1">
      <c r="A253" s="36"/>
      <c r="B253" s="37"/>
      <c r="C253" s="181" t="s">
        <v>860</v>
      </c>
      <c r="D253" s="181" t="s">
        <v>218</v>
      </c>
      <c r="E253" s="182" t="s">
        <v>1407</v>
      </c>
      <c r="F253" s="183" t="s">
        <v>1408</v>
      </c>
      <c r="G253" s="184" t="s">
        <v>293</v>
      </c>
      <c r="H253" s="185">
        <v>156.47999999999999</v>
      </c>
      <c r="I253" s="186"/>
      <c r="J253" s="187">
        <f>ROUND(I253*H253,2)</f>
        <v>0</v>
      </c>
      <c r="K253" s="183" t="s">
        <v>1083</v>
      </c>
      <c r="L253" s="41"/>
      <c r="M253" s="188" t="s">
        <v>19</v>
      </c>
      <c r="N253" s="189" t="s">
        <v>43</v>
      </c>
      <c r="O253" s="66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92" t="s">
        <v>156</v>
      </c>
      <c r="AT253" s="192" t="s">
        <v>218</v>
      </c>
      <c r="AU253" s="192" t="s">
        <v>79</v>
      </c>
      <c r="AY253" s="19" t="s">
        <v>216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19" t="s">
        <v>79</v>
      </c>
      <c r="BK253" s="193">
        <f>ROUND(I253*H253,2)</f>
        <v>0</v>
      </c>
      <c r="BL253" s="19" t="s">
        <v>156</v>
      </c>
      <c r="BM253" s="192" t="s">
        <v>1409</v>
      </c>
    </row>
    <row r="254" spans="1:65" s="2" customFormat="1" ht="16.5" customHeight="1">
      <c r="A254" s="36"/>
      <c r="B254" s="37"/>
      <c r="C254" s="181" t="s">
        <v>862</v>
      </c>
      <c r="D254" s="181" t="s">
        <v>218</v>
      </c>
      <c r="E254" s="182" t="s">
        <v>1410</v>
      </c>
      <c r="F254" s="183" t="s">
        <v>1411</v>
      </c>
      <c r="G254" s="184" t="s">
        <v>293</v>
      </c>
      <c r="H254" s="185">
        <v>3129.6</v>
      </c>
      <c r="I254" s="186"/>
      <c r="J254" s="187">
        <f>ROUND(I254*H254,2)</f>
        <v>0</v>
      </c>
      <c r="K254" s="183" t="s">
        <v>1083</v>
      </c>
      <c r="L254" s="41"/>
      <c r="M254" s="188" t="s">
        <v>19</v>
      </c>
      <c r="N254" s="189" t="s">
        <v>43</v>
      </c>
      <c r="O254" s="66"/>
      <c r="P254" s="190">
        <f>O254*H254</f>
        <v>0</v>
      </c>
      <c r="Q254" s="190">
        <v>0</v>
      </c>
      <c r="R254" s="190">
        <f>Q254*H254</f>
        <v>0</v>
      </c>
      <c r="S254" s="190">
        <v>0</v>
      </c>
      <c r="T254" s="191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92" t="s">
        <v>156</v>
      </c>
      <c r="AT254" s="192" t="s">
        <v>218</v>
      </c>
      <c r="AU254" s="192" t="s">
        <v>79</v>
      </c>
      <c r="AY254" s="19" t="s">
        <v>216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19" t="s">
        <v>79</v>
      </c>
      <c r="BK254" s="193">
        <f>ROUND(I254*H254,2)</f>
        <v>0</v>
      </c>
      <c r="BL254" s="19" t="s">
        <v>156</v>
      </c>
      <c r="BM254" s="192" t="s">
        <v>1412</v>
      </c>
    </row>
    <row r="255" spans="1:65" s="2" customFormat="1" ht="24.2" customHeight="1">
      <c r="A255" s="36"/>
      <c r="B255" s="37"/>
      <c r="C255" s="181" t="s">
        <v>465</v>
      </c>
      <c r="D255" s="181" t="s">
        <v>218</v>
      </c>
      <c r="E255" s="182" t="s">
        <v>1413</v>
      </c>
      <c r="F255" s="183" t="s">
        <v>1414</v>
      </c>
      <c r="G255" s="184" t="s">
        <v>293</v>
      </c>
      <c r="H255" s="185">
        <v>97.44</v>
      </c>
      <c r="I255" s="186"/>
      <c r="J255" s="187">
        <f>ROUND(I255*H255,2)</f>
        <v>0</v>
      </c>
      <c r="K255" s="183" t="s">
        <v>221</v>
      </c>
      <c r="L255" s="41"/>
      <c r="M255" s="188" t="s">
        <v>19</v>
      </c>
      <c r="N255" s="189" t="s">
        <v>43</v>
      </c>
      <c r="O255" s="66"/>
      <c r="P255" s="190">
        <f>O255*H255</f>
        <v>0</v>
      </c>
      <c r="Q255" s="190">
        <v>0</v>
      </c>
      <c r="R255" s="190">
        <f>Q255*H255</f>
        <v>0</v>
      </c>
      <c r="S255" s="190">
        <v>0</v>
      </c>
      <c r="T255" s="19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2" t="s">
        <v>156</v>
      </c>
      <c r="AT255" s="192" t="s">
        <v>218</v>
      </c>
      <c r="AU255" s="192" t="s">
        <v>79</v>
      </c>
      <c r="AY255" s="19" t="s">
        <v>216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19" t="s">
        <v>79</v>
      </c>
      <c r="BK255" s="193">
        <f>ROUND(I255*H255,2)</f>
        <v>0</v>
      </c>
      <c r="BL255" s="19" t="s">
        <v>156</v>
      </c>
      <c r="BM255" s="192" t="s">
        <v>1415</v>
      </c>
    </row>
    <row r="256" spans="1:65" s="2" customFormat="1" ht="11.25">
      <c r="A256" s="36"/>
      <c r="B256" s="37"/>
      <c r="C256" s="38"/>
      <c r="D256" s="194" t="s">
        <v>223</v>
      </c>
      <c r="E256" s="38"/>
      <c r="F256" s="195" t="s">
        <v>1416</v>
      </c>
      <c r="G256" s="38"/>
      <c r="H256" s="38"/>
      <c r="I256" s="196"/>
      <c r="J256" s="38"/>
      <c r="K256" s="38"/>
      <c r="L256" s="41"/>
      <c r="M256" s="197"/>
      <c r="N256" s="198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223</v>
      </c>
      <c r="AU256" s="19" t="s">
        <v>79</v>
      </c>
    </row>
    <row r="257" spans="1:65" s="2" customFormat="1" ht="24.2" customHeight="1">
      <c r="A257" s="36"/>
      <c r="B257" s="37"/>
      <c r="C257" s="181" t="s">
        <v>865</v>
      </c>
      <c r="D257" s="181" t="s">
        <v>218</v>
      </c>
      <c r="E257" s="182" t="s">
        <v>1417</v>
      </c>
      <c r="F257" s="183" t="s">
        <v>1418</v>
      </c>
      <c r="G257" s="184" t="s">
        <v>293</v>
      </c>
      <c r="H257" s="185">
        <v>59.04</v>
      </c>
      <c r="I257" s="186"/>
      <c r="J257" s="187">
        <f>ROUND(I257*H257,2)</f>
        <v>0</v>
      </c>
      <c r="K257" s="183" t="s">
        <v>221</v>
      </c>
      <c r="L257" s="41"/>
      <c r="M257" s="188" t="s">
        <v>19</v>
      </c>
      <c r="N257" s="189" t="s">
        <v>43</v>
      </c>
      <c r="O257" s="66"/>
      <c r="P257" s="190">
        <f>O257*H257</f>
        <v>0</v>
      </c>
      <c r="Q257" s="190">
        <v>0</v>
      </c>
      <c r="R257" s="190">
        <f>Q257*H257</f>
        <v>0</v>
      </c>
      <c r="S257" s="190">
        <v>0</v>
      </c>
      <c r="T257" s="191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2" t="s">
        <v>156</v>
      </c>
      <c r="AT257" s="192" t="s">
        <v>218</v>
      </c>
      <c r="AU257" s="192" t="s">
        <v>79</v>
      </c>
      <c r="AY257" s="19" t="s">
        <v>216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19" t="s">
        <v>79</v>
      </c>
      <c r="BK257" s="193">
        <f>ROUND(I257*H257,2)</f>
        <v>0</v>
      </c>
      <c r="BL257" s="19" t="s">
        <v>156</v>
      </c>
      <c r="BM257" s="192" t="s">
        <v>1419</v>
      </c>
    </row>
    <row r="258" spans="1:65" s="2" customFormat="1" ht="11.25">
      <c r="A258" s="36"/>
      <c r="B258" s="37"/>
      <c r="C258" s="38"/>
      <c r="D258" s="194" t="s">
        <v>223</v>
      </c>
      <c r="E258" s="38"/>
      <c r="F258" s="195" t="s">
        <v>1420</v>
      </c>
      <c r="G258" s="38"/>
      <c r="H258" s="38"/>
      <c r="I258" s="196"/>
      <c r="J258" s="38"/>
      <c r="K258" s="38"/>
      <c r="L258" s="41"/>
      <c r="M258" s="249"/>
      <c r="N258" s="250"/>
      <c r="O258" s="251"/>
      <c r="P258" s="251"/>
      <c r="Q258" s="251"/>
      <c r="R258" s="251"/>
      <c r="S258" s="251"/>
      <c r="T258" s="252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223</v>
      </c>
      <c r="AU258" s="19" t="s">
        <v>79</v>
      </c>
    </row>
    <row r="259" spans="1:65" s="2" customFormat="1" ht="6.95" customHeight="1">
      <c r="A259" s="36"/>
      <c r="B259" s="49"/>
      <c r="C259" s="50"/>
      <c r="D259" s="50"/>
      <c r="E259" s="50"/>
      <c r="F259" s="50"/>
      <c r="G259" s="50"/>
      <c r="H259" s="50"/>
      <c r="I259" s="50"/>
      <c r="J259" s="50"/>
      <c r="K259" s="50"/>
      <c r="L259" s="41"/>
      <c r="M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</row>
  </sheetData>
  <sheetProtection algorithmName="SHA-512" hashValue="oRIUuKHB8OdA0roA3O4k8JjJo3/PKCrveIPkAkeIJH1pBBPNVydYSk3D19Uk3rlEk0fDVjOh4eBjhcNYy1Z0pA==" saltValue="t7rd4zhnXpybTohkpLy+DAMpVoVFOgnOdXbzv0EShjaowRhPBpFaXBQJ1LicJImczz3Q3+Pj44LZzDYrMSIUCA==" spinCount="100000" sheet="1" objects="1" scenarios="1" formatColumns="0" formatRows="0" autoFilter="0"/>
  <autoFilter ref="C87:K258" xr:uid="{00000000-0009-0000-0000-000006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1" r:id="rId1" xr:uid="{00000000-0004-0000-0600-000000000000}"/>
    <hyperlink ref="F93" r:id="rId2" xr:uid="{00000000-0004-0000-0600-000001000000}"/>
    <hyperlink ref="F95" r:id="rId3" xr:uid="{00000000-0004-0000-0600-000002000000}"/>
    <hyperlink ref="F101" r:id="rId4" xr:uid="{00000000-0004-0000-0600-000003000000}"/>
    <hyperlink ref="F104" r:id="rId5" xr:uid="{00000000-0004-0000-0600-000004000000}"/>
    <hyperlink ref="F109" r:id="rId6" xr:uid="{00000000-0004-0000-0600-000005000000}"/>
    <hyperlink ref="F111" r:id="rId7" xr:uid="{00000000-0004-0000-0600-000006000000}"/>
    <hyperlink ref="F115" r:id="rId8" xr:uid="{00000000-0004-0000-0600-000007000000}"/>
    <hyperlink ref="F118" r:id="rId9" xr:uid="{00000000-0004-0000-0600-000008000000}"/>
    <hyperlink ref="F121" r:id="rId10" xr:uid="{00000000-0004-0000-0600-000009000000}"/>
    <hyperlink ref="F125" r:id="rId11" xr:uid="{00000000-0004-0000-0600-00000A000000}"/>
    <hyperlink ref="F128" r:id="rId12" xr:uid="{00000000-0004-0000-0600-00000B000000}"/>
    <hyperlink ref="F130" r:id="rId13" xr:uid="{00000000-0004-0000-0600-00000C000000}"/>
    <hyperlink ref="F132" r:id="rId14" xr:uid="{00000000-0004-0000-0600-00000D000000}"/>
    <hyperlink ref="F134" r:id="rId15" xr:uid="{00000000-0004-0000-0600-00000E000000}"/>
    <hyperlink ref="F136" r:id="rId16" xr:uid="{00000000-0004-0000-0600-00000F000000}"/>
    <hyperlink ref="F138" r:id="rId17" xr:uid="{00000000-0004-0000-0600-000010000000}"/>
    <hyperlink ref="F140" r:id="rId18" xr:uid="{00000000-0004-0000-0600-000011000000}"/>
    <hyperlink ref="F142" r:id="rId19" xr:uid="{00000000-0004-0000-0600-000012000000}"/>
    <hyperlink ref="F148" r:id="rId20" xr:uid="{00000000-0004-0000-0600-000013000000}"/>
    <hyperlink ref="F151" r:id="rId21" xr:uid="{00000000-0004-0000-0600-000014000000}"/>
    <hyperlink ref="F154" r:id="rId22" xr:uid="{00000000-0004-0000-0600-000015000000}"/>
    <hyperlink ref="F157" r:id="rId23" xr:uid="{00000000-0004-0000-0600-000016000000}"/>
    <hyperlink ref="F159" r:id="rId24" xr:uid="{00000000-0004-0000-0600-000017000000}"/>
    <hyperlink ref="F162" r:id="rId25" xr:uid="{00000000-0004-0000-0600-000018000000}"/>
    <hyperlink ref="F164" r:id="rId26" xr:uid="{00000000-0004-0000-0600-000019000000}"/>
    <hyperlink ref="F168" r:id="rId27" xr:uid="{00000000-0004-0000-0600-00001A000000}"/>
    <hyperlink ref="F170" r:id="rId28" xr:uid="{00000000-0004-0000-0600-00001B000000}"/>
    <hyperlink ref="F172" r:id="rId29" xr:uid="{00000000-0004-0000-0600-00001C000000}"/>
    <hyperlink ref="F174" r:id="rId30" xr:uid="{00000000-0004-0000-0600-00001D000000}"/>
    <hyperlink ref="F176" r:id="rId31" xr:uid="{00000000-0004-0000-0600-00001E000000}"/>
    <hyperlink ref="F178" r:id="rId32" xr:uid="{00000000-0004-0000-0600-00001F000000}"/>
    <hyperlink ref="F180" r:id="rId33" xr:uid="{00000000-0004-0000-0600-000020000000}"/>
    <hyperlink ref="F182" r:id="rId34" xr:uid="{00000000-0004-0000-0600-000021000000}"/>
    <hyperlink ref="F184" r:id="rId35" xr:uid="{00000000-0004-0000-0600-000022000000}"/>
    <hyperlink ref="F186" r:id="rId36" xr:uid="{00000000-0004-0000-0600-000023000000}"/>
    <hyperlink ref="F188" r:id="rId37" xr:uid="{00000000-0004-0000-0600-000024000000}"/>
    <hyperlink ref="F191" r:id="rId38" xr:uid="{00000000-0004-0000-0600-000025000000}"/>
    <hyperlink ref="F193" r:id="rId39" xr:uid="{00000000-0004-0000-0600-000026000000}"/>
    <hyperlink ref="F195" r:id="rId40" xr:uid="{00000000-0004-0000-0600-000027000000}"/>
    <hyperlink ref="F198" r:id="rId41" xr:uid="{00000000-0004-0000-0600-000028000000}"/>
    <hyperlink ref="F200" r:id="rId42" xr:uid="{00000000-0004-0000-0600-000029000000}"/>
    <hyperlink ref="F203" r:id="rId43" xr:uid="{00000000-0004-0000-0600-00002A000000}"/>
    <hyperlink ref="F206" r:id="rId44" xr:uid="{00000000-0004-0000-0600-00002B000000}"/>
    <hyperlink ref="F208" r:id="rId45" xr:uid="{00000000-0004-0000-0600-00002C000000}"/>
    <hyperlink ref="F210" r:id="rId46" xr:uid="{00000000-0004-0000-0600-00002D000000}"/>
    <hyperlink ref="F212" r:id="rId47" xr:uid="{00000000-0004-0000-0600-00002E000000}"/>
    <hyperlink ref="F214" r:id="rId48" xr:uid="{00000000-0004-0000-0600-00002F000000}"/>
    <hyperlink ref="F217" r:id="rId49" xr:uid="{00000000-0004-0000-0600-000030000000}"/>
    <hyperlink ref="F219" r:id="rId50" xr:uid="{00000000-0004-0000-0600-000031000000}"/>
    <hyperlink ref="F221" r:id="rId51" xr:uid="{00000000-0004-0000-0600-000032000000}"/>
    <hyperlink ref="F223" r:id="rId52" xr:uid="{00000000-0004-0000-0600-000033000000}"/>
    <hyperlink ref="F225" r:id="rId53" xr:uid="{00000000-0004-0000-0600-000034000000}"/>
    <hyperlink ref="F227" r:id="rId54" xr:uid="{00000000-0004-0000-0600-000035000000}"/>
    <hyperlink ref="F229" r:id="rId55" xr:uid="{00000000-0004-0000-0600-000036000000}"/>
    <hyperlink ref="F231" r:id="rId56" xr:uid="{00000000-0004-0000-0600-000037000000}"/>
    <hyperlink ref="F233" r:id="rId57" xr:uid="{00000000-0004-0000-0600-000038000000}"/>
    <hyperlink ref="F238" r:id="rId58" xr:uid="{00000000-0004-0000-0600-000039000000}"/>
    <hyperlink ref="F240" r:id="rId59" xr:uid="{00000000-0004-0000-0600-00003A000000}"/>
    <hyperlink ref="F242" r:id="rId60" xr:uid="{00000000-0004-0000-0600-00003B000000}"/>
    <hyperlink ref="F244" r:id="rId61" xr:uid="{00000000-0004-0000-0600-00003C000000}"/>
    <hyperlink ref="F248" r:id="rId62" xr:uid="{00000000-0004-0000-0600-00003D000000}"/>
    <hyperlink ref="F250" r:id="rId63" xr:uid="{00000000-0004-0000-0600-00003E000000}"/>
    <hyperlink ref="F252" r:id="rId64" xr:uid="{00000000-0004-0000-0600-00003F000000}"/>
    <hyperlink ref="F256" r:id="rId65" xr:uid="{00000000-0004-0000-0600-000040000000}"/>
    <hyperlink ref="F258" r:id="rId66" xr:uid="{00000000-0004-0000-0600-00004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6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105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1" customFormat="1" ht="12" customHeight="1">
      <c r="B8" s="22"/>
      <c r="D8" s="115" t="s">
        <v>153</v>
      </c>
      <c r="L8" s="22"/>
    </row>
    <row r="9" spans="1:46" s="2" customFormat="1" ht="16.5" customHeight="1">
      <c r="A9" s="36"/>
      <c r="B9" s="41"/>
      <c r="C9" s="36"/>
      <c r="D9" s="36"/>
      <c r="E9" s="407" t="s">
        <v>1044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0" t="s">
        <v>1421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35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ROUND(J88,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ROUND((SUM(BE88:BE262)),  2)</f>
        <v>0</v>
      </c>
      <c r="G35" s="36"/>
      <c r="H35" s="36"/>
      <c r="I35" s="127">
        <v>0.21</v>
      </c>
      <c r="J35" s="126">
        <f>ROUND(((SUM(BE88:BE262))*I35),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ROUND((SUM(BF88:BF262)),  2)</f>
        <v>0</v>
      </c>
      <c r="G36" s="36"/>
      <c r="H36" s="36"/>
      <c r="I36" s="127">
        <v>0.12</v>
      </c>
      <c r="J36" s="126">
        <f>ROUND(((SUM(BF88:BF262))*I36),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ROUND((SUM(BG88:BG262)),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ROUND((SUM(BH88:BH262)),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ROUND((SUM(BI88:BI262)),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1044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002 - VEŘEJNÉ OSVĚTLENÍ ZRN2 - 2.etapa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SM TEPLICE</v>
      </c>
      <c r="G58" s="38"/>
      <c r="H58" s="38"/>
      <c r="I58" s="31" t="s">
        <v>31</v>
      </c>
      <c r="J58" s="34" t="str">
        <f>E23</f>
        <v>RAPID MOST SPOL.S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J88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1422</v>
      </c>
      <c r="E64" s="146"/>
      <c r="F64" s="146"/>
      <c r="G64" s="146"/>
      <c r="H64" s="146"/>
      <c r="I64" s="146"/>
      <c r="J64" s="147">
        <f>J89</f>
        <v>0</v>
      </c>
      <c r="K64" s="144"/>
      <c r="L64" s="148"/>
    </row>
    <row r="65" spans="1:31" s="9" customFormat="1" ht="24.95" customHeight="1">
      <c r="B65" s="143"/>
      <c r="C65" s="144"/>
      <c r="D65" s="145" t="s">
        <v>1047</v>
      </c>
      <c r="E65" s="146"/>
      <c r="F65" s="146"/>
      <c r="G65" s="146"/>
      <c r="H65" s="146"/>
      <c r="I65" s="146"/>
      <c r="J65" s="147">
        <f>J169</f>
        <v>0</v>
      </c>
      <c r="K65" s="144"/>
      <c r="L65" s="148"/>
    </row>
    <row r="66" spans="1:31" s="9" customFormat="1" ht="24.95" customHeight="1">
      <c r="B66" s="143"/>
      <c r="C66" s="144"/>
      <c r="D66" s="145" t="s">
        <v>1048</v>
      </c>
      <c r="E66" s="146"/>
      <c r="F66" s="146"/>
      <c r="G66" s="146"/>
      <c r="H66" s="146"/>
      <c r="I66" s="146"/>
      <c r="J66" s="147">
        <f>J251</f>
        <v>0</v>
      </c>
      <c r="K66" s="144"/>
      <c r="L66" s="148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1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1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202</v>
      </c>
      <c r="D73" s="38"/>
      <c r="E73" s="38"/>
      <c r="F73" s="38"/>
      <c r="G73" s="38"/>
      <c r="H73" s="38"/>
      <c r="I73" s="38"/>
      <c r="J73" s="38"/>
      <c r="K73" s="38"/>
      <c r="L73" s="11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1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414" t="str">
        <f>E7</f>
        <v>KOMUNIKACE V UL.DUCHCOVSKÁ</v>
      </c>
      <c r="F76" s="415"/>
      <c r="G76" s="415"/>
      <c r="H76" s="415"/>
      <c r="I76" s="38"/>
      <c r="J76" s="38"/>
      <c r="K76" s="38"/>
      <c r="L76" s="11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1" customFormat="1" ht="12" customHeight="1">
      <c r="B77" s="23"/>
      <c r="C77" s="31" t="s">
        <v>153</v>
      </c>
      <c r="D77" s="24"/>
      <c r="E77" s="24"/>
      <c r="F77" s="24"/>
      <c r="G77" s="24"/>
      <c r="H77" s="24"/>
      <c r="I77" s="24"/>
      <c r="J77" s="24"/>
      <c r="K77" s="24"/>
      <c r="L77" s="22"/>
    </row>
    <row r="78" spans="1:31" s="2" customFormat="1" ht="16.5" customHeight="1">
      <c r="A78" s="36"/>
      <c r="B78" s="37"/>
      <c r="C78" s="38"/>
      <c r="D78" s="38"/>
      <c r="E78" s="414" t="s">
        <v>1044</v>
      </c>
      <c r="F78" s="416"/>
      <c r="G78" s="416"/>
      <c r="H78" s="416"/>
      <c r="I78" s="38"/>
      <c r="J78" s="38"/>
      <c r="K78" s="38"/>
      <c r="L78" s="11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162</v>
      </c>
      <c r="D79" s="38"/>
      <c r="E79" s="38"/>
      <c r="F79" s="38"/>
      <c r="G79" s="38"/>
      <c r="H79" s="38"/>
      <c r="I79" s="38"/>
      <c r="J79" s="38"/>
      <c r="K79" s="38"/>
      <c r="L79" s="11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68" t="str">
        <f>E11</f>
        <v>002 - VEŘEJNÉ OSVĚTLENÍ ZRN2 - 2.etapa</v>
      </c>
      <c r="F80" s="416"/>
      <c r="G80" s="416"/>
      <c r="H80" s="416"/>
      <c r="I80" s="38"/>
      <c r="J80" s="38"/>
      <c r="K80" s="38"/>
      <c r="L80" s="11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F14</f>
        <v>TEPLICE</v>
      </c>
      <c r="G82" s="38"/>
      <c r="H82" s="38"/>
      <c r="I82" s="31" t="s">
        <v>23</v>
      </c>
      <c r="J82" s="61" t="str">
        <f>IF(J14="","",J14)</f>
        <v>10. 2. 2026</v>
      </c>
      <c r="K82" s="38"/>
      <c r="L82" s="11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25.7" customHeight="1">
      <c r="A84" s="36"/>
      <c r="B84" s="37"/>
      <c r="C84" s="31" t="s">
        <v>25</v>
      </c>
      <c r="D84" s="38"/>
      <c r="E84" s="38"/>
      <c r="F84" s="29" t="str">
        <f>E17</f>
        <v>SM TEPLICE</v>
      </c>
      <c r="G84" s="38"/>
      <c r="H84" s="38"/>
      <c r="I84" s="31" t="s">
        <v>31</v>
      </c>
      <c r="J84" s="34" t="str">
        <f>E23</f>
        <v>RAPID MOST SPOL.S R.O.</v>
      </c>
      <c r="K84" s="38"/>
      <c r="L84" s="11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25.7" customHeight="1">
      <c r="A85" s="36"/>
      <c r="B85" s="37"/>
      <c r="C85" s="31" t="s">
        <v>29</v>
      </c>
      <c r="D85" s="38"/>
      <c r="E85" s="38"/>
      <c r="F85" s="29" t="str">
        <f>IF(E20="","",E20)</f>
        <v>Vyplň údaj</v>
      </c>
      <c r="G85" s="38"/>
      <c r="H85" s="38"/>
      <c r="I85" s="31" t="s">
        <v>34</v>
      </c>
      <c r="J85" s="34" t="str">
        <f>E26</f>
        <v>ING.VLADIMÍR PLHÁK</v>
      </c>
      <c r="K85" s="38"/>
      <c r="L85" s="11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1" customFormat="1" ht="29.25" customHeight="1">
      <c r="A87" s="154"/>
      <c r="B87" s="155"/>
      <c r="C87" s="156" t="s">
        <v>203</v>
      </c>
      <c r="D87" s="157" t="s">
        <v>57</v>
      </c>
      <c r="E87" s="157" t="s">
        <v>53</v>
      </c>
      <c r="F87" s="157" t="s">
        <v>54</v>
      </c>
      <c r="G87" s="157" t="s">
        <v>204</v>
      </c>
      <c r="H87" s="157" t="s">
        <v>205</v>
      </c>
      <c r="I87" s="157" t="s">
        <v>206</v>
      </c>
      <c r="J87" s="157" t="s">
        <v>190</v>
      </c>
      <c r="K87" s="158" t="s">
        <v>207</v>
      </c>
      <c r="L87" s="159"/>
      <c r="M87" s="70" t="s">
        <v>19</v>
      </c>
      <c r="N87" s="71" t="s">
        <v>42</v>
      </c>
      <c r="O87" s="71" t="s">
        <v>208</v>
      </c>
      <c r="P87" s="71" t="s">
        <v>209</v>
      </c>
      <c r="Q87" s="71" t="s">
        <v>210</v>
      </c>
      <c r="R87" s="71" t="s">
        <v>211</v>
      </c>
      <c r="S87" s="71" t="s">
        <v>212</v>
      </c>
      <c r="T87" s="72" t="s">
        <v>213</v>
      </c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</row>
    <row r="88" spans="1:65" s="2" customFormat="1" ht="22.9" customHeight="1">
      <c r="A88" s="36"/>
      <c r="B88" s="37"/>
      <c r="C88" s="77" t="s">
        <v>214</v>
      </c>
      <c r="D88" s="38"/>
      <c r="E88" s="38"/>
      <c r="F88" s="38"/>
      <c r="G88" s="38"/>
      <c r="H88" s="38"/>
      <c r="I88" s="38"/>
      <c r="J88" s="160">
        <f>BK88</f>
        <v>0</v>
      </c>
      <c r="K88" s="38"/>
      <c r="L88" s="41"/>
      <c r="M88" s="73"/>
      <c r="N88" s="161"/>
      <c r="O88" s="74"/>
      <c r="P88" s="162">
        <f>P89+P169+P251</f>
        <v>0</v>
      </c>
      <c r="Q88" s="74"/>
      <c r="R88" s="162">
        <f>R89+R169+R251</f>
        <v>572.01901599999997</v>
      </c>
      <c r="S88" s="74"/>
      <c r="T88" s="163">
        <f>T89+T169+T251</f>
        <v>343.26299999999998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71</v>
      </c>
      <c r="AU88" s="19" t="s">
        <v>191</v>
      </c>
      <c r="BK88" s="164">
        <f>BK89+BK169+BK251</f>
        <v>0</v>
      </c>
    </row>
    <row r="89" spans="1:65" s="12" customFormat="1" ht="25.9" customHeight="1">
      <c r="B89" s="165"/>
      <c r="C89" s="166"/>
      <c r="D89" s="167" t="s">
        <v>71</v>
      </c>
      <c r="E89" s="168" t="s">
        <v>1423</v>
      </c>
      <c r="F89" s="168" t="s">
        <v>1424</v>
      </c>
      <c r="G89" s="166"/>
      <c r="H89" s="166"/>
      <c r="I89" s="169"/>
      <c r="J89" s="170">
        <f>BK89</f>
        <v>0</v>
      </c>
      <c r="K89" s="166"/>
      <c r="L89" s="171"/>
      <c r="M89" s="172"/>
      <c r="N89" s="173"/>
      <c r="O89" s="173"/>
      <c r="P89" s="174">
        <f>SUM(P90:P168)</f>
        <v>0</v>
      </c>
      <c r="Q89" s="173"/>
      <c r="R89" s="174">
        <f>SUM(R90:R168)</f>
        <v>6.1414400000000002</v>
      </c>
      <c r="S89" s="173"/>
      <c r="T89" s="175">
        <f>SUM(T90:T168)</f>
        <v>0</v>
      </c>
      <c r="AR89" s="176" t="s">
        <v>81</v>
      </c>
      <c r="AT89" s="177" t="s">
        <v>71</v>
      </c>
      <c r="AU89" s="177" t="s">
        <v>72</v>
      </c>
      <c r="AY89" s="176" t="s">
        <v>216</v>
      </c>
      <c r="BK89" s="178">
        <f>SUM(BK90:BK168)</f>
        <v>0</v>
      </c>
    </row>
    <row r="90" spans="1:65" s="2" customFormat="1" ht="16.5" customHeight="1">
      <c r="A90" s="36"/>
      <c r="B90" s="37"/>
      <c r="C90" s="181" t="s">
        <v>79</v>
      </c>
      <c r="D90" s="181" t="s">
        <v>218</v>
      </c>
      <c r="E90" s="182" t="s">
        <v>1051</v>
      </c>
      <c r="F90" s="183" t="s">
        <v>1052</v>
      </c>
      <c r="G90" s="184" t="s">
        <v>1053</v>
      </c>
      <c r="H90" s="185">
        <v>1</v>
      </c>
      <c r="I90" s="186"/>
      <c r="J90" s="187">
        <f>ROUND(I90*H90,2)</f>
        <v>0</v>
      </c>
      <c r="K90" s="183" t="s">
        <v>221</v>
      </c>
      <c r="L90" s="41"/>
      <c r="M90" s="188" t="s">
        <v>19</v>
      </c>
      <c r="N90" s="189" t="s">
        <v>43</v>
      </c>
      <c r="O90" s="66"/>
      <c r="P90" s="190">
        <f>O90*H90</f>
        <v>0</v>
      </c>
      <c r="Q90" s="190">
        <v>0</v>
      </c>
      <c r="R90" s="190">
        <f>Q90*H90</f>
        <v>0</v>
      </c>
      <c r="S90" s="190">
        <v>0</v>
      </c>
      <c r="T90" s="191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2" t="s">
        <v>304</v>
      </c>
      <c r="AT90" s="192" t="s">
        <v>218</v>
      </c>
      <c r="AU90" s="192" t="s">
        <v>79</v>
      </c>
      <c r="AY90" s="19" t="s">
        <v>216</v>
      </c>
      <c r="BE90" s="193">
        <f>IF(N90="základní",J90,0)</f>
        <v>0</v>
      </c>
      <c r="BF90" s="193">
        <f>IF(N90="snížená",J90,0)</f>
        <v>0</v>
      </c>
      <c r="BG90" s="193">
        <f>IF(N90="zákl. přenesená",J90,0)</f>
        <v>0</v>
      </c>
      <c r="BH90" s="193">
        <f>IF(N90="sníž. přenesená",J90,0)</f>
        <v>0</v>
      </c>
      <c r="BI90" s="193">
        <f>IF(N90="nulová",J90,0)</f>
        <v>0</v>
      </c>
      <c r="BJ90" s="19" t="s">
        <v>79</v>
      </c>
      <c r="BK90" s="193">
        <f>ROUND(I90*H90,2)</f>
        <v>0</v>
      </c>
      <c r="BL90" s="19" t="s">
        <v>304</v>
      </c>
      <c r="BM90" s="192" t="s">
        <v>1425</v>
      </c>
    </row>
    <row r="91" spans="1:65" s="2" customFormat="1" ht="11.25">
      <c r="A91" s="36"/>
      <c r="B91" s="37"/>
      <c r="C91" s="38"/>
      <c r="D91" s="194" t="s">
        <v>223</v>
      </c>
      <c r="E91" s="38"/>
      <c r="F91" s="195" t="s">
        <v>1055</v>
      </c>
      <c r="G91" s="38"/>
      <c r="H91" s="38"/>
      <c r="I91" s="196"/>
      <c r="J91" s="38"/>
      <c r="K91" s="38"/>
      <c r="L91" s="41"/>
      <c r="M91" s="197"/>
      <c r="N91" s="198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223</v>
      </c>
      <c r="AU91" s="19" t="s">
        <v>79</v>
      </c>
    </row>
    <row r="92" spans="1:65" s="2" customFormat="1" ht="21.75" customHeight="1">
      <c r="A92" s="36"/>
      <c r="B92" s="37"/>
      <c r="C92" s="181" t="s">
        <v>81</v>
      </c>
      <c r="D92" s="181" t="s">
        <v>218</v>
      </c>
      <c r="E92" s="182" t="s">
        <v>1056</v>
      </c>
      <c r="F92" s="183" t="s">
        <v>1057</v>
      </c>
      <c r="G92" s="184" t="s">
        <v>176</v>
      </c>
      <c r="H92" s="185">
        <v>120</v>
      </c>
      <c r="I92" s="186"/>
      <c r="J92" s="187">
        <f>ROUND(I92*H92,2)</f>
        <v>0</v>
      </c>
      <c r="K92" s="183" t="s">
        <v>221</v>
      </c>
      <c r="L92" s="41"/>
      <c r="M92" s="188" t="s">
        <v>19</v>
      </c>
      <c r="N92" s="189" t="s">
        <v>43</v>
      </c>
      <c r="O92" s="66"/>
      <c r="P92" s="190">
        <f>O92*H92</f>
        <v>0</v>
      </c>
      <c r="Q92" s="190">
        <v>0</v>
      </c>
      <c r="R92" s="190">
        <f>Q92*H92</f>
        <v>0</v>
      </c>
      <c r="S92" s="190">
        <v>0</v>
      </c>
      <c r="T92" s="191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2" t="s">
        <v>304</v>
      </c>
      <c r="AT92" s="192" t="s">
        <v>218</v>
      </c>
      <c r="AU92" s="192" t="s">
        <v>79</v>
      </c>
      <c r="AY92" s="19" t="s">
        <v>216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19" t="s">
        <v>79</v>
      </c>
      <c r="BK92" s="193">
        <f>ROUND(I92*H92,2)</f>
        <v>0</v>
      </c>
      <c r="BL92" s="19" t="s">
        <v>304</v>
      </c>
      <c r="BM92" s="192" t="s">
        <v>1426</v>
      </c>
    </row>
    <row r="93" spans="1:65" s="2" customFormat="1" ht="11.25">
      <c r="A93" s="36"/>
      <c r="B93" s="37"/>
      <c r="C93" s="38"/>
      <c r="D93" s="194" t="s">
        <v>223</v>
      </c>
      <c r="E93" s="38"/>
      <c r="F93" s="195" t="s">
        <v>1059</v>
      </c>
      <c r="G93" s="38"/>
      <c r="H93" s="38"/>
      <c r="I93" s="196"/>
      <c r="J93" s="38"/>
      <c r="K93" s="38"/>
      <c r="L93" s="41"/>
      <c r="M93" s="197"/>
      <c r="N93" s="198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223</v>
      </c>
      <c r="AU93" s="19" t="s">
        <v>79</v>
      </c>
    </row>
    <row r="94" spans="1:65" s="2" customFormat="1" ht="21.75" customHeight="1">
      <c r="A94" s="36"/>
      <c r="B94" s="37"/>
      <c r="C94" s="181" t="s">
        <v>136</v>
      </c>
      <c r="D94" s="181" t="s">
        <v>218</v>
      </c>
      <c r="E94" s="182" t="s">
        <v>1060</v>
      </c>
      <c r="F94" s="183" t="s">
        <v>1061</v>
      </c>
      <c r="G94" s="184" t="s">
        <v>176</v>
      </c>
      <c r="H94" s="185">
        <v>320</v>
      </c>
      <c r="I94" s="186"/>
      <c r="J94" s="187">
        <f>ROUND(I94*H94,2)</f>
        <v>0</v>
      </c>
      <c r="K94" s="183" t="s">
        <v>221</v>
      </c>
      <c r="L94" s="41"/>
      <c r="M94" s="188" t="s">
        <v>19</v>
      </c>
      <c r="N94" s="189" t="s">
        <v>43</v>
      </c>
      <c r="O94" s="66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2" t="s">
        <v>304</v>
      </c>
      <c r="AT94" s="192" t="s">
        <v>218</v>
      </c>
      <c r="AU94" s="192" t="s">
        <v>79</v>
      </c>
      <c r="AY94" s="19" t="s">
        <v>216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19" t="s">
        <v>79</v>
      </c>
      <c r="BK94" s="193">
        <f>ROUND(I94*H94,2)</f>
        <v>0</v>
      </c>
      <c r="BL94" s="19" t="s">
        <v>304</v>
      </c>
      <c r="BM94" s="192" t="s">
        <v>1427</v>
      </c>
    </row>
    <row r="95" spans="1:65" s="2" customFormat="1" ht="11.25">
      <c r="A95" s="36"/>
      <c r="B95" s="37"/>
      <c r="C95" s="38"/>
      <c r="D95" s="194" t="s">
        <v>223</v>
      </c>
      <c r="E95" s="38"/>
      <c r="F95" s="195" t="s">
        <v>1063</v>
      </c>
      <c r="G95" s="38"/>
      <c r="H95" s="38"/>
      <c r="I95" s="196"/>
      <c r="J95" s="38"/>
      <c r="K95" s="38"/>
      <c r="L95" s="41"/>
      <c r="M95" s="197"/>
      <c r="N95" s="198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223</v>
      </c>
      <c r="AU95" s="19" t="s">
        <v>79</v>
      </c>
    </row>
    <row r="96" spans="1:65" s="2" customFormat="1" ht="21.75" customHeight="1">
      <c r="A96" s="36"/>
      <c r="B96" s="37"/>
      <c r="C96" s="181" t="s">
        <v>156</v>
      </c>
      <c r="D96" s="181" t="s">
        <v>218</v>
      </c>
      <c r="E96" s="182" t="s">
        <v>1428</v>
      </c>
      <c r="F96" s="183" t="s">
        <v>1429</v>
      </c>
      <c r="G96" s="184" t="s">
        <v>176</v>
      </c>
      <c r="H96" s="185">
        <v>64</v>
      </c>
      <c r="I96" s="186"/>
      <c r="J96" s="187">
        <f>ROUND(I96*H96,2)</f>
        <v>0</v>
      </c>
      <c r="K96" s="183" t="s">
        <v>221</v>
      </c>
      <c r="L96" s="41"/>
      <c r="M96" s="188" t="s">
        <v>19</v>
      </c>
      <c r="N96" s="189" t="s">
        <v>43</v>
      </c>
      <c r="O96" s="66"/>
      <c r="P96" s="190">
        <f>O96*H96</f>
        <v>0</v>
      </c>
      <c r="Q96" s="190">
        <v>0</v>
      </c>
      <c r="R96" s="190">
        <f>Q96*H96</f>
        <v>0</v>
      </c>
      <c r="S96" s="190">
        <v>0</v>
      </c>
      <c r="T96" s="191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2" t="s">
        <v>304</v>
      </c>
      <c r="AT96" s="192" t="s">
        <v>218</v>
      </c>
      <c r="AU96" s="192" t="s">
        <v>79</v>
      </c>
      <c r="AY96" s="19" t="s">
        <v>216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19" t="s">
        <v>79</v>
      </c>
      <c r="BK96" s="193">
        <f>ROUND(I96*H96,2)</f>
        <v>0</v>
      </c>
      <c r="BL96" s="19" t="s">
        <v>304</v>
      </c>
      <c r="BM96" s="192" t="s">
        <v>1430</v>
      </c>
    </row>
    <row r="97" spans="1:65" s="2" customFormat="1" ht="11.25">
      <c r="A97" s="36"/>
      <c r="B97" s="37"/>
      <c r="C97" s="38"/>
      <c r="D97" s="194" t="s">
        <v>223</v>
      </c>
      <c r="E97" s="38"/>
      <c r="F97" s="195" t="s">
        <v>1431</v>
      </c>
      <c r="G97" s="38"/>
      <c r="H97" s="38"/>
      <c r="I97" s="196"/>
      <c r="J97" s="38"/>
      <c r="K97" s="38"/>
      <c r="L97" s="41"/>
      <c r="M97" s="197"/>
      <c r="N97" s="198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223</v>
      </c>
      <c r="AU97" s="19" t="s">
        <v>79</v>
      </c>
    </row>
    <row r="98" spans="1:65" s="2" customFormat="1" ht="16.5" customHeight="1">
      <c r="A98" s="36"/>
      <c r="B98" s="37"/>
      <c r="C98" s="233" t="s">
        <v>241</v>
      </c>
      <c r="D98" s="233" t="s">
        <v>312</v>
      </c>
      <c r="E98" s="234" t="s">
        <v>1432</v>
      </c>
      <c r="F98" s="235" t="s">
        <v>1433</v>
      </c>
      <c r="G98" s="236" t="s">
        <v>941</v>
      </c>
      <c r="H98" s="237">
        <v>64</v>
      </c>
      <c r="I98" s="238"/>
      <c r="J98" s="239">
        <f>ROUND(I98*H98,2)</f>
        <v>0</v>
      </c>
      <c r="K98" s="235" t="s">
        <v>1083</v>
      </c>
      <c r="L98" s="240"/>
      <c r="M98" s="241" t="s">
        <v>19</v>
      </c>
      <c r="N98" s="242" t="s">
        <v>43</v>
      </c>
      <c r="O98" s="66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2" t="s">
        <v>393</v>
      </c>
      <c r="AT98" s="192" t="s">
        <v>312</v>
      </c>
      <c r="AU98" s="192" t="s">
        <v>79</v>
      </c>
      <c r="AY98" s="19" t="s">
        <v>216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19" t="s">
        <v>79</v>
      </c>
      <c r="BK98" s="193">
        <f>ROUND(I98*H98,2)</f>
        <v>0</v>
      </c>
      <c r="BL98" s="19" t="s">
        <v>304</v>
      </c>
      <c r="BM98" s="192" t="s">
        <v>1434</v>
      </c>
    </row>
    <row r="99" spans="1:65" s="2" customFormat="1" ht="16.5" customHeight="1">
      <c r="A99" s="36"/>
      <c r="B99" s="37"/>
      <c r="C99" s="181" t="s">
        <v>179</v>
      </c>
      <c r="D99" s="181" t="s">
        <v>218</v>
      </c>
      <c r="E99" s="182" t="s">
        <v>1085</v>
      </c>
      <c r="F99" s="183" t="s">
        <v>1086</v>
      </c>
      <c r="G99" s="184" t="s">
        <v>176</v>
      </c>
      <c r="H99" s="185">
        <v>25</v>
      </c>
      <c r="I99" s="186"/>
      <c r="J99" s="187">
        <f>ROUND(I99*H99,2)</f>
        <v>0</v>
      </c>
      <c r="K99" s="183" t="s">
        <v>221</v>
      </c>
      <c r="L99" s="41"/>
      <c r="M99" s="188" t="s">
        <v>19</v>
      </c>
      <c r="N99" s="189" t="s">
        <v>43</v>
      </c>
      <c r="O99" s="66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2" t="s">
        <v>304</v>
      </c>
      <c r="AT99" s="192" t="s">
        <v>218</v>
      </c>
      <c r="AU99" s="192" t="s">
        <v>79</v>
      </c>
      <c r="AY99" s="19" t="s">
        <v>216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19" t="s">
        <v>79</v>
      </c>
      <c r="BK99" s="193">
        <f>ROUND(I99*H99,2)</f>
        <v>0</v>
      </c>
      <c r="BL99" s="19" t="s">
        <v>304</v>
      </c>
      <c r="BM99" s="192" t="s">
        <v>1435</v>
      </c>
    </row>
    <row r="100" spans="1:65" s="2" customFormat="1" ht="11.25">
      <c r="A100" s="36"/>
      <c r="B100" s="37"/>
      <c r="C100" s="38"/>
      <c r="D100" s="194" t="s">
        <v>223</v>
      </c>
      <c r="E100" s="38"/>
      <c r="F100" s="195" t="s">
        <v>1088</v>
      </c>
      <c r="G100" s="38"/>
      <c r="H100" s="38"/>
      <c r="I100" s="196"/>
      <c r="J100" s="38"/>
      <c r="K100" s="38"/>
      <c r="L100" s="41"/>
      <c r="M100" s="197"/>
      <c r="N100" s="198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223</v>
      </c>
      <c r="AU100" s="19" t="s">
        <v>79</v>
      </c>
    </row>
    <row r="101" spans="1:65" s="2" customFormat="1" ht="16.5" customHeight="1">
      <c r="A101" s="36"/>
      <c r="B101" s="37"/>
      <c r="C101" s="233" t="s">
        <v>252</v>
      </c>
      <c r="D101" s="233" t="s">
        <v>312</v>
      </c>
      <c r="E101" s="234" t="s">
        <v>1436</v>
      </c>
      <c r="F101" s="235" t="s">
        <v>1437</v>
      </c>
      <c r="G101" s="236" t="s">
        <v>941</v>
      </c>
      <c r="H101" s="237">
        <v>21</v>
      </c>
      <c r="I101" s="238"/>
      <c r="J101" s="239">
        <f>ROUND(I101*H101,2)</f>
        <v>0</v>
      </c>
      <c r="K101" s="235" t="s">
        <v>1083</v>
      </c>
      <c r="L101" s="240"/>
      <c r="M101" s="241" t="s">
        <v>19</v>
      </c>
      <c r="N101" s="242" t="s">
        <v>43</v>
      </c>
      <c r="O101" s="66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2" t="s">
        <v>393</v>
      </c>
      <c r="AT101" s="192" t="s">
        <v>312</v>
      </c>
      <c r="AU101" s="192" t="s">
        <v>79</v>
      </c>
      <c r="AY101" s="19" t="s">
        <v>216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19" t="s">
        <v>79</v>
      </c>
      <c r="BK101" s="193">
        <f>ROUND(I101*H101,2)</f>
        <v>0</v>
      </c>
      <c r="BL101" s="19" t="s">
        <v>304</v>
      </c>
      <c r="BM101" s="192" t="s">
        <v>1438</v>
      </c>
    </row>
    <row r="102" spans="1:65" s="2" customFormat="1" ht="16.5" customHeight="1">
      <c r="A102" s="36"/>
      <c r="B102" s="37"/>
      <c r="C102" s="233" t="s">
        <v>257</v>
      </c>
      <c r="D102" s="233" t="s">
        <v>312</v>
      </c>
      <c r="E102" s="234" t="s">
        <v>1439</v>
      </c>
      <c r="F102" s="235" t="s">
        <v>1440</v>
      </c>
      <c r="G102" s="236" t="s">
        <v>941</v>
      </c>
      <c r="H102" s="237">
        <v>4</v>
      </c>
      <c r="I102" s="238"/>
      <c r="J102" s="239">
        <f>ROUND(I102*H102,2)</f>
        <v>0</v>
      </c>
      <c r="K102" s="235" t="s">
        <v>1083</v>
      </c>
      <c r="L102" s="240"/>
      <c r="M102" s="241" t="s">
        <v>19</v>
      </c>
      <c r="N102" s="242" t="s">
        <v>43</v>
      </c>
      <c r="O102" s="66"/>
      <c r="P102" s="190">
        <f>O102*H102</f>
        <v>0</v>
      </c>
      <c r="Q102" s="190">
        <v>0</v>
      </c>
      <c r="R102" s="190">
        <f>Q102*H102</f>
        <v>0</v>
      </c>
      <c r="S102" s="190">
        <v>0</v>
      </c>
      <c r="T102" s="191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2" t="s">
        <v>393</v>
      </c>
      <c r="AT102" s="192" t="s">
        <v>312</v>
      </c>
      <c r="AU102" s="192" t="s">
        <v>79</v>
      </c>
      <c r="AY102" s="19" t="s">
        <v>216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19" t="s">
        <v>79</v>
      </c>
      <c r="BK102" s="193">
        <f>ROUND(I102*H102,2)</f>
        <v>0</v>
      </c>
      <c r="BL102" s="19" t="s">
        <v>304</v>
      </c>
      <c r="BM102" s="192" t="s">
        <v>1441</v>
      </c>
    </row>
    <row r="103" spans="1:65" s="2" customFormat="1" ht="16.5" customHeight="1">
      <c r="A103" s="36"/>
      <c r="B103" s="37"/>
      <c r="C103" s="181" t="s">
        <v>265</v>
      </c>
      <c r="D103" s="181" t="s">
        <v>218</v>
      </c>
      <c r="E103" s="182" t="s">
        <v>1098</v>
      </c>
      <c r="F103" s="183" t="s">
        <v>1099</v>
      </c>
      <c r="G103" s="184" t="s">
        <v>176</v>
      </c>
      <c r="H103" s="185">
        <v>23</v>
      </c>
      <c r="I103" s="186"/>
      <c r="J103" s="187">
        <f>ROUND(I103*H103,2)</f>
        <v>0</v>
      </c>
      <c r="K103" s="183" t="s">
        <v>221</v>
      </c>
      <c r="L103" s="41"/>
      <c r="M103" s="188" t="s">
        <v>19</v>
      </c>
      <c r="N103" s="189" t="s">
        <v>43</v>
      </c>
      <c r="O103" s="66"/>
      <c r="P103" s="190">
        <f>O103*H103</f>
        <v>0</v>
      </c>
      <c r="Q103" s="190">
        <v>0</v>
      </c>
      <c r="R103" s="190">
        <f>Q103*H103</f>
        <v>0</v>
      </c>
      <c r="S103" s="190">
        <v>0</v>
      </c>
      <c r="T103" s="191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2" t="s">
        <v>304</v>
      </c>
      <c r="AT103" s="192" t="s">
        <v>218</v>
      </c>
      <c r="AU103" s="192" t="s">
        <v>79</v>
      </c>
      <c r="AY103" s="19" t="s">
        <v>216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19" t="s">
        <v>79</v>
      </c>
      <c r="BK103" s="193">
        <f>ROUND(I103*H103,2)</f>
        <v>0</v>
      </c>
      <c r="BL103" s="19" t="s">
        <v>304</v>
      </c>
      <c r="BM103" s="192" t="s">
        <v>1442</v>
      </c>
    </row>
    <row r="104" spans="1:65" s="2" customFormat="1" ht="11.25">
      <c r="A104" s="36"/>
      <c r="B104" s="37"/>
      <c r="C104" s="38"/>
      <c r="D104" s="194" t="s">
        <v>223</v>
      </c>
      <c r="E104" s="38"/>
      <c r="F104" s="195" t="s">
        <v>1101</v>
      </c>
      <c r="G104" s="38"/>
      <c r="H104" s="38"/>
      <c r="I104" s="196"/>
      <c r="J104" s="38"/>
      <c r="K104" s="38"/>
      <c r="L104" s="41"/>
      <c r="M104" s="197"/>
      <c r="N104" s="198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223</v>
      </c>
      <c r="AU104" s="19" t="s">
        <v>79</v>
      </c>
    </row>
    <row r="105" spans="1:65" s="2" customFormat="1" ht="16.5" customHeight="1">
      <c r="A105" s="36"/>
      <c r="B105" s="37"/>
      <c r="C105" s="233" t="s">
        <v>182</v>
      </c>
      <c r="D105" s="233" t="s">
        <v>312</v>
      </c>
      <c r="E105" s="234" t="s">
        <v>1071</v>
      </c>
      <c r="F105" s="235" t="s">
        <v>1072</v>
      </c>
      <c r="G105" s="236" t="s">
        <v>176</v>
      </c>
      <c r="H105" s="237">
        <v>19</v>
      </c>
      <c r="I105" s="238"/>
      <c r="J105" s="239">
        <f>ROUND(I105*H105,2)</f>
        <v>0</v>
      </c>
      <c r="K105" s="235" t="s">
        <v>221</v>
      </c>
      <c r="L105" s="240"/>
      <c r="M105" s="241" t="s">
        <v>19</v>
      </c>
      <c r="N105" s="242" t="s">
        <v>43</v>
      </c>
      <c r="O105" s="66"/>
      <c r="P105" s="190">
        <f>O105*H105</f>
        <v>0</v>
      </c>
      <c r="Q105" s="190">
        <v>0.115</v>
      </c>
      <c r="R105" s="190">
        <f>Q105*H105</f>
        <v>2.1850000000000001</v>
      </c>
      <c r="S105" s="190">
        <v>0</v>
      </c>
      <c r="T105" s="191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2" t="s">
        <v>393</v>
      </c>
      <c r="AT105" s="192" t="s">
        <v>312</v>
      </c>
      <c r="AU105" s="192" t="s">
        <v>79</v>
      </c>
      <c r="AY105" s="19" t="s">
        <v>216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19" t="s">
        <v>79</v>
      </c>
      <c r="BK105" s="193">
        <f>ROUND(I105*H105,2)</f>
        <v>0</v>
      </c>
      <c r="BL105" s="19" t="s">
        <v>304</v>
      </c>
      <c r="BM105" s="192" t="s">
        <v>1443</v>
      </c>
    </row>
    <row r="106" spans="1:65" s="2" customFormat="1" ht="16.5" customHeight="1">
      <c r="A106" s="36"/>
      <c r="B106" s="37"/>
      <c r="C106" s="233" t="s">
        <v>274</v>
      </c>
      <c r="D106" s="233" t="s">
        <v>312</v>
      </c>
      <c r="E106" s="234" t="s">
        <v>1074</v>
      </c>
      <c r="F106" s="235" t="s">
        <v>1075</v>
      </c>
      <c r="G106" s="236" t="s">
        <v>176</v>
      </c>
      <c r="H106" s="237">
        <v>19</v>
      </c>
      <c r="I106" s="238"/>
      <c r="J106" s="239">
        <f>ROUND(I106*H106,2)</f>
        <v>0</v>
      </c>
      <c r="K106" s="235" t="s">
        <v>221</v>
      </c>
      <c r="L106" s="240"/>
      <c r="M106" s="241" t="s">
        <v>19</v>
      </c>
      <c r="N106" s="242" t="s">
        <v>43</v>
      </c>
      <c r="O106" s="66"/>
      <c r="P106" s="190">
        <f>O106*H106</f>
        <v>0</v>
      </c>
      <c r="Q106" s="190">
        <v>1.6000000000000001E-3</v>
      </c>
      <c r="R106" s="190">
        <f>Q106*H106</f>
        <v>3.04E-2</v>
      </c>
      <c r="S106" s="190">
        <v>0</v>
      </c>
      <c r="T106" s="191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2" t="s">
        <v>393</v>
      </c>
      <c r="AT106" s="192" t="s">
        <v>312</v>
      </c>
      <c r="AU106" s="192" t="s">
        <v>79</v>
      </c>
      <c r="AY106" s="19" t="s">
        <v>216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19" t="s">
        <v>79</v>
      </c>
      <c r="BK106" s="193">
        <f>ROUND(I106*H106,2)</f>
        <v>0</v>
      </c>
      <c r="BL106" s="19" t="s">
        <v>304</v>
      </c>
      <c r="BM106" s="192" t="s">
        <v>1444</v>
      </c>
    </row>
    <row r="107" spans="1:65" s="2" customFormat="1" ht="16.5" customHeight="1">
      <c r="A107" s="36"/>
      <c r="B107" s="37"/>
      <c r="C107" s="233" t="s">
        <v>8</v>
      </c>
      <c r="D107" s="233" t="s">
        <v>312</v>
      </c>
      <c r="E107" s="234" t="s">
        <v>1445</v>
      </c>
      <c r="F107" s="235" t="s">
        <v>1446</v>
      </c>
      <c r="G107" s="236" t="s">
        <v>176</v>
      </c>
      <c r="H107" s="237">
        <v>4</v>
      </c>
      <c r="I107" s="238"/>
      <c r="J107" s="239">
        <f>ROUND(I107*H107,2)</f>
        <v>0</v>
      </c>
      <c r="K107" s="235" t="s">
        <v>1083</v>
      </c>
      <c r="L107" s="240"/>
      <c r="M107" s="241" t="s">
        <v>19</v>
      </c>
      <c r="N107" s="242" t="s">
        <v>43</v>
      </c>
      <c r="O107" s="66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2" t="s">
        <v>393</v>
      </c>
      <c r="AT107" s="192" t="s">
        <v>312</v>
      </c>
      <c r="AU107" s="192" t="s">
        <v>79</v>
      </c>
      <c r="AY107" s="19" t="s">
        <v>216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19" t="s">
        <v>79</v>
      </c>
      <c r="BK107" s="193">
        <f>ROUND(I107*H107,2)</f>
        <v>0</v>
      </c>
      <c r="BL107" s="19" t="s">
        <v>304</v>
      </c>
      <c r="BM107" s="192" t="s">
        <v>1447</v>
      </c>
    </row>
    <row r="108" spans="1:65" s="2" customFormat="1" ht="16.5" customHeight="1">
      <c r="A108" s="36"/>
      <c r="B108" s="37"/>
      <c r="C108" s="233" t="s">
        <v>284</v>
      </c>
      <c r="D108" s="233" t="s">
        <v>312</v>
      </c>
      <c r="E108" s="234" t="s">
        <v>1448</v>
      </c>
      <c r="F108" s="235" t="s">
        <v>1449</v>
      </c>
      <c r="G108" s="236" t="s">
        <v>176</v>
      </c>
      <c r="H108" s="237">
        <v>4</v>
      </c>
      <c r="I108" s="238"/>
      <c r="J108" s="239">
        <f>ROUND(I108*H108,2)</f>
        <v>0</v>
      </c>
      <c r="K108" s="235" t="s">
        <v>221</v>
      </c>
      <c r="L108" s="240"/>
      <c r="M108" s="241" t="s">
        <v>19</v>
      </c>
      <c r="N108" s="242" t="s">
        <v>43</v>
      </c>
      <c r="O108" s="66"/>
      <c r="P108" s="190">
        <f>O108*H108</f>
        <v>0</v>
      </c>
      <c r="Q108" s="190">
        <v>1.6999999999999999E-3</v>
      </c>
      <c r="R108" s="190">
        <f>Q108*H108</f>
        <v>6.7999999999999996E-3</v>
      </c>
      <c r="S108" s="190">
        <v>0</v>
      </c>
      <c r="T108" s="19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2" t="s">
        <v>393</v>
      </c>
      <c r="AT108" s="192" t="s">
        <v>312</v>
      </c>
      <c r="AU108" s="192" t="s">
        <v>79</v>
      </c>
      <c r="AY108" s="19" t="s">
        <v>216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19" t="s">
        <v>79</v>
      </c>
      <c r="BK108" s="193">
        <f>ROUND(I108*H108,2)</f>
        <v>0</v>
      </c>
      <c r="BL108" s="19" t="s">
        <v>304</v>
      </c>
      <c r="BM108" s="192" t="s">
        <v>1450</v>
      </c>
    </row>
    <row r="109" spans="1:65" s="2" customFormat="1" ht="16.5" customHeight="1">
      <c r="A109" s="36"/>
      <c r="B109" s="37"/>
      <c r="C109" s="181" t="s">
        <v>290</v>
      </c>
      <c r="D109" s="181" t="s">
        <v>218</v>
      </c>
      <c r="E109" s="182" t="s">
        <v>1102</v>
      </c>
      <c r="F109" s="183" t="s">
        <v>1103</v>
      </c>
      <c r="G109" s="184" t="s">
        <v>176</v>
      </c>
      <c r="H109" s="185">
        <v>25</v>
      </c>
      <c r="I109" s="186"/>
      <c r="J109" s="187">
        <f>ROUND(I109*H109,2)</f>
        <v>0</v>
      </c>
      <c r="K109" s="183" t="s">
        <v>221</v>
      </c>
      <c r="L109" s="41"/>
      <c r="M109" s="188" t="s">
        <v>19</v>
      </c>
      <c r="N109" s="189" t="s">
        <v>43</v>
      </c>
      <c r="O109" s="66"/>
      <c r="P109" s="190">
        <f>O109*H109</f>
        <v>0</v>
      </c>
      <c r="Q109" s="190">
        <v>0</v>
      </c>
      <c r="R109" s="190">
        <f>Q109*H109</f>
        <v>0</v>
      </c>
      <c r="S109" s="190">
        <v>0</v>
      </c>
      <c r="T109" s="191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2" t="s">
        <v>304</v>
      </c>
      <c r="AT109" s="192" t="s">
        <v>218</v>
      </c>
      <c r="AU109" s="192" t="s">
        <v>79</v>
      </c>
      <c r="AY109" s="19" t="s">
        <v>216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19" t="s">
        <v>79</v>
      </c>
      <c r="BK109" s="193">
        <f>ROUND(I109*H109,2)</f>
        <v>0</v>
      </c>
      <c r="BL109" s="19" t="s">
        <v>304</v>
      </c>
      <c r="BM109" s="192" t="s">
        <v>1451</v>
      </c>
    </row>
    <row r="110" spans="1:65" s="2" customFormat="1" ht="11.25">
      <c r="A110" s="36"/>
      <c r="B110" s="37"/>
      <c r="C110" s="38"/>
      <c r="D110" s="194" t="s">
        <v>223</v>
      </c>
      <c r="E110" s="38"/>
      <c r="F110" s="195" t="s">
        <v>1105</v>
      </c>
      <c r="G110" s="38"/>
      <c r="H110" s="38"/>
      <c r="I110" s="196"/>
      <c r="J110" s="38"/>
      <c r="K110" s="38"/>
      <c r="L110" s="41"/>
      <c r="M110" s="197"/>
      <c r="N110" s="198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223</v>
      </c>
      <c r="AU110" s="19" t="s">
        <v>79</v>
      </c>
    </row>
    <row r="111" spans="1:65" s="2" customFormat="1" ht="16.5" customHeight="1">
      <c r="A111" s="36"/>
      <c r="B111" s="37"/>
      <c r="C111" s="233" t="s">
        <v>299</v>
      </c>
      <c r="D111" s="233" t="s">
        <v>312</v>
      </c>
      <c r="E111" s="234" t="s">
        <v>1452</v>
      </c>
      <c r="F111" s="235" t="s">
        <v>1453</v>
      </c>
      <c r="G111" s="236" t="s">
        <v>176</v>
      </c>
      <c r="H111" s="237">
        <v>19</v>
      </c>
      <c r="I111" s="238"/>
      <c r="J111" s="239">
        <f t="shared" ref="J111:J117" si="0">ROUND(I111*H111,2)</f>
        <v>0</v>
      </c>
      <c r="K111" s="235" t="s">
        <v>221</v>
      </c>
      <c r="L111" s="240"/>
      <c r="M111" s="241" t="s">
        <v>19</v>
      </c>
      <c r="N111" s="242" t="s">
        <v>43</v>
      </c>
      <c r="O111" s="66"/>
      <c r="P111" s="190">
        <f t="shared" ref="P111:P117" si="1">O111*H111</f>
        <v>0</v>
      </c>
      <c r="Q111" s="190">
        <v>2.87E-2</v>
      </c>
      <c r="R111" s="190">
        <f t="shared" ref="R111:R117" si="2">Q111*H111</f>
        <v>0.54530000000000001</v>
      </c>
      <c r="S111" s="190">
        <v>0</v>
      </c>
      <c r="T111" s="191">
        <f t="shared" ref="T111:T117" si="3"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2" t="s">
        <v>393</v>
      </c>
      <c r="AT111" s="192" t="s">
        <v>312</v>
      </c>
      <c r="AU111" s="192" t="s">
        <v>79</v>
      </c>
      <c r="AY111" s="19" t="s">
        <v>216</v>
      </c>
      <c r="BE111" s="193">
        <f t="shared" ref="BE111:BE117" si="4">IF(N111="základní",J111,0)</f>
        <v>0</v>
      </c>
      <c r="BF111" s="193">
        <f t="shared" ref="BF111:BF117" si="5">IF(N111="snížená",J111,0)</f>
        <v>0</v>
      </c>
      <c r="BG111" s="193">
        <f t="shared" ref="BG111:BG117" si="6">IF(N111="zákl. přenesená",J111,0)</f>
        <v>0</v>
      </c>
      <c r="BH111" s="193">
        <f t="shared" ref="BH111:BH117" si="7">IF(N111="sníž. přenesená",J111,0)</f>
        <v>0</v>
      </c>
      <c r="BI111" s="193">
        <f t="shared" ref="BI111:BI117" si="8">IF(N111="nulová",J111,0)</f>
        <v>0</v>
      </c>
      <c r="BJ111" s="19" t="s">
        <v>79</v>
      </c>
      <c r="BK111" s="193">
        <f t="shared" ref="BK111:BK117" si="9">ROUND(I111*H111,2)</f>
        <v>0</v>
      </c>
      <c r="BL111" s="19" t="s">
        <v>304</v>
      </c>
      <c r="BM111" s="192" t="s">
        <v>1454</v>
      </c>
    </row>
    <row r="112" spans="1:65" s="2" customFormat="1" ht="16.5" customHeight="1">
      <c r="A112" s="36"/>
      <c r="B112" s="37"/>
      <c r="C112" s="233" t="s">
        <v>304</v>
      </c>
      <c r="D112" s="233" t="s">
        <v>312</v>
      </c>
      <c r="E112" s="234" t="s">
        <v>1455</v>
      </c>
      <c r="F112" s="235" t="s">
        <v>1456</v>
      </c>
      <c r="G112" s="236" t="s">
        <v>176</v>
      </c>
      <c r="H112" s="237">
        <v>1</v>
      </c>
      <c r="I112" s="238"/>
      <c r="J112" s="239">
        <f t="shared" si="0"/>
        <v>0</v>
      </c>
      <c r="K112" s="235" t="s">
        <v>1083</v>
      </c>
      <c r="L112" s="240"/>
      <c r="M112" s="241" t="s">
        <v>19</v>
      </c>
      <c r="N112" s="242" t="s">
        <v>43</v>
      </c>
      <c r="O112" s="66"/>
      <c r="P112" s="190">
        <f t="shared" si="1"/>
        <v>0</v>
      </c>
      <c r="Q112" s="190">
        <v>0</v>
      </c>
      <c r="R112" s="190">
        <f t="shared" si="2"/>
        <v>0</v>
      </c>
      <c r="S112" s="190">
        <v>0</v>
      </c>
      <c r="T112" s="191">
        <f t="shared" si="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2" t="s">
        <v>393</v>
      </c>
      <c r="AT112" s="192" t="s">
        <v>312</v>
      </c>
      <c r="AU112" s="192" t="s">
        <v>79</v>
      </c>
      <c r="AY112" s="19" t="s">
        <v>216</v>
      </c>
      <c r="BE112" s="193">
        <f t="shared" si="4"/>
        <v>0</v>
      </c>
      <c r="BF112" s="193">
        <f t="shared" si="5"/>
        <v>0</v>
      </c>
      <c r="BG112" s="193">
        <f t="shared" si="6"/>
        <v>0</v>
      </c>
      <c r="BH112" s="193">
        <f t="shared" si="7"/>
        <v>0</v>
      </c>
      <c r="BI112" s="193">
        <f t="shared" si="8"/>
        <v>0</v>
      </c>
      <c r="BJ112" s="19" t="s">
        <v>79</v>
      </c>
      <c r="BK112" s="193">
        <f t="shared" si="9"/>
        <v>0</v>
      </c>
      <c r="BL112" s="19" t="s">
        <v>304</v>
      </c>
      <c r="BM112" s="192" t="s">
        <v>1457</v>
      </c>
    </row>
    <row r="113" spans="1:65" s="2" customFormat="1" ht="16.5" customHeight="1">
      <c r="A113" s="36"/>
      <c r="B113" s="37"/>
      <c r="C113" s="233" t="s">
        <v>311</v>
      </c>
      <c r="D113" s="233" t="s">
        <v>312</v>
      </c>
      <c r="E113" s="234" t="s">
        <v>1458</v>
      </c>
      <c r="F113" s="235" t="s">
        <v>1459</v>
      </c>
      <c r="G113" s="236" t="s">
        <v>176</v>
      </c>
      <c r="H113" s="237">
        <v>1</v>
      </c>
      <c r="I113" s="238"/>
      <c r="J113" s="239">
        <f t="shared" si="0"/>
        <v>0</v>
      </c>
      <c r="K113" s="235" t="s">
        <v>1083</v>
      </c>
      <c r="L113" s="240"/>
      <c r="M113" s="241" t="s">
        <v>19</v>
      </c>
      <c r="N113" s="242" t="s">
        <v>43</v>
      </c>
      <c r="O113" s="66"/>
      <c r="P113" s="190">
        <f t="shared" si="1"/>
        <v>0</v>
      </c>
      <c r="Q113" s="190">
        <v>0</v>
      </c>
      <c r="R113" s="190">
        <f t="shared" si="2"/>
        <v>0</v>
      </c>
      <c r="S113" s="190">
        <v>0</v>
      </c>
      <c r="T113" s="191">
        <f t="shared" si="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2" t="s">
        <v>393</v>
      </c>
      <c r="AT113" s="192" t="s">
        <v>312</v>
      </c>
      <c r="AU113" s="192" t="s">
        <v>79</v>
      </c>
      <c r="AY113" s="19" t="s">
        <v>216</v>
      </c>
      <c r="BE113" s="193">
        <f t="shared" si="4"/>
        <v>0</v>
      </c>
      <c r="BF113" s="193">
        <f t="shared" si="5"/>
        <v>0</v>
      </c>
      <c r="BG113" s="193">
        <f t="shared" si="6"/>
        <v>0</v>
      </c>
      <c r="BH113" s="193">
        <f t="shared" si="7"/>
        <v>0</v>
      </c>
      <c r="BI113" s="193">
        <f t="shared" si="8"/>
        <v>0</v>
      </c>
      <c r="BJ113" s="19" t="s">
        <v>79</v>
      </c>
      <c r="BK113" s="193">
        <f t="shared" si="9"/>
        <v>0</v>
      </c>
      <c r="BL113" s="19" t="s">
        <v>304</v>
      </c>
      <c r="BM113" s="192" t="s">
        <v>1460</v>
      </c>
    </row>
    <row r="114" spans="1:65" s="2" customFormat="1" ht="16.5" customHeight="1">
      <c r="A114" s="36"/>
      <c r="B114" s="37"/>
      <c r="C114" s="233" t="s">
        <v>318</v>
      </c>
      <c r="D114" s="233" t="s">
        <v>312</v>
      </c>
      <c r="E114" s="234" t="s">
        <v>1461</v>
      </c>
      <c r="F114" s="235" t="s">
        <v>1462</v>
      </c>
      <c r="G114" s="236" t="s">
        <v>176</v>
      </c>
      <c r="H114" s="237">
        <v>1</v>
      </c>
      <c r="I114" s="238"/>
      <c r="J114" s="239">
        <f t="shared" si="0"/>
        <v>0</v>
      </c>
      <c r="K114" s="235" t="s">
        <v>1083</v>
      </c>
      <c r="L114" s="240"/>
      <c r="M114" s="241" t="s">
        <v>19</v>
      </c>
      <c r="N114" s="242" t="s">
        <v>43</v>
      </c>
      <c r="O114" s="66"/>
      <c r="P114" s="190">
        <f t="shared" si="1"/>
        <v>0</v>
      </c>
      <c r="Q114" s="190">
        <v>0</v>
      </c>
      <c r="R114" s="190">
        <f t="shared" si="2"/>
        <v>0</v>
      </c>
      <c r="S114" s="190">
        <v>0</v>
      </c>
      <c r="T114" s="191">
        <f t="shared" si="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2" t="s">
        <v>393</v>
      </c>
      <c r="AT114" s="192" t="s">
        <v>312</v>
      </c>
      <c r="AU114" s="192" t="s">
        <v>79</v>
      </c>
      <c r="AY114" s="19" t="s">
        <v>216</v>
      </c>
      <c r="BE114" s="193">
        <f t="shared" si="4"/>
        <v>0</v>
      </c>
      <c r="BF114" s="193">
        <f t="shared" si="5"/>
        <v>0</v>
      </c>
      <c r="BG114" s="193">
        <f t="shared" si="6"/>
        <v>0</v>
      </c>
      <c r="BH114" s="193">
        <f t="shared" si="7"/>
        <v>0</v>
      </c>
      <c r="BI114" s="193">
        <f t="shared" si="8"/>
        <v>0</v>
      </c>
      <c r="BJ114" s="19" t="s">
        <v>79</v>
      </c>
      <c r="BK114" s="193">
        <f t="shared" si="9"/>
        <v>0</v>
      </c>
      <c r="BL114" s="19" t="s">
        <v>304</v>
      </c>
      <c r="BM114" s="192" t="s">
        <v>1463</v>
      </c>
    </row>
    <row r="115" spans="1:65" s="2" customFormat="1" ht="16.5" customHeight="1">
      <c r="A115" s="36"/>
      <c r="B115" s="37"/>
      <c r="C115" s="233" t="s">
        <v>323</v>
      </c>
      <c r="D115" s="233" t="s">
        <v>312</v>
      </c>
      <c r="E115" s="234" t="s">
        <v>1464</v>
      </c>
      <c r="F115" s="235" t="s">
        <v>1465</v>
      </c>
      <c r="G115" s="236" t="s">
        <v>176</v>
      </c>
      <c r="H115" s="237">
        <v>1</v>
      </c>
      <c r="I115" s="238"/>
      <c r="J115" s="239">
        <f t="shared" si="0"/>
        <v>0</v>
      </c>
      <c r="K115" s="235" t="s">
        <v>1083</v>
      </c>
      <c r="L115" s="240"/>
      <c r="M115" s="241" t="s">
        <v>19</v>
      </c>
      <c r="N115" s="242" t="s">
        <v>43</v>
      </c>
      <c r="O115" s="66"/>
      <c r="P115" s="190">
        <f t="shared" si="1"/>
        <v>0</v>
      </c>
      <c r="Q115" s="190">
        <v>0</v>
      </c>
      <c r="R115" s="190">
        <f t="shared" si="2"/>
        <v>0</v>
      </c>
      <c r="S115" s="190">
        <v>0</v>
      </c>
      <c r="T115" s="191">
        <f t="shared" si="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2" t="s">
        <v>393</v>
      </c>
      <c r="AT115" s="192" t="s">
        <v>312</v>
      </c>
      <c r="AU115" s="192" t="s">
        <v>79</v>
      </c>
      <c r="AY115" s="19" t="s">
        <v>216</v>
      </c>
      <c r="BE115" s="193">
        <f t="shared" si="4"/>
        <v>0</v>
      </c>
      <c r="BF115" s="193">
        <f t="shared" si="5"/>
        <v>0</v>
      </c>
      <c r="BG115" s="193">
        <f t="shared" si="6"/>
        <v>0</v>
      </c>
      <c r="BH115" s="193">
        <f t="shared" si="7"/>
        <v>0</v>
      </c>
      <c r="BI115" s="193">
        <f t="shared" si="8"/>
        <v>0</v>
      </c>
      <c r="BJ115" s="19" t="s">
        <v>79</v>
      </c>
      <c r="BK115" s="193">
        <f t="shared" si="9"/>
        <v>0</v>
      </c>
      <c r="BL115" s="19" t="s">
        <v>304</v>
      </c>
      <c r="BM115" s="192" t="s">
        <v>1466</v>
      </c>
    </row>
    <row r="116" spans="1:65" s="2" customFormat="1" ht="16.5" customHeight="1">
      <c r="A116" s="36"/>
      <c r="B116" s="37"/>
      <c r="C116" s="233" t="s">
        <v>152</v>
      </c>
      <c r="D116" s="233" t="s">
        <v>312</v>
      </c>
      <c r="E116" s="234" t="s">
        <v>1109</v>
      </c>
      <c r="F116" s="235" t="s">
        <v>1467</v>
      </c>
      <c r="G116" s="236" t="s">
        <v>941</v>
      </c>
      <c r="H116" s="237">
        <v>2</v>
      </c>
      <c r="I116" s="238"/>
      <c r="J116" s="239">
        <f t="shared" si="0"/>
        <v>0</v>
      </c>
      <c r="K116" s="235" t="s">
        <v>1083</v>
      </c>
      <c r="L116" s="240"/>
      <c r="M116" s="241" t="s">
        <v>19</v>
      </c>
      <c r="N116" s="242" t="s">
        <v>43</v>
      </c>
      <c r="O116" s="66"/>
      <c r="P116" s="190">
        <f t="shared" si="1"/>
        <v>0</v>
      </c>
      <c r="Q116" s="190">
        <v>0</v>
      </c>
      <c r="R116" s="190">
        <f t="shared" si="2"/>
        <v>0</v>
      </c>
      <c r="S116" s="190">
        <v>0</v>
      </c>
      <c r="T116" s="191">
        <f t="shared" si="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2" t="s">
        <v>393</v>
      </c>
      <c r="AT116" s="192" t="s">
        <v>312</v>
      </c>
      <c r="AU116" s="192" t="s">
        <v>79</v>
      </c>
      <c r="AY116" s="19" t="s">
        <v>216</v>
      </c>
      <c r="BE116" s="193">
        <f t="shared" si="4"/>
        <v>0</v>
      </c>
      <c r="BF116" s="193">
        <f t="shared" si="5"/>
        <v>0</v>
      </c>
      <c r="BG116" s="193">
        <f t="shared" si="6"/>
        <v>0</v>
      </c>
      <c r="BH116" s="193">
        <f t="shared" si="7"/>
        <v>0</v>
      </c>
      <c r="BI116" s="193">
        <f t="shared" si="8"/>
        <v>0</v>
      </c>
      <c r="BJ116" s="19" t="s">
        <v>79</v>
      </c>
      <c r="BK116" s="193">
        <f t="shared" si="9"/>
        <v>0</v>
      </c>
      <c r="BL116" s="19" t="s">
        <v>304</v>
      </c>
      <c r="BM116" s="192" t="s">
        <v>1468</v>
      </c>
    </row>
    <row r="117" spans="1:65" s="2" customFormat="1" ht="16.5" customHeight="1">
      <c r="A117" s="36"/>
      <c r="B117" s="37"/>
      <c r="C117" s="181" t="s">
        <v>7</v>
      </c>
      <c r="D117" s="181" t="s">
        <v>218</v>
      </c>
      <c r="E117" s="182" t="s">
        <v>1112</v>
      </c>
      <c r="F117" s="183" t="s">
        <v>1113</v>
      </c>
      <c r="G117" s="184" t="s">
        <v>176</v>
      </c>
      <c r="H117" s="185">
        <v>25</v>
      </c>
      <c r="I117" s="186"/>
      <c r="J117" s="187">
        <f t="shared" si="0"/>
        <v>0</v>
      </c>
      <c r="K117" s="183" t="s">
        <v>221</v>
      </c>
      <c r="L117" s="41"/>
      <c r="M117" s="188" t="s">
        <v>19</v>
      </c>
      <c r="N117" s="189" t="s">
        <v>43</v>
      </c>
      <c r="O117" s="66"/>
      <c r="P117" s="190">
        <f t="shared" si="1"/>
        <v>0</v>
      </c>
      <c r="Q117" s="190">
        <v>0</v>
      </c>
      <c r="R117" s="190">
        <f t="shared" si="2"/>
        <v>0</v>
      </c>
      <c r="S117" s="190">
        <v>0</v>
      </c>
      <c r="T117" s="191">
        <f t="shared" si="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2" t="s">
        <v>304</v>
      </c>
      <c r="AT117" s="192" t="s">
        <v>218</v>
      </c>
      <c r="AU117" s="192" t="s">
        <v>79</v>
      </c>
      <c r="AY117" s="19" t="s">
        <v>216</v>
      </c>
      <c r="BE117" s="193">
        <f t="shared" si="4"/>
        <v>0</v>
      </c>
      <c r="BF117" s="193">
        <f t="shared" si="5"/>
        <v>0</v>
      </c>
      <c r="BG117" s="193">
        <f t="shared" si="6"/>
        <v>0</v>
      </c>
      <c r="BH117" s="193">
        <f t="shared" si="7"/>
        <v>0</v>
      </c>
      <c r="BI117" s="193">
        <f t="shared" si="8"/>
        <v>0</v>
      </c>
      <c r="BJ117" s="19" t="s">
        <v>79</v>
      </c>
      <c r="BK117" s="193">
        <f t="shared" si="9"/>
        <v>0</v>
      </c>
      <c r="BL117" s="19" t="s">
        <v>304</v>
      </c>
      <c r="BM117" s="192" t="s">
        <v>1469</v>
      </c>
    </row>
    <row r="118" spans="1:65" s="2" customFormat="1" ht="11.25">
      <c r="A118" s="36"/>
      <c r="B118" s="37"/>
      <c r="C118" s="38"/>
      <c r="D118" s="194" t="s">
        <v>223</v>
      </c>
      <c r="E118" s="38"/>
      <c r="F118" s="195" t="s">
        <v>1115</v>
      </c>
      <c r="G118" s="38"/>
      <c r="H118" s="38"/>
      <c r="I118" s="196"/>
      <c r="J118" s="38"/>
      <c r="K118" s="38"/>
      <c r="L118" s="41"/>
      <c r="M118" s="197"/>
      <c r="N118" s="198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223</v>
      </c>
      <c r="AU118" s="19" t="s">
        <v>79</v>
      </c>
    </row>
    <row r="119" spans="1:65" s="2" customFormat="1" ht="16.5" customHeight="1">
      <c r="A119" s="36"/>
      <c r="B119" s="37"/>
      <c r="C119" s="233" t="s">
        <v>339</v>
      </c>
      <c r="D119" s="233" t="s">
        <v>312</v>
      </c>
      <c r="E119" s="234" t="s">
        <v>1470</v>
      </c>
      <c r="F119" s="235" t="s">
        <v>1471</v>
      </c>
      <c r="G119" s="236" t="s">
        <v>941</v>
      </c>
      <c r="H119" s="237">
        <v>25</v>
      </c>
      <c r="I119" s="238"/>
      <c r="J119" s="239">
        <f>ROUND(I119*H119,2)</f>
        <v>0</v>
      </c>
      <c r="K119" s="235" t="s">
        <v>1083</v>
      </c>
      <c r="L119" s="240"/>
      <c r="M119" s="241" t="s">
        <v>19</v>
      </c>
      <c r="N119" s="242" t="s">
        <v>43</v>
      </c>
      <c r="O119" s="66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2" t="s">
        <v>393</v>
      </c>
      <c r="AT119" s="192" t="s">
        <v>312</v>
      </c>
      <c r="AU119" s="192" t="s">
        <v>79</v>
      </c>
      <c r="AY119" s="19" t="s">
        <v>216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9" t="s">
        <v>79</v>
      </c>
      <c r="BK119" s="193">
        <f>ROUND(I119*H119,2)</f>
        <v>0</v>
      </c>
      <c r="BL119" s="19" t="s">
        <v>304</v>
      </c>
      <c r="BM119" s="192" t="s">
        <v>1472</v>
      </c>
    </row>
    <row r="120" spans="1:65" s="2" customFormat="1" ht="24.2" customHeight="1">
      <c r="A120" s="36"/>
      <c r="B120" s="37"/>
      <c r="C120" s="181" t="s">
        <v>344</v>
      </c>
      <c r="D120" s="181" t="s">
        <v>218</v>
      </c>
      <c r="E120" s="182" t="s">
        <v>1119</v>
      </c>
      <c r="F120" s="183" t="s">
        <v>1473</v>
      </c>
      <c r="G120" s="184" t="s">
        <v>134</v>
      </c>
      <c r="H120" s="185">
        <v>1250</v>
      </c>
      <c r="I120" s="186"/>
      <c r="J120" s="187">
        <f>ROUND(I120*H120,2)</f>
        <v>0</v>
      </c>
      <c r="K120" s="183" t="s">
        <v>221</v>
      </c>
      <c r="L120" s="41"/>
      <c r="M120" s="188" t="s">
        <v>19</v>
      </c>
      <c r="N120" s="189" t="s">
        <v>43</v>
      </c>
      <c r="O120" s="66"/>
      <c r="P120" s="190">
        <f>O120*H120</f>
        <v>0</v>
      </c>
      <c r="Q120" s="190">
        <v>2.0000000000000002E-5</v>
      </c>
      <c r="R120" s="190">
        <f>Q120*H120</f>
        <v>2.5000000000000001E-2</v>
      </c>
      <c r="S120" s="190">
        <v>0</v>
      </c>
      <c r="T120" s="191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2" t="s">
        <v>304</v>
      </c>
      <c r="AT120" s="192" t="s">
        <v>218</v>
      </c>
      <c r="AU120" s="192" t="s">
        <v>79</v>
      </c>
      <c r="AY120" s="19" t="s">
        <v>216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9" t="s">
        <v>79</v>
      </c>
      <c r="BK120" s="193">
        <f>ROUND(I120*H120,2)</f>
        <v>0</v>
      </c>
      <c r="BL120" s="19" t="s">
        <v>304</v>
      </c>
      <c r="BM120" s="192" t="s">
        <v>1474</v>
      </c>
    </row>
    <row r="121" spans="1:65" s="2" customFormat="1" ht="11.25">
      <c r="A121" s="36"/>
      <c r="B121" s="37"/>
      <c r="C121" s="38"/>
      <c r="D121" s="194" t="s">
        <v>223</v>
      </c>
      <c r="E121" s="38"/>
      <c r="F121" s="195" t="s">
        <v>1122</v>
      </c>
      <c r="G121" s="38"/>
      <c r="H121" s="38"/>
      <c r="I121" s="196"/>
      <c r="J121" s="38"/>
      <c r="K121" s="38"/>
      <c r="L121" s="41"/>
      <c r="M121" s="197"/>
      <c r="N121" s="198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223</v>
      </c>
      <c r="AU121" s="19" t="s">
        <v>79</v>
      </c>
    </row>
    <row r="122" spans="1:65" s="2" customFormat="1" ht="16.5" customHeight="1">
      <c r="A122" s="36"/>
      <c r="B122" s="37"/>
      <c r="C122" s="233" t="s">
        <v>350</v>
      </c>
      <c r="D122" s="233" t="s">
        <v>312</v>
      </c>
      <c r="E122" s="234" t="s">
        <v>1123</v>
      </c>
      <c r="F122" s="235" t="s">
        <v>1124</v>
      </c>
      <c r="G122" s="236" t="s">
        <v>326</v>
      </c>
      <c r="H122" s="237">
        <v>1250</v>
      </c>
      <c r="I122" s="238"/>
      <c r="J122" s="239">
        <f>ROUND(I122*H122,2)</f>
        <v>0</v>
      </c>
      <c r="K122" s="235" t="s">
        <v>221</v>
      </c>
      <c r="L122" s="240"/>
      <c r="M122" s="241" t="s">
        <v>19</v>
      </c>
      <c r="N122" s="242" t="s">
        <v>43</v>
      </c>
      <c r="O122" s="66"/>
      <c r="P122" s="190">
        <f>O122*H122</f>
        <v>0</v>
      </c>
      <c r="Q122" s="190">
        <v>1E-3</v>
      </c>
      <c r="R122" s="190">
        <f>Q122*H122</f>
        <v>1.25</v>
      </c>
      <c r="S122" s="190">
        <v>0</v>
      </c>
      <c r="T122" s="19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2" t="s">
        <v>393</v>
      </c>
      <c r="AT122" s="192" t="s">
        <v>312</v>
      </c>
      <c r="AU122" s="192" t="s">
        <v>79</v>
      </c>
      <c r="AY122" s="19" t="s">
        <v>216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19" t="s">
        <v>79</v>
      </c>
      <c r="BK122" s="193">
        <f>ROUND(I122*H122,2)</f>
        <v>0</v>
      </c>
      <c r="BL122" s="19" t="s">
        <v>304</v>
      </c>
      <c r="BM122" s="192" t="s">
        <v>1475</v>
      </c>
    </row>
    <row r="123" spans="1:65" s="2" customFormat="1" ht="16.5" customHeight="1">
      <c r="A123" s="36"/>
      <c r="B123" s="37"/>
      <c r="C123" s="181" t="s">
        <v>355</v>
      </c>
      <c r="D123" s="181" t="s">
        <v>218</v>
      </c>
      <c r="E123" s="182" t="s">
        <v>1126</v>
      </c>
      <c r="F123" s="183" t="s">
        <v>1127</v>
      </c>
      <c r="G123" s="184" t="s">
        <v>176</v>
      </c>
      <c r="H123" s="185">
        <v>46</v>
      </c>
      <c r="I123" s="186"/>
      <c r="J123" s="187">
        <f>ROUND(I123*H123,2)</f>
        <v>0</v>
      </c>
      <c r="K123" s="183" t="s">
        <v>221</v>
      </c>
      <c r="L123" s="41"/>
      <c r="M123" s="188" t="s">
        <v>19</v>
      </c>
      <c r="N123" s="189" t="s">
        <v>43</v>
      </c>
      <c r="O123" s="66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2" t="s">
        <v>304</v>
      </c>
      <c r="AT123" s="192" t="s">
        <v>218</v>
      </c>
      <c r="AU123" s="192" t="s">
        <v>79</v>
      </c>
      <c r="AY123" s="19" t="s">
        <v>216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9" t="s">
        <v>79</v>
      </c>
      <c r="BK123" s="193">
        <f>ROUND(I123*H123,2)</f>
        <v>0</v>
      </c>
      <c r="BL123" s="19" t="s">
        <v>304</v>
      </c>
      <c r="BM123" s="192" t="s">
        <v>1476</v>
      </c>
    </row>
    <row r="124" spans="1:65" s="2" customFormat="1" ht="11.25">
      <c r="A124" s="36"/>
      <c r="B124" s="37"/>
      <c r="C124" s="38"/>
      <c r="D124" s="194" t="s">
        <v>223</v>
      </c>
      <c r="E124" s="38"/>
      <c r="F124" s="195" t="s">
        <v>1129</v>
      </c>
      <c r="G124" s="38"/>
      <c r="H124" s="38"/>
      <c r="I124" s="196"/>
      <c r="J124" s="38"/>
      <c r="K124" s="38"/>
      <c r="L124" s="41"/>
      <c r="M124" s="197"/>
      <c r="N124" s="198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223</v>
      </c>
      <c r="AU124" s="19" t="s">
        <v>79</v>
      </c>
    </row>
    <row r="125" spans="1:65" s="2" customFormat="1" ht="16.5" customHeight="1">
      <c r="A125" s="36"/>
      <c r="B125" s="37"/>
      <c r="C125" s="233" t="s">
        <v>360</v>
      </c>
      <c r="D125" s="233" t="s">
        <v>312</v>
      </c>
      <c r="E125" s="234" t="s">
        <v>1130</v>
      </c>
      <c r="F125" s="235" t="s">
        <v>1131</v>
      </c>
      <c r="G125" s="236" t="s">
        <v>176</v>
      </c>
      <c r="H125" s="237">
        <v>23</v>
      </c>
      <c r="I125" s="238"/>
      <c r="J125" s="239">
        <f>ROUND(I125*H125,2)</f>
        <v>0</v>
      </c>
      <c r="K125" s="235" t="s">
        <v>221</v>
      </c>
      <c r="L125" s="240"/>
      <c r="M125" s="241" t="s">
        <v>19</v>
      </c>
      <c r="N125" s="242" t="s">
        <v>43</v>
      </c>
      <c r="O125" s="66"/>
      <c r="P125" s="190">
        <f>O125*H125</f>
        <v>0</v>
      </c>
      <c r="Q125" s="190">
        <v>6.9999999999999999E-4</v>
      </c>
      <c r="R125" s="190">
        <f>Q125*H125</f>
        <v>1.61E-2</v>
      </c>
      <c r="S125" s="190">
        <v>0</v>
      </c>
      <c r="T125" s="191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2" t="s">
        <v>393</v>
      </c>
      <c r="AT125" s="192" t="s">
        <v>312</v>
      </c>
      <c r="AU125" s="192" t="s">
        <v>79</v>
      </c>
      <c r="AY125" s="19" t="s">
        <v>216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9" t="s">
        <v>79</v>
      </c>
      <c r="BK125" s="193">
        <f>ROUND(I125*H125,2)</f>
        <v>0</v>
      </c>
      <c r="BL125" s="19" t="s">
        <v>304</v>
      </c>
      <c r="BM125" s="192" t="s">
        <v>1477</v>
      </c>
    </row>
    <row r="126" spans="1:65" s="2" customFormat="1" ht="16.5" customHeight="1">
      <c r="A126" s="36"/>
      <c r="B126" s="37"/>
      <c r="C126" s="233" t="s">
        <v>366</v>
      </c>
      <c r="D126" s="233" t="s">
        <v>312</v>
      </c>
      <c r="E126" s="234" t="s">
        <v>1133</v>
      </c>
      <c r="F126" s="235" t="s">
        <v>1134</v>
      </c>
      <c r="G126" s="236" t="s">
        <v>176</v>
      </c>
      <c r="H126" s="237">
        <v>23</v>
      </c>
      <c r="I126" s="238"/>
      <c r="J126" s="239">
        <f>ROUND(I126*H126,2)</f>
        <v>0</v>
      </c>
      <c r="K126" s="235" t="s">
        <v>221</v>
      </c>
      <c r="L126" s="240"/>
      <c r="M126" s="241" t="s">
        <v>19</v>
      </c>
      <c r="N126" s="242" t="s">
        <v>43</v>
      </c>
      <c r="O126" s="66"/>
      <c r="P126" s="190">
        <f>O126*H126</f>
        <v>0</v>
      </c>
      <c r="Q126" s="190">
        <v>1.6000000000000001E-4</v>
      </c>
      <c r="R126" s="190">
        <f>Q126*H126</f>
        <v>3.6800000000000001E-3</v>
      </c>
      <c r="S126" s="190">
        <v>0</v>
      </c>
      <c r="T126" s="19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2" t="s">
        <v>393</v>
      </c>
      <c r="AT126" s="192" t="s">
        <v>312</v>
      </c>
      <c r="AU126" s="192" t="s">
        <v>79</v>
      </c>
      <c r="AY126" s="19" t="s">
        <v>216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79</v>
      </c>
      <c r="BK126" s="193">
        <f>ROUND(I126*H126,2)</f>
        <v>0</v>
      </c>
      <c r="BL126" s="19" t="s">
        <v>304</v>
      </c>
      <c r="BM126" s="192" t="s">
        <v>1478</v>
      </c>
    </row>
    <row r="127" spans="1:65" s="2" customFormat="1" ht="16.5" customHeight="1">
      <c r="A127" s="36"/>
      <c r="B127" s="37"/>
      <c r="C127" s="181" t="s">
        <v>371</v>
      </c>
      <c r="D127" s="181" t="s">
        <v>218</v>
      </c>
      <c r="E127" s="182" t="s">
        <v>1136</v>
      </c>
      <c r="F127" s="183" t="s">
        <v>1137</v>
      </c>
      <c r="G127" s="184" t="s">
        <v>176</v>
      </c>
      <c r="H127" s="185">
        <v>51</v>
      </c>
      <c r="I127" s="186"/>
      <c r="J127" s="187">
        <f>ROUND(I127*H127,2)</f>
        <v>0</v>
      </c>
      <c r="K127" s="183" t="s">
        <v>221</v>
      </c>
      <c r="L127" s="41"/>
      <c r="M127" s="188" t="s">
        <v>19</v>
      </c>
      <c r="N127" s="189" t="s">
        <v>43</v>
      </c>
      <c r="O127" s="66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2" t="s">
        <v>304</v>
      </c>
      <c r="AT127" s="192" t="s">
        <v>218</v>
      </c>
      <c r="AU127" s="192" t="s">
        <v>79</v>
      </c>
      <c r="AY127" s="19" t="s">
        <v>216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79</v>
      </c>
      <c r="BK127" s="193">
        <f>ROUND(I127*H127,2)</f>
        <v>0</v>
      </c>
      <c r="BL127" s="19" t="s">
        <v>304</v>
      </c>
      <c r="BM127" s="192" t="s">
        <v>1479</v>
      </c>
    </row>
    <row r="128" spans="1:65" s="2" customFormat="1" ht="11.25">
      <c r="A128" s="36"/>
      <c r="B128" s="37"/>
      <c r="C128" s="38"/>
      <c r="D128" s="194" t="s">
        <v>223</v>
      </c>
      <c r="E128" s="38"/>
      <c r="F128" s="195" t="s">
        <v>1139</v>
      </c>
      <c r="G128" s="38"/>
      <c r="H128" s="38"/>
      <c r="I128" s="196"/>
      <c r="J128" s="38"/>
      <c r="K128" s="38"/>
      <c r="L128" s="41"/>
      <c r="M128" s="197"/>
      <c r="N128" s="198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223</v>
      </c>
      <c r="AU128" s="19" t="s">
        <v>79</v>
      </c>
    </row>
    <row r="129" spans="1:65" s="2" customFormat="1" ht="16.5" customHeight="1">
      <c r="A129" s="36"/>
      <c r="B129" s="37"/>
      <c r="C129" s="233" t="s">
        <v>377</v>
      </c>
      <c r="D129" s="233" t="s">
        <v>312</v>
      </c>
      <c r="E129" s="234" t="s">
        <v>1140</v>
      </c>
      <c r="F129" s="235" t="s">
        <v>1141</v>
      </c>
      <c r="G129" s="236" t="s">
        <v>176</v>
      </c>
      <c r="H129" s="237">
        <v>51</v>
      </c>
      <c r="I129" s="238"/>
      <c r="J129" s="239">
        <f>ROUND(I129*H129,2)</f>
        <v>0</v>
      </c>
      <c r="K129" s="235" t="s">
        <v>221</v>
      </c>
      <c r="L129" s="240"/>
      <c r="M129" s="241" t="s">
        <v>19</v>
      </c>
      <c r="N129" s="242" t="s">
        <v>43</v>
      </c>
      <c r="O129" s="66"/>
      <c r="P129" s="190">
        <f>O129*H129</f>
        <v>0</v>
      </c>
      <c r="Q129" s="190">
        <v>2.5999999999999998E-4</v>
      </c>
      <c r="R129" s="190">
        <f>Q129*H129</f>
        <v>1.3259999999999999E-2</v>
      </c>
      <c r="S129" s="190">
        <v>0</v>
      </c>
      <c r="T129" s="19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2" t="s">
        <v>393</v>
      </c>
      <c r="AT129" s="192" t="s">
        <v>312</v>
      </c>
      <c r="AU129" s="192" t="s">
        <v>79</v>
      </c>
      <c r="AY129" s="19" t="s">
        <v>216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79</v>
      </c>
      <c r="BK129" s="193">
        <f>ROUND(I129*H129,2)</f>
        <v>0</v>
      </c>
      <c r="BL129" s="19" t="s">
        <v>304</v>
      </c>
      <c r="BM129" s="192" t="s">
        <v>1480</v>
      </c>
    </row>
    <row r="130" spans="1:65" s="2" customFormat="1" ht="16.5" customHeight="1">
      <c r="A130" s="36"/>
      <c r="B130" s="37"/>
      <c r="C130" s="181" t="s">
        <v>384</v>
      </c>
      <c r="D130" s="181" t="s">
        <v>218</v>
      </c>
      <c r="E130" s="182" t="s">
        <v>1143</v>
      </c>
      <c r="F130" s="183" t="s">
        <v>1144</v>
      </c>
      <c r="G130" s="184" t="s">
        <v>176</v>
      </c>
      <c r="H130" s="185">
        <v>180</v>
      </c>
      <c r="I130" s="186"/>
      <c r="J130" s="187">
        <f>ROUND(I130*H130,2)</f>
        <v>0</v>
      </c>
      <c r="K130" s="183" t="s">
        <v>221</v>
      </c>
      <c r="L130" s="41"/>
      <c r="M130" s="188" t="s">
        <v>19</v>
      </c>
      <c r="N130" s="189" t="s">
        <v>43</v>
      </c>
      <c r="O130" s="66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2" t="s">
        <v>304</v>
      </c>
      <c r="AT130" s="192" t="s">
        <v>218</v>
      </c>
      <c r="AU130" s="192" t="s">
        <v>79</v>
      </c>
      <c r="AY130" s="19" t="s">
        <v>216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9" t="s">
        <v>79</v>
      </c>
      <c r="BK130" s="193">
        <f>ROUND(I130*H130,2)</f>
        <v>0</v>
      </c>
      <c r="BL130" s="19" t="s">
        <v>304</v>
      </c>
      <c r="BM130" s="192" t="s">
        <v>1481</v>
      </c>
    </row>
    <row r="131" spans="1:65" s="2" customFormat="1" ht="11.25">
      <c r="A131" s="36"/>
      <c r="B131" s="37"/>
      <c r="C131" s="38"/>
      <c r="D131" s="194" t="s">
        <v>223</v>
      </c>
      <c r="E131" s="38"/>
      <c r="F131" s="195" t="s">
        <v>1146</v>
      </c>
      <c r="G131" s="38"/>
      <c r="H131" s="38"/>
      <c r="I131" s="196"/>
      <c r="J131" s="38"/>
      <c r="K131" s="38"/>
      <c r="L131" s="41"/>
      <c r="M131" s="197"/>
      <c r="N131" s="198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223</v>
      </c>
      <c r="AU131" s="19" t="s">
        <v>79</v>
      </c>
    </row>
    <row r="132" spans="1:65" s="2" customFormat="1" ht="16.5" customHeight="1">
      <c r="A132" s="36"/>
      <c r="B132" s="37"/>
      <c r="C132" s="181" t="s">
        <v>388</v>
      </c>
      <c r="D132" s="181" t="s">
        <v>218</v>
      </c>
      <c r="E132" s="182" t="s">
        <v>1147</v>
      </c>
      <c r="F132" s="183" t="s">
        <v>1148</v>
      </c>
      <c r="G132" s="184" t="s">
        <v>176</v>
      </c>
      <c r="H132" s="185">
        <v>80</v>
      </c>
      <c r="I132" s="186"/>
      <c r="J132" s="187">
        <f>ROUND(I132*H132,2)</f>
        <v>0</v>
      </c>
      <c r="K132" s="183" t="s">
        <v>221</v>
      </c>
      <c r="L132" s="41"/>
      <c r="M132" s="188" t="s">
        <v>19</v>
      </c>
      <c r="N132" s="189" t="s">
        <v>43</v>
      </c>
      <c r="O132" s="66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2" t="s">
        <v>304</v>
      </c>
      <c r="AT132" s="192" t="s">
        <v>218</v>
      </c>
      <c r="AU132" s="192" t="s">
        <v>79</v>
      </c>
      <c r="AY132" s="19" t="s">
        <v>216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9" t="s">
        <v>79</v>
      </c>
      <c r="BK132" s="193">
        <f>ROUND(I132*H132,2)</f>
        <v>0</v>
      </c>
      <c r="BL132" s="19" t="s">
        <v>304</v>
      </c>
      <c r="BM132" s="192" t="s">
        <v>1482</v>
      </c>
    </row>
    <row r="133" spans="1:65" s="2" customFormat="1" ht="11.25">
      <c r="A133" s="36"/>
      <c r="B133" s="37"/>
      <c r="C133" s="38"/>
      <c r="D133" s="194" t="s">
        <v>223</v>
      </c>
      <c r="E133" s="38"/>
      <c r="F133" s="195" t="s">
        <v>1150</v>
      </c>
      <c r="G133" s="38"/>
      <c r="H133" s="38"/>
      <c r="I133" s="196"/>
      <c r="J133" s="38"/>
      <c r="K133" s="38"/>
      <c r="L133" s="41"/>
      <c r="M133" s="197"/>
      <c r="N133" s="198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223</v>
      </c>
      <c r="AU133" s="19" t="s">
        <v>79</v>
      </c>
    </row>
    <row r="134" spans="1:65" s="2" customFormat="1" ht="21.75" customHeight="1">
      <c r="A134" s="36"/>
      <c r="B134" s="37"/>
      <c r="C134" s="181" t="s">
        <v>393</v>
      </c>
      <c r="D134" s="181" t="s">
        <v>218</v>
      </c>
      <c r="E134" s="182" t="s">
        <v>1483</v>
      </c>
      <c r="F134" s="183" t="s">
        <v>1484</v>
      </c>
      <c r="G134" s="184" t="s">
        <v>176</v>
      </c>
      <c r="H134" s="185">
        <v>3</v>
      </c>
      <c r="I134" s="186"/>
      <c r="J134" s="187">
        <f>ROUND(I134*H134,2)</f>
        <v>0</v>
      </c>
      <c r="K134" s="183" t="s">
        <v>221</v>
      </c>
      <c r="L134" s="41"/>
      <c r="M134" s="188" t="s">
        <v>19</v>
      </c>
      <c r="N134" s="189" t="s">
        <v>43</v>
      </c>
      <c r="O134" s="66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2" t="s">
        <v>304</v>
      </c>
      <c r="AT134" s="192" t="s">
        <v>218</v>
      </c>
      <c r="AU134" s="192" t="s">
        <v>79</v>
      </c>
      <c r="AY134" s="19" t="s">
        <v>216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9" t="s">
        <v>79</v>
      </c>
      <c r="BK134" s="193">
        <f>ROUND(I134*H134,2)</f>
        <v>0</v>
      </c>
      <c r="BL134" s="19" t="s">
        <v>304</v>
      </c>
      <c r="BM134" s="192" t="s">
        <v>1485</v>
      </c>
    </row>
    <row r="135" spans="1:65" s="2" customFormat="1" ht="11.25">
      <c r="A135" s="36"/>
      <c r="B135" s="37"/>
      <c r="C135" s="38"/>
      <c r="D135" s="194" t="s">
        <v>223</v>
      </c>
      <c r="E135" s="38"/>
      <c r="F135" s="195" t="s">
        <v>1486</v>
      </c>
      <c r="G135" s="38"/>
      <c r="H135" s="38"/>
      <c r="I135" s="196"/>
      <c r="J135" s="38"/>
      <c r="K135" s="38"/>
      <c r="L135" s="41"/>
      <c r="M135" s="197"/>
      <c r="N135" s="198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223</v>
      </c>
      <c r="AU135" s="19" t="s">
        <v>79</v>
      </c>
    </row>
    <row r="136" spans="1:65" s="2" customFormat="1" ht="16.5" customHeight="1">
      <c r="A136" s="36"/>
      <c r="B136" s="37"/>
      <c r="C136" s="181" t="s">
        <v>398</v>
      </c>
      <c r="D136" s="181" t="s">
        <v>218</v>
      </c>
      <c r="E136" s="182" t="s">
        <v>1151</v>
      </c>
      <c r="F136" s="183" t="s">
        <v>1152</v>
      </c>
      <c r="G136" s="184" t="s">
        <v>176</v>
      </c>
      <c r="H136" s="185">
        <v>30</v>
      </c>
      <c r="I136" s="186"/>
      <c r="J136" s="187">
        <f>ROUND(I136*H136,2)</f>
        <v>0</v>
      </c>
      <c r="K136" s="183" t="s">
        <v>221</v>
      </c>
      <c r="L136" s="41"/>
      <c r="M136" s="188" t="s">
        <v>19</v>
      </c>
      <c r="N136" s="189" t="s">
        <v>43</v>
      </c>
      <c r="O136" s="66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2" t="s">
        <v>304</v>
      </c>
      <c r="AT136" s="192" t="s">
        <v>218</v>
      </c>
      <c r="AU136" s="192" t="s">
        <v>79</v>
      </c>
      <c r="AY136" s="19" t="s">
        <v>216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9" t="s">
        <v>79</v>
      </c>
      <c r="BK136" s="193">
        <f>ROUND(I136*H136,2)</f>
        <v>0</v>
      </c>
      <c r="BL136" s="19" t="s">
        <v>304</v>
      </c>
      <c r="BM136" s="192" t="s">
        <v>1487</v>
      </c>
    </row>
    <row r="137" spans="1:65" s="2" customFormat="1" ht="11.25">
      <c r="A137" s="36"/>
      <c r="B137" s="37"/>
      <c r="C137" s="38"/>
      <c r="D137" s="194" t="s">
        <v>223</v>
      </c>
      <c r="E137" s="38"/>
      <c r="F137" s="195" t="s">
        <v>1154</v>
      </c>
      <c r="G137" s="38"/>
      <c r="H137" s="38"/>
      <c r="I137" s="196"/>
      <c r="J137" s="38"/>
      <c r="K137" s="38"/>
      <c r="L137" s="41"/>
      <c r="M137" s="197"/>
      <c r="N137" s="198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223</v>
      </c>
      <c r="AU137" s="19" t="s">
        <v>79</v>
      </c>
    </row>
    <row r="138" spans="1:65" s="2" customFormat="1" ht="16.5" customHeight="1">
      <c r="A138" s="36"/>
      <c r="B138" s="37"/>
      <c r="C138" s="181" t="s">
        <v>404</v>
      </c>
      <c r="D138" s="181" t="s">
        <v>218</v>
      </c>
      <c r="E138" s="182" t="s">
        <v>1155</v>
      </c>
      <c r="F138" s="183" t="s">
        <v>1156</v>
      </c>
      <c r="G138" s="184" t="s">
        <v>176</v>
      </c>
      <c r="H138" s="185">
        <v>20</v>
      </c>
      <c r="I138" s="186"/>
      <c r="J138" s="187">
        <f>ROUND(I138*H138,2)</f>
        <v>0</v>
      </c>
      <c r="K138" s="183" t="s">
        <v>221</v>
      </c>
      <c r="L138" s="41"/>
      <c r="M138" s="188" t="s">
        <v>19</v>
      </c>
      <c r="N138" s="189" t="s">
        <v>43</v>
      </c>
      <c r="O138" s="66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2" t="s">
        <v>304</v>
      </c>
      <c r="AT138" s="192" t="s">
        <v>218</v>
      </c>
      <c r="AU138" s="192" t="s">
        <v>79</v>
      </c>
      <c r="AY138" s="19" t="s">
        <v>216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9" t="s">
        <v>79</v>
      </c>
      <c r="BK138" s="193">
        <f>ROUND(I138*H138,2)</f>
        <v>0</v>
      </c>
      <c r="BL138" s="19" t="s">
        <v>304</v>
      </c>
      <c r="BM138" s="192" t="s">
        <v>1488</v>
      </c>
    </row>
    <row r="139" spans="1:65" s="2" customFormat="1" ht="11.25">
      <c r="A139" s="36"/>
      <c r="B139" s="37"/>
      <c r="C139" s="38"/>
      <c r="D139" s="194" t="s">
        <v>223</v>
      </c>
      <c r="E139" s="38"/>
      <c r="F139" s="195" t="s">
        <v>1158</v>
      </c>
      <c r="G139" s="38"/>
      <c r="H139" s="38"/>
      <c r="I139" s="196"/>
      <c r="J139" s="38"/>
      <c r="K139" s="38"/>
      <c r="L139" s="41"/>
      <c r="M139" s="197"/>
      <c r="N139" s="198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223</v>
      </c>
      <c r="AU139" s="19" t="s">
        <v>79</v>
      </c>
    </row>
    <row r="140" spans="1:65" s="2" customFormat="1" ht="16.5" customHeight="1">
      <c r="A140" s="36"/>
      <c r="B140" s="37"/>
      <c r="C140" s="181" t="s">
        <v>410</v>
      </c>
      <c r="D140" s="181" t="s">
        <v>218</v>
      </c>
      <c r="E140" s="182" t="s">
        <v>1159</v>
      </c>
      <c r="F140" s="183" t="s">
        <v>1160</v>
      </c>
      <c r="G140" s="184" t="s">
        <v>176</v>
      </c>
      <c r="H140" s="185">
        <v>30</v>
      </c>
      <c r="I140" s="186"/>
      <c r="J140" s="187">
        <f>ROUND(I140*H140,2)</f>
        <v>0</v>
      </c>
      <c r="K140" s="183" t="s">
        <v>221</v>
      </c>
      <c r="L140" s="41"/>
      <c r="M140" s="188" t="s">
        <v>19</v>
      </c>
      <c r="N140" s="189" t="s">
        <v>43</v>
      </c>
      <c r="O140" s="66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2" t="s">
        <v>304</v>
      </c>
      <c r="AT140" s="192" t="s">
        <v>218</v>
      </c>
      <c r="AU140" s="192" t="s">
        <v>79</v>
      </c>
      <c r="AY140" s="19" t="s">
        <v>216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9" t="s">
        <v>79</v>
      </c>
      <c r="BK140" s="193">
        <f>ROUND(I140*H140,2)</f>
        <v>0</v>
      </c>
      <c r="BL140" s="19" t="s">
        <v>304</v>
      </c>
      <c r="BM140" s="192" t="s">
        <v>1489</v>
      </c>
    </row>
    <row r="141" spans="1:65" s="2" customFormat="1" ht="11.25">
      <c r="A141" s="36"/>
      <c r="B141" s="37"/>
      <c r="C141" s="38"/>
      <c r="D141" s="194" t="s">
        <v>223</v>
      </c>
      <c r="E141" s="38"/>
      <c r="F141" s="195" t="s">
        <v>1162</v>
      </c>
      <c r="G141" s="38"/>
      <c r="H141" s="38"/>
      <c r="I141" s="196"/>
      <c r="J141" s="38"/>
      <c r="K141" s="38"/>
      <c r="L141" s="41"/>
      <c r="M141" s="197"/>
      <c r="N141" s="198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223</v>
      </c>
      <c r="AU141" s="19" t="s">
        <v>79</v>
      </c>
    </row>
    <row r="142" spans="1:65" s="2" customFormat="1" ht="16.5" customHeight="1">
      <c r="A142" s="36"/>
      <c r="B142" s="37"/>
      <c r="C142" s="181" t="s">
        <v>415</v>
      </c>
      <c r="D142" s="181" t="s">
        <v>218</v>
      </c>
      <c r="E142" s="182" t="s">
        <v>1163</v>
      </c>
      <c r="F142" s="183" t="s">
        <v>1164</v>
      </c>
      <c r="G142" s="184" t="s">
        <v>176</v>
      </c>
      <c r="H142" s="185">
        <v>20</v>
      </c>
      <c r="I142" s="186"/>
      <c r="J142" s="187">
        <f>ROUND(I142*H142,2)</f>
        <v>0</v>
      </c>
      <c r="K142" s="183" t="s">
        <v>221</v>
      </c>
      <c r="L142" s="41"/>
      <c r="M142" s="188" t="s">
        <v>19</v>
      </c>
      <c r="N142" s="189" t="s">
        <v>43</v>
      </c>
      <c r="O142" s="66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2" t="s">
        <v>304</v>
      </c>
      <c r="AT142" s="192" t="s">
        <v>218</v>
      </c>
      <c r="AU142" s="192" t="s">
        <v>79</v>
      </c>
      <c r="AY142" s="19" t="s">
        <v>216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9" t="s">
        <v>79</v>
      </c>
      <c r="BK142" s="193">
        <f>ROUND(I142*H142,2)</f>
        <v>0</v>
      </c>
      <c r="BL142" s="19" t="s">
        <v>304</v>
      </c>
      <c r="BM142" s="192" t="s">
        <v>1490</v>
      </c>
    </row>
    <row r="143" spans="1:65" s="2" customFormat="1" ht="11.25">
      <c r="A143" s="36"/>
      <c r="B143" s="37"/>
      <c r="C143" s="38"/>
      <c r="D143" s="194" t="s">
        <v>223</v>
      </c>
      <c r="E143" s="38"/>
      <c r="F143" s="195" t="s">
        <v>1166</v>
      </c>
      <c r="G143" s="38"/>
      <c r="H143" s="38"/>
      <c r="I143" s="196"/>
      <c r="J143" s="38"/>
      <c r="K143" s="38"/>
      <c r="L143" s="41"/>
      <c r="M143" s="197"/>
      <c r="N143" s="198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223</v>
      </c>
      <c r="AU143" s="19" t="s">
        <v>79</v>
      </c>
    </row>
    <row r="144" spans="1:65" s="2" customFormat="1" ht="16.5" customHeight="1">
      <c r="A144" s="36"/>
      <c r="B144" s="37"/>
      <c r="C144" s="181" t="s">
        <v>421</v>
      </c>
      <c r="D144" s="181" t="s">
        <v>218</v>
      </c>
      <c r="E144" s="182" t="s">
        <v>1167</v>
      </c>
      <c r="F144" s="183" t="s">
        <v>1168</v>
      </c>
      <c r="G144" s="184" t="s">
        <v>176</v>
      </c>
      <c r="H144" s="185">
        <v>20</v>
      </c>
      <c r="I144" s="186"/>
      <c r="J144" s="187">
        <f>ROUND(I144*H144,2)</f>
        <v>0</v>
      </c>
      <c r="K144" s="183" t="s">
        <v>221</v>
      </c>
      <c r="L144" s="41"/>
      <c r="M144" s="188" t="s">
        <v>19</v>
      </c>
      <c r="N144" s="189" t="s">
        <v>43</v>
      </c>
      <c r="O144" s="66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2" t="s">
        <v>304</v>
      </c>
      <c r="AT144" s="192" t="s">
        <v>218</v>
      </c>
      <c r="AU144" s="192" t="s">
        <v>79</v>
      </c>
      <c r="AY144" s="19" t="s">
        <v>216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9" t="s">
        <v>79</v>
      </c>
      <c r="BK144" s="193">
        <f>ROUND(I144*H144,2)</f>
        <v>0</v>
      </c>
      <c r="BL144" s="19" t="s">
        <v>304</v>
      </c>
      <c r="BM144" s="192" t="s">
        <v>1491</v>
      </c>
    </row>
    <row r="145" spans="1:65" s="2" customFormat="1" ht="11.25">
      <c r="A145" s="36"/>
      <c r="B145" s="37"/>
      <c r="C145" s="38"/>
      <c r="D145" s="194" t="s">
        <v>223</v>
      </c>
      <c r="E145" s="38"/>
      <c r="F145" s="195" t="s">
        <v>1170</v>
      </c>
      <c r="G145" s="38"/>
      <c r="H145" s="38"/>
      <c r="I145" s="196"/>
      <c r="J145" s="38"/>
      <c r="K145" s="38"/>
      <c r="L145" s="41"/>
      <c r="M145" s="197"/>
      <c r="N145" s="198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223</v>
      </c>
      <c r="AU145" s="19" t="s">
        <v>79</v>
      </c>
    </row>
    <row r="146" spans="1:65" s="2" customFormat="1" ht="16.5" customHeight="1">
      <c r="A146" s="36"/>
      <c r="B146" s="37"/>
      <c r="C146" s="181" t="s">
        <v>426</v>
      </c>
      <c r="D146" s="181" t="s">
        <v>218</v>
      </c>
      <c r="E146" s="182" t="s">
        <v>1171</v>
      </c>
      <c r="F146" s="183" t="s">
        <v>1172</v>
      </c>
      <c r="G146" s="184" t="s">
        <v>134</v>
      </c>
      <c r="H146" s="185">
        <v>30</v>
      </c>
      <c r="I146" s="186"/>
      <c r="J146" s="187">
        <f>ROUND(I146*H146,2)</f>
        <v>0</v>
      </c>
      <c r="K146" s="183" t="s">
        <v>221</v>
      </c>
      <c r="L146" s="41"/>
      <c r="M146" s="188" t="s">
        <v>19</v>
      </c>
      <c r="N146" s="189" t="s">
        <v>43</v>
      </c>
      <c r="O146" s="66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2" t="s">
        <v>304</v>
      </c>
      <c r="AT146" s="192" t="s">
        <v>218</v>
      </c>
      <c r="AU146" s="192" t="s">
        <v>79</v>
      </c>
      <c r="AY146" s="19" t="s">
        <v>216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79</v>
      </c>
      <c r="BK146" s="193">
        <f>ROUND(I146*H146,2)</f>
        <v>0</v>
      </c>
      <c r="BL146" s="19" t="s">
        <v>304</v>
      </c>
      <c r="BM146" s="192" t="s">
        <v>1492</v>
      </c>
    </row>
    <row r="147" spans="1:65" s="2" customFormat="1" ht="11.25">
      <c r="A147" s="36"/>
      <c r="B147" s="37"/>
      <c r="C147" s="38"/>
      <c r="D147" s="194" t="s">
        <v>223</v>
      </c>
      <c r="E147" s="38"/>
      <c r="F147" s="195" t="s">
        <v>1174</v>
      </c>
      <c r="G147" s="38"/>
      <c r="H147" s="38"/>
      <c r="I147" s="196"/>
      <c r="J147" s="38"/>
      <c r="K147" s="38"/>
      <c r="L147" s="41"/>
      <c r="M147" s="197"/>
      <c r="N147" s="198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223</v>
      </c>
      <c r="AU147" s="19" t="s">
        <v>79</v>
      </c>
    </row>
    <row r="148" spans="1:65" s="2" customFormat="1" ht="16.5" customHeight="1">
      <c r="A148" s="36"/>
      <c r="B148" s="37"/>
      <c r="C148" s="233" t="s">
        <v>431</v>
      </c>
      <c r="D148" s="233" t="s">
        <v>312</v>
      </c>
      <c r="E148" s="234" t="s">
        <v>1175</v>
      </c>
      <c r="F148" s="235" t="s">
        <v>1176</v>
      </c>
      <c r="G148" s="236" t="s">
        <v>134</v>
      </c>
      <c r="H148" s="237">
        <v>30</v>
      </c>
      <c r="I148" s="238"/>
      <c r="J148" s="239">
        <f>ROUND(I148*H148,2)</f>
        <v>0</v>
      </c>
      <c r="K148" s="235" t="s">
        <v>221</v>
      </c>
      <c r="L148" s="240"/>
      <c r="M148" s="241" t="s">
        <v>19</v>
      </c>
      <c r="N148" s="242" t="s">
        <v>43</v>
      </c>
      <c r="O148" s="66"/>
      <c r="P148" s="190">
        <f>O148*H148</f>
        <v>0</v>
      </c>
      <c r="Q148" s="190">
        <v>1E-4</v>
      </c>
      <c r="R148" s="190">
        <f>Q148*H148</f>
        <v>3.0000000000000001E-3</v>
      </c>
      <c r="S148" s="190">
        <v>0</v>
      </c>
      <c r="T148" s="19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2" t="s">
        <v>393</v>
      </c>
      <c r="AT148" s="192" t="s">
        <v>312</v>
      </c>
      <c r="AU148" s="192" t="s">
        <v>79</v>
      </c>
      <c r="AY148" s="19" t="s">
        <v>216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79</v>
      </c>
      <c r="BK148" s="193">
        <f>ROUND(I148*H148,2)</f>
        <v>0</v>
      </c>
      <c r="BL148" s="19" t="s">
        <v>304</v>
      </c>
      <c r="BM148" s="192" t="s">
        <v>1493</v>
      </c>
    </row>
    <row r="149" spans="1:65" s="2" customFormat="1" ht="16.5" customHeight="1">
      <c r="A149" s="36"/>
      <c r="B149" s="37"/>
      <c r="C149" s="233" t="s">
        <v>435</v>
      </c>
      <c r="D149" s="233" t="s">
        <v>312</v>
      </c>
      <c r="E149" s="234" t="s">
        <v>1178</v>
      </c>
      <c r="F149" s="235" t="s">
        <v>1179</v>
      </c>
      <c r="G149" s="236" t="s">
        <v>134</v>
      </c>
      <c r="H149" s="237">
        <v>30</v>
      </c>
      <c r="I149" s="238"/>
      <c r="J149" s="239">
        <f>ROUND(I149*H149,2)</f>
        <v>0</v>
      </c>
      <c r="K149" s="235" t="s">
        <v>1083</v>
      </c>
      <c r="L149" s="240"/>
      <c r="M149" s="241" t="s">
        <v>19</v>
      </c>
      <c r="N149" s="242" t="s">
        <v>43</v>
      </c>
      <c r="O149" s="66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2" t="s">
        <v>393</v>
      </c>
      <c r="AT149" s="192" t="s">
        <v>312</v>
      </c>
      <c r="AU149" s="192" t="s">
        <v>79</v>
      </c>
      <c r="AY149" s="19" t="s">
        <v>216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9" t="s">
        <v>79</v>
      </c>
      <c r="BK149" s="193">
        <f>ROUND(I149*H149,2)</f>
        <v>0</v>
      </c>
      <c r="BL149" s="19" t="s">
        <v>304</v>
      </c>
      <c r="BM149" s="192" t="s">
        <v>1494</v>
      </c>
    </row>
    <row r="150" spans="1:65" s="2" customFormat="1" ht="16.5" customHeight="1">
      <c r="A150" s="36"/>
      <c r="B150" s="37"/>
      <c r="C150" s="233" t="s">
        <v>440</v>
      </c>
      <c r="D150" s="233" t="s">
        <v>312</v>
      </c>
      <c r="E150" s="234" t="s">
        <v>1181</v>
      </c>
      <c r="F150" s="235" t="s">
        <v>1182</v>
      </c>
      <c r="G150" s="236" t="s">
        <v>941</v>
      </c>
      <c r="H150" s="237">
        <v>30</v>
      </c>
      <c r="I150" s="238"/>
      <c r="J150" s="239">
        <f>ROUND(I150*H150,2)</f>
        <v>0</v>
      </c>
      <c r="K150" s="235" t="s">
        <v>1083</v>
      </c>
      <c r="L150" s="240"/>
      <c r="M150" s="241" t="s">
        <v>19</v>
      </c>
      <c r="N150" s="242" t="s">
        <v>43</v>
      </c>
      <c r="O150" s="66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2" t="s">
        <v>393</v>
      </c>
      <c r="AT150" s="192" t="s">
        <v>312</v>
      </c>
      <c r="AU150" s="192" t="s">
        <v>79</v>
      </c>
      <c r="AY150" s="19" t="s">
        <v>216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79</v>
      </c>
      <c r="BK150" s="193">
        <f>ROUND(I150*H150,2)</f>
        <v>0</v>
      </c>
      <c r="BL150" s="19" t="s">
        <v>304</v>
      </c>
      <c r="BM150" s="192" t="s">
        <v>1495</v>
      </c>
    </row>
    <row r="151" spans="1:65" s="2" customFormat="1" ht="16.5" customHeight="1">
      <c r="A151" s="36"/>
      <c r="B151" s="37"/>
      <c r="C151" s="233" t="s">
        <v>445</v>
      </c>
      <c r="D151" s="233" t="s">
        <v>312</v>
      </c>
      <c r="E151" s="234" t="s">
        <v>1184</v>
      </c>
      <c r="F151" s="235" t="s">
        <v>1185</v>
      </c>
      <c r="G151" s="236" t="s">
        <v>941</v>
      </c>
      <c r="H151" s="237">
        <v>1</v>
      </c>
      <c r="I151" s="238"/>
      <c r="J151" s="239">
        <f>ROUND(I151*H151,2)</f>
        <v>0</v>
      </c>
      <c r="K151" s="235" t="s">
        <v>1083</v>
      </c>
      <c r="L151" s="240"/>
      <c r="M151" s="241" t="s">
        <v>19</v>
      </c>
      <c r="N151" s="242" t="s">
        <v>43</v>
      </c>
      <c r="O151" s="66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2" t="s">
        <v>393</v>
      </c>
      <c r="AT151" s="192" t="s">
        <v>312</v>
      </c>
      <c r="AU151" s="192" t="s">
        <v>79</v>
      </c>
      <c r="AY151" s="19" t="s">
        <v>216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79</v>
      </c>
      <c r="BK151" s="193">
        <f>ROUND(I151*H151,2)</f>
        <v>0</v>
      </c>
      <c r="BL151" s="19" t="s">
        <v>304</v>
      </c>
      <c r="BM151" s="192" t="s">
        <v>1496</v>
      </c>
    </row>
    <row r="152" spans="1:65" s="2" customFormat="1" ht="16.5" customHeight="1">
      <c r="A152" s="36"/>
      <c r="B152" s="37"/>
      <c r="C152" s="181" t="s">
        <v>450</v>
      </c>
      <c r="D152" s="181" t="s">
        <v>218</v>
      </c>
      <c r="E152" s="182" t="s">
        <v>1187</v>
      </c>
      <c r="F152" s="183" t="s">
        <v>1497</v>
      </c>
      <c r="G152" s="184" t="s">
        <v>134</v>
      </c>
      <c r="H152" s="185">
        <v>400</v>
      </c>
      <c r="I152" s="186"/>
      <c r="J152" s="187">
        <f>ROUND(I152*H152,2)</f>
        <v>0</v>
      </c>
      <c r="K152" s="183" t="s">
        <v>221</v>
      </c>
      <c r="L152" s="41"/>
      <c r="M152" s="188" t="s">
        <v>19</v>
      </c>
      <c r="N152" s="189" t="s">
        <v>43</v>
      </c>
      <c r="O152" s="66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2" t="s">
        <v>304</v>
      </c>
      <c r="AT152" s="192" t="s">
        <v>218</v>
      </c>
      <c r="AU152" s="192" t="s">
        <v>79</v>
      </c>
      <c r="AY152" s="19" t="s">
        <v>216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79</v>
      </c>
      <c r="BK152" s="193">
        <f>ROUND(I152*H152,2)</f>
        <v>0</v>
      </c>
      <c r="BL152" s="19" t="s">
        <v>304</v>
      </c>
      <c r="BM152" s="192" t="s">
        <v>1498</v>
      </c>
    </row>
    <row r="153" spans="1:65" s="2" customFormat="1" ht="11.25">
      <c r="A153" s="36"/>
      <c r="B153" s="37"/>
      <c r="C153" s="38"/>
      <c r="D153" s="194" t="s">
        <v>223</v>
      </c>
      <c r="E153" s="38"/>
      <c r="F153" s="195" t="s">
        <v>1190</v>
      </c>
      <c r="G153" s="38"/>
      <c r="H153" s="38"/>
      <c r="I153" s="196"/>
      <c r="J153" s="38"/>
      <c r="K153" s="38"/>
      <c r="L153" s="41"/>
      <c r="M153" s="197"/>
      <c r="N153" s="198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223</v>
      </c>
      <c r="AU153" s="19" t="s">
        <v>79</v>
      </c>
    </row>
    <row r="154" spans="1:65" s="2" customFormat="1" ht="16.5" customHeight="1">
      <c r="A154" s="36"/>
      <c r="B154" s="37"/>
      <c r="C154" s="233" t="s">
        <v>454</v>
      </c>
      <c r="D154" s="233" t="s">
        <v>312</v>
      </c>
      <c r="E154" s="234" t="s">
        <v>1191</v>
      </c>
      <c r="F154" s="235" t="s">
        <v>1192</v>
      </c>
      <c r="G154" s="236" t="s">
        <v>134</v>
      </c>
      <c r="H154" s="237">
        <v>400</v>
      </c>
      <c r="I154" s="238"/>
      <c r="J154" s="239">
        <f>ROUND(I154*H154,2)</f>
        <v>0</v>
      </c>
      <c r="K154" s="235" t="s">
        <v>221</v>
      </c>
      <c r="L154" s="240"/>
      <c r="M154" s="241" t="s">
        <v>19</v>
      </c>
      <c r="N154" s="242" t="s">
        <v>43</v>
      </c>
      <c r="O154" s="66"/>
      <c r="P154" s="190">
        <f>O154*H154</f>
        <v>0</v>
      </c>
      <c r="Q154" s="190">
        <v>1.6000000000000001E-4</v>
      </c>
      <c r="R154" s="190">
        <f>Q154*H154</f>
        <v>6.4000000000000001E-2</v>
      </c>
      <c r="S154" s="190">
        <v>0</v>
      </c>
      <c r="T154" s="19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92" t="s">
        <v>393</v>
      </c>
      <c r="AT154" s="192" t="s">
        <v>312</v>
      </c>
      <c r="AU154" s="192" t="s">
        <v>79</v>
      </c>
      <c r="AY154" s="19" t="s">
        <v>216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79</v>
      </c>
      <c r="BK154" s="193">
        <f>ROUND(I154*H154,2)</f>
        <v>0</v>
      </c>
      <c r="BL154" s="19" t="s">
        <v>304</v>
      </c>
      <c r="BM154" s="192" t="s">
        <v>1499</v>
      </c>
    </row>
    <row r="155" spans="1:65" s="2" customFormat="1" ht="16.5" customHeight="1">
      <c r="A155" s="36"/>
      <c r="B155" s="37"/>
      <c r="C155" s="181" t="s">
        <v>460</v>
      </c>
      <c r="D155" s="181" t="s">
        <v>218</v>
      </c>
      <c r="E155" s="182" t="s">
        <v>1194</v>
      </c>
      <c r="F155" s="183" t="s">
        <v>1500</v>
      </c>
      <c r="G155" s="184" t="s">
        <v>134</v>
      </c>
      <c r="H155" s="185">
        <v>1790</v>
      </c>
      <c r="I155" s="186"/>
      <c r="J155" s="187">
        <f>ROUND(I155*H155,2)</f>
        <v>0</v>
      </c>
      <c r="K155" s="183" t="s">
        <v>221</v>
      </c>
      <c r="L155" s="41"/>
      <c r="M155" s="188" t="s">
        <v>19</v>
      </c>
      <c r="N155" s="189" t="s">
        <v>43</v>
      </c>
      <c r="O155" s="66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2" t="s">
        <v>304</v>
      </c>
      <c r="AT155" s="192" t="s">
        <v>218</v>
      </c>
      <c r="AU155" s="192" t="s">
        <v>79</v>
      </c>
      <c r="AY155" s="19" t="s">
        <v>216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79</v>
      </c>
      <c r="BK155" s="193">
        <f>ROUND(I155*H155,2)</f>
        <v>0</v>
      </c>
      <c r="BL155" s="19" t="s">
        <v>304</v>
      </c>
      <c r="BM155" s="192" t="s">
        <v>1501</v>
      </c>
    </row>
    <row r="156" spans="1:65" s="2" customFormat="1" ht="11.25">
      <c r="A156" s="36"/>
      <c r="B156" s="37"/>
      <c r="C156" s="38"/>
      <c r="D156" s="194" t="s">
        <v>223</v>
      </c>
      <c r="E156" s="38"/>
      <c r="F156" s="195" t="s">
        <v>1197</v>
      </c>
      <c r="G156" s="38"/>
      <c r="H156" s="38"/>
      <c r="I156" s="196"/>
      <c r="J156" s="38"/>
      <c r="K156" s="38"/>
      <c r="L156" s="41"/>
      <c r="M156" s="197"/>
      <c r="N156" s="198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223</v>
      </c>
      <c r="AU156" s="19" t="s">
        <v>79</v>
      </c>
    </row>
    <row r="157" spans="1:65" s="2" customFormat="1" ht="16.5" customHeight="1">
      <c r="A157" s="36"/>
      <c r="B157" s="37"/>
      <c r="C157" s="233" t="s">
        <v>466</v>
      </c>
      <c r="D157" s="233" t="s">
        <v>312</v>
      </c>
      <c r="E157" s="234" t="s">
        <v>1198</v>
      </c>
      <c r="F157" s="235" t="s">
        <v>1199</v>
      </c>
      <c r="G157" s="236" t="s">
        <v>134</v>
      </c>
      <c r="H157" s="237">
        <v>1790</v>
      </c>
      <c r="I157" s="238"/>
      <c r="J157" s="239">
        <f>ROUND(I157*H157,2)</f>
        <v>0</v>
      </c>
      <c r="K157" s="235" t="s">
        <v>221</v>
      </c>
      <c r="L157" s="240"/>
      <c r="M157" s="241" t="s">
        <v>19</v>
      </c>
      <c r="N157" s="242" t="s">
        <v>43</v>
      </c>
      <c r="O157" s="66"/>
      <c r="P157" s="190">
        <f>O157*H157</f>
        <v>0</v>
      </c>
      <c r="Q157" s="190">
        <v>1.1000000000000001E-3</v>
      </c>
      <c r="R157" s="190">
        <f>Q157*H157</f>
        <v>1.9690000000000001</v>
      </c>
      <c r="S157" s="190">
        <v>0</v>
      </c>
      <c r="T157" s="19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2" t="s">
        <v>393</v>
      </c>
      <c r="AT157" s="192" t="s">
        <v>312</v>
      </c>
      <c r="AU157" s="192" t="s">
        <v>79</v>
      </c>
      <c r="AY157" s="19" t="s">
        <v>216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79</v>
      </c>
      <c r="BK157" s="193">
        <f>ROUND(I157*H157,2)</f>
        <v>0</v>
      </c>
      <c r="BL157" s="19" t="s">
        <v>304</v>
      </c>
      <c r="BM157" s="192" t="s">
        <v>1502</v>
      </c>
    </row>
    <row r="158" spans="1:65" s="2" customFormat="1" ht="16.5" customHeight="1">
      <c r="A158" s="36"/>
      <c r="B158" s="37"/>
      <c r="C158" s="181" t="s">
        <v>471</v>
      </c>
      <c r="D158" s="181" t="s">
        <v>218</v>
      </c>
      <c r="E158" s="182" t="s">
        <v>1201</v>
      </c>
      <c r="F158" s="183" t="s">
        <v>1503</v>
      </c>
      <c r="G158" s="184" t="s">
        <v>176</v>
      </c>
      <c r="H158" s="185">
        <v>2</v>
      </c>
      <c r="I158" s="186"/>
      <c r="J158" s="187">
        <f>ROUND(I158*H158,2)</f>
        <v>0</v>
      </c>
      <c r="K158" s="183" t="s">
        <v>221</v>
      </c>
      <c r="L158" s="41"/>
      <c r="M158" s="188" t="s">
        <v>19</v>
      </c>
      <c r="N158" s="189" t="s">
        <v>43</v>
      </c>
      <c r="O158" s="66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2" t="s">
        <v>304</v>
      </c>
      <c r="AT158" s="192" t="s">
        <v>218</v>
      </c>
      <c r="AU158" s="192" t="s">
        <v>79</v>
      </c>
      <c r="AY158" s="19" t="s">
        <v>216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9" t="s">
        <v>79</v>
      </c>
      <c r="BK158" s="193">
        <f>ROUND(I158*H158,2)</f>
        <v>0</v>
      </c>
      <c r="BL158" s="19" t="s">
        <v>304</v>
      </c>
      <c r="BM158" s="192" t="s">
        <v>1504</v>
      </c>
    </row>
    <row r="159" spans="1:65" s="2" customFormat="1" ht="11.25">
      <c r="A159" s="36"/>
      <c r="B159" s="37"/>
      <c r="C159" s="38"/>
      <c r="D159" s="194" t="s">
        <v>223</v>
      </c>
      <c r="E159" s="38"/>
      <c r="F159" s="195" t="s">
        <v>1204</v>
      </c>
      <c r="G159" s="38"/>
      <c r="H159" s="38"/>
      <c r="I159" s="196"/>
      <c r="J159" s="38"/>
      <c r="K159" s="38"/>
      <c r="L159" s="41"/>
      <c r="M159" s="197"/>
      <c r="N159" s="198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223</v>
      </c>
      <c r="AU159" s="19" t="s">
        <v>79</v>
      </c>
    </row>
    <row r="160" spans="1:65" s="2" customFormat="1" ht="16.5" customHeight="1">
      <c r="A160" s="36"/>
      <c r="B160" s="37"/>
      <c r="C160" s="233" t="s">
        <v>476</v>
      </c>
      <c r="D160" s="233" t="s">
        <v>312</v>
      </c>
      <c r="E160" s="234" t="s">
        <v>1205</v>
      </c>
      <c r="F160" s="235" t="s">
        <v>1206</v>
      </c>
      <c r="G160" s="236" t="s">
        <v>941</v>
      </c>
      <c r="H160" s="237">
        <v>2</v>
      </c>
      <c r="I160" s="238"/>
      <c r="J160" s="239">
        <f>ROUND(I160*H160,2)</f>
        <v>0</v>
      </c>
      <c r="K160" s="235" t="s">
        <v>1083</v>
      </c>
      <c r="L160" s="240"/>
      <c r="M160" s="241" t="s">
        <v>19</v>
      </c>
      <c r="N160" s="242" t="s">
        <v>43</v>
      </c>
      <c r="O160" s="66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92" t="s">
        <v>393</v>
      </c>
      <c r="AT160" s="192" t="s">
        <v>312</v>
      </c>
      <c r="AU160" s="192" t="s">
        <v>79</v>
      </c>
      <c r="AY160" s="19" t="s">
        <v>216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9" t="s">
        <v>79</v>
      </c>
      <c r="BK160" s="193">
        <f>ROUND(I160*H160,2)</f>
        <v>0</v>
      </c>
      <c r="BL160" s="19" t="s">
        <v>304</v>
      </c>
      <c r="BM160" s="192" t="s">
        <v>1505</v>
      </c>
    </row>
    <row r="161" spans="1:65" s="2" customFormat="1" ht="16.5" customHeight="1">
      <c r="A161" s="36"/>
      <c r="B161" s="37"/>
      <c r="C161" s="181" t="s">
        <v>481</v>
      </c>
      <c r="D161" s="181" t="s">
        <v>218</v>
      </c>
      <c r="E161" s="182" t="s">
        <v>1212</v>
      </c>
      <c r="F161" s="183" t="s">
        <v>1213</v>
      </c>
      <c r="G161" s="184" t="s">
        <v>134</v>
      </c>
      <c r="H161" s="185">
        <v>46</v>
      </c>
      <c r="I161" s="186"/>
      <c r="J161" s="187">
        <f>ROUND(I161*H161,2)</f>
        <v>0</v>
      </c>
      <c r="K161" s="183" t="s">
        <v>221</v>
      </c>
      <c r="L161" s="41"/>
      <c r="M161" s="188" t="s">
        <v>19</v>
      </c>
      <c r="N161" s="189" t="s">
        <v>43</v>
      </c>
      <c r="O161" s="66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2" t="s">
        <v>304</v>
      </c>
      <c r="AT161" s="192" t="s">
        <v>218</v>
      </c>
      <c r="AU161" s="192" t="s">
        <v>79</v>
      </c>
      <c r="AY161" s="19" t="s">
        <v>216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79</v>
      </c>
      <c r="BK161" s="193">
        <f>ROUND(I161*H161,2)</f>
        <v>0</v>
      </c>
      <c r="BL161" s="19" t="s">
        <v>304</v>
      </c>
      <c r="BM161" s="192" t="s">
        <v>1506</v>
      </c>
    </row>
    <row r="162" spans="1:65" s="2" customFormat="1" ht="11.25">
      <c r="A162" s="36"/>
      <c r="B162" s="37"/>
      <c r="C162" s="38"/>
      <c r="D162" s="194" t="s">
        <v>223</v>
      </c>
      <c r="E162" s="38"/>
      <c r="F162" s="195" t="s">
        <v>1215</v>
      </c>
      <c r="G162" s="38"/>
      <c r="H162" s="38"/>
      <c r="I162" s="196"/>
      <c r="J162" s="38"/>
      <c r="K162" s="38"/>
      <c r="L162" s="41"/>
      <c r="M162" s="197"/>
      <c r="N162" s="198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223</v>
      </c>
      <c r="AU162" s="19" t="s">
        <v>79</v>
      </c>
    </row>
    <row r="163" spans="1:65" s="2" customFormat="1" ht="16.5" customHeight="1">
      <c r="A163" s="36"/>
      <c r="B163" s="37"/>
      <c r="C163" s="233" t="s">
        <v>488</v>
      </c>
      <c r="D163" s="233" t="s">
        <v>312</v>
      </c>
      <c r="E163" s="234" t="s">
        <v>1216</v>
      </c>
      <c r="F163" s="235" t="s">
        <v>1217</v>
      </c>
      <c r="G163" s="236" t="s">
        <v>326</v>
      </c>
      <c r="H163" s="237">
        <v>29.9</v>
      </c>
      <c r="I163" s="238"/>
      <c r="J163" s="239">
        <f>ROUND(I163*H163,2)</f>
        <v>0</v>
      </c>
      <c r="K163" s="235" t="s">
        <v>221</v>
      </c>
      <c r="L163" s="240"/>
      <c r="M163" s="241" t="s">
        <v>19</v>
      </c>
      <c r="N163" s="242" t="s">
        <v>43</v>
      </c>
      <c r="O163" s="66"/>
      <c r="P163" s="190">
        <f>O163*H163</f>
        <v>0</v>
      </c>
      <c r="Q163" s="190">
        <v>1E-3</v>
      </c>
      <c r="R163" s="190">
        <f>Q163*H163</f>
        <v>2.9899999999999999E-2</v>
      </c>
      <c r="S163" s="190">
        <v>0</v>
      </c>
      <c r="T163" s="19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2" t="s">
        <v>393</v>
      </c>
      <c r="AT163" s="192" t="s">
        <v>312</v>
      </c>
      <c r="AU163" s="192" t="s">
        <v>79</v>
      </c>
      <c r="AY163" s="19" t="s">
        <v>216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79</v>
      </c>
      <c r="BK163" s="193">
        <f>ROUND(I163*H163,2)</f>
        <v>0</v>
      </c>
      <c r="BL163" s="19" t="s">
        <v>304</v>
      </c>
      <c r="BM163" s="192" t="s">
        <v>1507</v>
      </c>
    </row>
    <row r="164" spans="1:65" s="2" customFormat="1" ht="16.5" customHeight="1">
      <c r="A164" s="36"/>
      <c r="B164" s="37"/>
      <c r="C164" s="181" t="s">
        <v>493</v>
      </c>
      <c r="D164" s="181" t="s">
        <v>218</v>
      </c>
      <c r="E164" s="182" t="s">
        <v>1219</v>
      </c>
      <c r="F164" s="183" t="s">
        <v>1220</v>
      </c>
      <c r="G164" s="184" t="s">
        <v>176</v>
      </c>
      <c r="H164" s="185">
        <v>1</v>
      </c>
      <c r="I164" s="186"/>
      <c r="J164" s="187">
        <f>ROUND(I164*H164,2)</f>
        <v>0</v>
      </c>
      <c r="K164" s="183" t="s">
        <v>221</v>
      </c>
      <c r="L164" s="41"/>
      <c r="M164" s="188" t="s">
        <v>19</v>
      </c>
      <c r="N164" s="189" t="s">
        <v>43</v>
      </c>
      <c r="O164" s="66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2" t="s">
        <v>304</v>
      </c>
      <c r="AT164" s="192" t="s">
        <v>218</v>
      </c>
      <c r="AU164" s="192" t="s">
        <v>79</v>
      </c>
      <c r="AY164" s="19" t="s">
        <v>216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9" t="s">
        <v>79</v>
      </c>
      <c r="BK164" s="193">
        <f>ROUND(I164*H164,2)</f>
        <v>0</v>
      </c>
      <c r="BL164" s="19" t="s">
        <v>304</v>
      </c>
      <c r="BM164" s="192" t="s">
        <v>1508</v>
      </c>
    </row>
    <row r="165" spans="1:65" s="2" customFormat="1" ht="11.25">
      <c r="A165" s="36"/>
      <c r="B165" s="37"/>
      <c r="C165" s="38"/>
      <c r="D165" s="194" t="s">
        <v>223</v>
      </c>
      <c r="E165" s="38"/>
      <c r="F165" s="195" t="s">
        <v>1222</v>
      </c>
      <c r="G165" s="38"/>
      <c r="H165" s="38"/>
      <c r="I165" s="196"/>
      <c r="J165" s="38"/>
      <c r="K165" s="38"/>
      <c r="L165" s="41"/>
      <c r="M165" s="197"/>
      <c r="N165" s="198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223</v>
      </c>
      <c r="AU165" s="19" t="s">
        <v>79</v>
      </c>
    </row>
    <row r="166" spans="1:65" s="2" customFormat="1" ht="16.5" customHeight="1">
      <c r="A166" s="36"/>
      <c r="B166" s="37"/>
      <c r="C166" s="181" t="s">
        <v>500</v>
      </c>
      <c r="D166" s="181" t="s">
        <v>218</v>
      </c>
      <c r="E166" s="182" t="s">
        <v>1223</v>
      </c>
      <c r="F166" s="183" t="s">
        <v>1224</v>
      </c>
      <c r="G166" s="184" t="s">
        <v>560</v>
      </c>
      <c r="H166" s="185">
        <v>55</v>
      </c>
      <c r="I166" s="186"/>
      <c r="J166" s="187">
        <f>ROUND(I166*H166,2)</f>
        <v>0</v>
      </c>
      <c r="K166" s="183" t="s">
        <v>221</v>
      </c>
      <c r="L166" s="41"/>
      <c r="M166" s="188" t="s">
        <v>19</v>
      </c>
      <c r="N166" s="189" t="s">
        <v>43</v>
      </c>
      <c r="O166" s="66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92" t="s">
        <v>304</v>
      </c>
      <c r="AT166" s="192" t="s">
        <v>218</v>
      </c>
      <c r="AU166" s="192" t="s">
        <v>79</v>
      </c>
      <c r="AY166" s="19" t="s">
        <v>216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9" t="s">
        <v>79</v>
      </c>
      <c r="BK166" s="193">
        <f>ROUND(I166*H166,2)</f>
        <v>0</v>
      </c>
      <c r="BL166" s="19" t="s">
        <v>304</v>
      </c>
      <c r="BM166" s="192" t="s">
        <v>1509</v>
      </c>
    </row>
    <row r="167" spans="1:65" s="2" customFormat="1" ht="11.25">
      <c r="A167" s="36"/>
      <c r="B167" s="37"/>
      <c r="C167" s="38"/>
      <c r="D167" s="194" t="s">
        <v>223</v>
      </c>
      <c r="E167" s="38"/>
      <c r="F167" s="195" t="s">
        <v>1226</v>
      </c>
      <c r="G167" s="38"/>
      <c r="H167" s="38"/>
      <c r="I167" s="196"/>
      <c r="J167" s="38"/>
      <c r="K167" s="38"/>
      <c r="L167" s="41"/>
      <c r="M167" s="197"/>
      <c r="N167" s="198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223</v>
      </c>
      <c r="AU167" s="19" t="s">
        <v>79</v>
      </c>
    </row>
    <row r="168" spans="1:65" s="2" customFormat="1" ht="16.5" customHeight="1">
      <c r="A168" s="36"/>
      <c r="B168" s="37"/>
      <c r="C168" s="181" t="s">
        <v>505</v>
      </c>
      <c r="D168" s="181" t="s">
        <v>218</v>
      </c>
      <c r="E168" s="182" t="s">
        <v>1510</v>
      </c>
      <c r="F168" s="183" t="s">
        <v>1228</v>
      </c>
      <c r="G168" s="184" t="s">
        <v>1053</v>
      </c>
      <c r="H168" s="185">
        <v>1</v>
      </c>
      <c r="I168" s="186"/>
      <c r="J168" s="187">
        <f>ROUND(I168*H168,2)</f>
        <v>0</v>
      </c>
      <c r="K168" s="183" t="s">
        <v>1083</v>
      </c>
      <c r="L168" s="41"/>
      <c r="M168" s="188" t="s">
        <v>19</v>
      </c>
      <c r="N168" s="189" t="s">
        <v>43</v>
      </c>
      <c r="O168" s="66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2" t="s">
        <v>304</v>
      </c>
      <c r="AT168" s="192" t="s">
        <v>218</v>
      </c>
      <c r="AU168" s="192" t="s">
        <v>79</v>
      </c>
      <c r="AY168" s="19" t="s">
        <v>216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9" t="s">
        <v>79</v>
      </c>
      <c r="BK168" s="193">
        <f>ROUND(I168*H168,2)</f>
        <v>0</v>
      </c>
      <c r="BL168" s="19" t="s">
        <v>304</v>
      </c>
      <c r="BM168" s="192" t="s">
        <v>1511</v>
      </c>
    </row>
    <row r="169" spans="1:65" s="12" customFormat="1" ht="25.9" customHeight="1">
      <c r="B169" s="165"/>
      <c r="C169" s="166"/>
      <c r="D169" s="167" t="s">
        <v>71</v>
      </c>
      <c r="E169" s="168" t="s">
        <v>538</v>
      </c>
      <c r="F169" s="168" t="s">
        <v>539</v>
      </c>
      <c r="G169" s="166"/>
      <c r="H169" s="166"/>
      <c r="I169" s="169"/>
      <c r="J169" s="170">
        <f>BK169</f>
        <v>0</v>
      </c>
      <c r="K169" s="166"/>
      <c r="L169" s="171"/>
      <c r="M169" s="172"/>
      <c r="N169" s="173"/>
      <c r="O169" s="173"/>
      <c r="P169" s="174">
        <f>SUM(P170:P250)</f>
        <v>0</v>
      </c>
      <c r="Q169" s="173"/>
      <c r="R169" s="174">
        <f>SUM(R170:R250)</f>
        <v>565.87757599999998</v>
      </c>
      <c r="S169" s="173"/>
      <c r="T169" s="175">
        <f>SUM(T170:T250)</f>
        <v>343.26299999999998</v>
      </c>
      <c r="AR169" s="176" t="s">
        <v>136</v>
      </c>
      <c r="AT169" s="177" t="s">
        <v>71</v>
      </c>
      <c r="AU169" s="177" t="s">
        <v>72</v>
      </c>
      <c r="AY169" s="176" t="s">
        <v>216</v>
      </c>
      <c r="BK169" s="178">
        <f>SUM(BK170:BK250)</f>
        <v>0</v>
      </c>
    </row>
    <row r="170" spans="1:65" s="2" customFormat="1" ht="16.5" customHeight="1">
      <c r="A170" s="36"/>
      <c r="B170" s="37"/>
      <c r="C170" s="181" t="s">
        <v>510</v>
      </c>
      <c r="D170" s="181" t="s">
        <v>218</v>
      </c>
      <c r="E170" s="182" t="s">
        <v>1230</v>
      </c>
      <c r="F170" s="183" t="s">
        <v>1231</v>
      </c>
      <c r="G170" s="184" t="s">
        <v>1232</v>
      </c>
      <c r="H170" s="185">
        <v>1.17</v>
      </c>
      <c r="I170" s="186"/>
      <c r="J170" s="187">
        <f>ROUND(I170*H170,2)</f>
        <v>0</v>
      </c>
      <c r="K170" s="183" t="s">
        <v>221</v>
      </c>
      <c r="L170" s="41"/>
      <c r="M170" s="188" t="s">
        <v>19</v>
      </c>
      <c r="N170" s="189" t="s">
        <v>43</v>
      </c>
      <c r="O170" s="66"/>
      <c r="P170" s="190">
        <f>O170*H170</f>
        <v>0</v>
      </c>
      <c r="Q170" s="190">
        <v>8.8000000000000005E-3</v>
      </c>
      <c r="R170" s="190">
        <f>Q170*H170</f>
        <v>1.0296E-2</v>
      </c>
      <c r="S170" s="190">
        <v>0</v>
      </c>
      <c r="T170" s="19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2" t="s">
        <v>543</v>
      </c>
      <c r="AT170" s="192" t="s">
        <v>218</v>
      </c>
      <c r="AU170" s="192" t="s">
        <v>79</v>
      </c>
      <c r="AY170" s="19" t="s">
        <v>216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9" t="s">
        <v>79</v>
      </c>
      <c r="BK170" s="193">
        <f>ROUND(I170*H170,2)</f>
        <v>0</v>
      </c>
      <c r="BL170" s="19" t="s">
        <v>543</v>
      </c>
      <c r="BM170" s="192" t="s">
        <v>1512</v>
      </c>
    </row>
    <row r="171" spans="1:65" s="2" customFormat="1" ht="11.25">
      <c r="A171" s="36"/>
      <c r="B171" s="37"/>
      <c r="C171" s="38"/>
      <c r="D171" s="194" t="s">
        <v>223</v>
      </c>
      <c r="E171" s="38"/>
      <c r="F171" s="195" t="s">
        <v>1234</v>
      </c>
      <c r="G171" s="38"/>
      <c r="H171" s="38"/>
      <c r="I171" s="196"/>
      <c r="J171" s="38"/>
      <c r="K171" s="38"/>
      <c r="L171" s="41"/>
      <c r="M171" s="197"/>
      <c r="N171" s="198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223</v>
      </c>
      <c r="AU171" s="19" t="s">
        <v>79</v>
      </c>
    </row>
    <row r="172" spans="1:65" s="2" customFormat="1" ht="16.5" customHeight="1">
      <c r="A172" s="36"/>
      <c r="B172" s="37"/>
      <c r="C172" s="181" t="s">
        <v>515</v>
      </c>
      <c r="D172" s="181" t="s">
        <v>218</v>
      </c>
      <c r="E172" s="182" t="s">
        <v>1235</v>
      </c>
      <c r="F172" s="183" t="s">
        <v>1236</v>
      </c>
      <c r="G172" s="184" t="s">
        <v>160</v>
      </c>
      <c r="H172" s="185">
        <v>23</v>
      </c>
      <c r="I172" s="186"/>
      <c r="J172" s="187">
        <f>ROUND(I172*H172,2)</f>
        <v>0</v>
      </c>
      <c r="K172" s="183" t="s">
        <v>221</v>
      </c>
      <c r="L172" s="41"/>
      <c r="M172" s="188" t="s">
        <v>19</v>
      </c>
      <c r="N172" s="189" t="s">
        <v>43</v>
      </c>
      <c r="O172" s="66"/>
      <c r="P172" s="190">
        <f>O172*H172</f>
        <v>0</v>
      </c>
      <c r="Q172" s="190">
        <v>2.3010199999999998</v>
      </c>
      <c r="R172" s="190">
        <f>Q172*H172</f>
        <v>52.923459999999999</v>
      </c>
      <c r="S172" s="190">
        <v>0</v>
      </c>
      <c r="T172" s="19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92" t="s">
        <v>543</v>
      </c>
      <c r="AT172" s="192" t="s">
        <v>218</v>
      </c>
      <c r="AU172" s="192" t="s">
        <v>79</v>
      </c>
      <c r="AY172" s="19" t="s">
        <v>216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9" t="s">
        <v>79</v>
      </c>
      <c r="BK172" s="193">
        <f>ROUND(I172*H172,2)</f>
        <v>0</v>
      </c>
      <c r="BL172" s="19" t="s">
        <v>543</v>
      </c>
      <c r="BM172" s="192" t="s">
        <v>1513</v>
      </c>
    </row>
    <row r="173" spans="1:65" s="2" customFormat="1" ht="11.25">
      <c r="A173" s="36"/>
      <c r="B173" s="37"/>
      <c r="C173" s="38"/>
      <c r="D173" s="194" t="s">
        <v>223</v>
      </c>
      <c r="E173" s="38"/>
      <c r="F173" s="195" t="s">
        <v>1238</v>
      </c>
      <c r="G173" s="38"/>
      <c r="H173" s="38"/>
      <c r="I173" s="196"/>
      <c r="J173" s="38"/>
      <c r="K173" s="38"/>
      <c r="L173" s="41"/>
      <c r="M173" s="197"/>
      <c r="N173" s="198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223</v>
      </c>
      <c r="AU173" s="19" t="s">
        <v>79</v>
      </c>
    </row>
    <row r="174" spans="1:65" s="2" customFormat="1" ht="16.5" customHeight="1">
      <c r="A174" s="36"/>
      <c r="B174" s="37"/>
      <c r="C174" s="181" t="s">
        <v>520</v>
      </c>
      <c r="D174" s="181" t="s">
        <v>218</v>
      </c>
      <c r="E174" s="182" t="s">
        <v>1514</v>
      </c>
      <c r="F174" s="183" t="s">
        <v>1515</v>
      </c>
      <c r="G174" s="184" t="s">
        <v>160</v>
      </c>
      <c r="H174" s="185">
        <v>23</v>
      </c>
      <c r="I174" s="186"/>
      <c r="J174" s="187">
        <f>ROUND(I174*H174,2)</f>
        <v>0</v>
      </c>
      <c r="K174" s="183" t="s">
        <v>221</v>
      </c>
      <c r="L174" s="41"/>
      <c r="M174" s="188" t="s">
        <v>19</v>
      </c>
      <c r="N174" s="189" t="s">
        <v>43</v>
      </c>
      <c r="O174" s="66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92" t="s">
        <v>543</v>
      </c>
      <c r="AT174" s="192" t="s">
        <v>218</v>
      </c>
      <c r="AU174" s="192" t="s">
        <v>79</v>
      </c>
      <c r="AY174" s="19" t="s">
        <v>216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9" t="s">
        <v>79</v>
      </c>
      <c r="BK174" s="193">
        <f>ROUND(I174*H174,2)</f>
        <v>0</v>
      </c>
      <c r="BL174" s="19" t="s">
        <v>543</v>
      </c>
      <c r="BM174" s="192" t="s">
        <v>1516</v>
      </c>
    </row>
    <row r="175" spans="1:65" s="2" customFormat="1" ht="11.25">
      <c r="A175" s="36"/>
      <c r="B175" s="37"/>
      <c r="C175" s="38"/>
      <c r="D175" s="194" t="s">
        <v>223</v>
      </c>
      <c r="E175" s="38"/>
      <c r="F175" s="195" t="s">
        <v>1517</v>
      </c>
      <c r="G175" s="38"/>
      <c r="H175" s="38"/>
      <c r="I175" s="196"/>
      <c r="J175" s="38"/>
      <c r="K175" s="38"/>
      <c r="L175" s="41"/>
      <c r="M175" s="197"/>
      <c r="N175" s="198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223</v>
      </c>
      <c r="AU175" s="19" t="s">
        <v>79</v>
      </c>
    </row>
    <row r="176" spans="1:65" s="2" customFormat="1" ht="16.5" customHeight="1">
      <c r="A176" s="36"/>
      <c r="B176" s="37"/>
      <c r="C176" s="181" t="s">
        <v>524</v>
      </c>
      <c r="D176" s="181" t="s">
        <v>218</v>
      </c>
      <c r="E176" s="182" t="s">
        <v>1518</v>
      </c>
      <c r="F176" s="183" t="s">
        <v>1519</v>
      </c>
      <c r="G176" s="184" t="s">
        <v>134</v>
      </c>
      <c r="H176" s="185">
        <v>1160</v>
      </c>
      <c r="I176" s="186"/>
      <c r="J176" s="187">
        <f>ROUND(I176*H176,2)</f>
        <v>0</v>
      </c>
      <c r="K176" s="183" t="s">
        <v>221</v>
      </c>
      <c r="L176" s="41"/>
      <c r="M176" s="188" t="s">
        <v>19</v>
      </c>
      <c r="N176" s="189" t="s">
        <v>43</v>
      </c>
      <c r="O176" s="66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2" t="s">
        <v>543</v>
      </c>
      <c r="AT176" s="192" t="s">
        <v>218</v>
      </c>
      <c r="AU176" s="192" t="s">
        <v>79</v>
      </c>
      <c r="AY176" s="19" t="s">
        <v>216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9" t="s">
        <v>79</v>
      </c>
      <c r="BK176" s="193">
        <f>ROUND(I176*H176,2)</f>
        <v>0</v>
      </c>
      <c r="BL176" s="19" t="s">
        <v>543</v>
      </c>
      <c r="BM176" s="192" t="s">
        <v>1520</v>
      </c>
    </row>
    <row r="177" spans="1:65" s="2" customFormat="1" ht="11.25">
      <c r="A177" s="36"/>
      <c r="B177" s="37"/>
      <c r="C177" s="38"/>
      <c r="D177" s="194" t="s">
        <v>223</v>
      </c>
      <c r="E177" s="38"/>
      <c r="F177" s="195" t="s">
        <v>1521</v>
      </c>
      <c r="G177" s="38"/>
      <c r="H177" s="38"/>
      <c r="I177" s="196"/>
      <c r="J177" s="38"/>
      <c r="K177" s="38"/>
      <c r="L177" s="41"/>
      <c r="M177" s="197"/>
      <c r="N177" s="198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223</v>
      </c>
      <c r="AU177" s="19" t="s">
        <v>79</v>
      </c>
    </row>
    <row r="178" spans="1:65" s="2" customFormat="1" ht="16.5" customHeight="1">
      <c r="A178" s="36"/>
      <c r="B178" s="37"/>
      <c r="C178" s="181" t="s">
        <v>532</v>
      </c>
      <c r="D178" s="181" t="s">
        <v>218</v>
      </c>
      <c r="E178" s="182" t="s">
        <v>1522</v>
      </c>
      <c r="F178" s="183" t="s">
        <v>1523</v>
      </c>
      <c r="G178" s="184" t="s">
        <v>134</v>
      </c>
      <c r="H178" s="185">
        <v>90</v>
      </c>
      <c r="I178" s="186"/>
      <c r="J178" s="187">
        <f>ROUND(I178*H178,2)</f>
        <v>0</v>
      </c>
      <c r="K178" s="183" t="s">
        <v>221</v>
      </c>
      <c r="L178" s="41"/>
      <c r="M178" s="188" t="s">
        <v>19</v>
      </c>
      <c r="N178" s="189" t="s">
        <v>43</v>
      </c>
      <c r="O178" s="66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92" t="s">
        <v>543</v>
      </c>
      <c r="AT178" s="192" t="s">
        <v>218</v>
      </c>
      <c r="AU178" s="192" t="s">
        <v>79</v>
      </c>
      <c r="AY178" s="19" t="s">
        <v>216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9" t="s">
        <v>79</v>
      </c>
      <c r="BK178" s="193">
        <f>ROUND(I178*H178,2)</f>
        <v>0</v>
      </c>
      <c r="BL178" s="19" t="s">
        <v>543</v>
      </c>
      <c r="BM178" s="192" t="s">
        <v>1524</v>
      </c>
    </row>
    <row r="179" spans="1:65" s="2" customFormat="1" ht="11.25">
      <c r="A179" s="36"/>
      <c r="B179" s="37"/>
      <c r="C179" s="38"/>
      <c r="D179" s="194" t="s">
        <v>223</v>
      </c>
      <c r="E179" s="38"/>
      <c r="F179" s="195" t="s">
        <v>1525</v>
      </c>
      <c r="G179" s="38"/>
      <c r="H179" s="38"/>
      <c r="I179" s="196"/>
      <c r="J179" s="38"/>
      <c r="K179" s="38"/>
      <c r="L179" s="41"/>
      <c r="M179" s="197"/>
      <c r="N179" s="198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223</v>
      </c>
      <c r="AU179" s="19" t="s">
        <v>79</v>
      </c>
    </row>
    <row r="180" spans="1:65" s="2" customFormat="1" ht="16.5" customHeight="1">
      <c r="A180" s="36"/>
      <c r="B180" s="37"/>
      <c r="C180" s="181" t="s">
        <v>540</v>
      </c>
      <c r="D180" s="181" t="s">
        <v>218</v>
      </c>
      <c r="E180" s="182" t="s">
        <v>1251</v>
      </c>
      <c r="F180" s="183" t="s">
        <v>1252</v>
      </c>
      <c r="G180" s="184" t="s">
        <v>139</v>
      </c>
      <c r="H180" s="185">
        <v>216</v>
      </c>
      <c r="I180" s="186"/>
      <c r="J180" s="187">
        <f>ROUND(I180*H180,2)</f>
        <v>0</v>
      </c>
      <c r="K180" s="183" t="s">
        <v>221</v>
      </c>
      <c r="L180" s="41"/>
      <c r="M180" s="188" t="s">
        <v>19</v>
      </c>
      <c r="N180" s="189" t="s">
        <v>43</v>
      </c>
      <c r="O180" s="66"/>
      <c r="P180" s="190">
        <f>O180*H180</f>
        <v>0</v>
      </c>
      <c r="Q180" s="190">
        <v>8.4000000000000003E-4</v>
      </c>
      <c r="R180" s="190">
        <f>Q180*H180</f>
        <v>0.18144000000000002</v>
      </c>
      <c r="S180" s="190">
        <v>0</v>
      </c>
      <c r="T180" s="19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2" t="s">
        <v>543</v>
      </c>
      <c r="AT180" s="192" t="s">
        <v>218</v>
      </c>
      <c r="AU180" s="192" t="s">
        <v>79</v>
      </c>
      <c r="AY180" s="19" t="s">
        <v>216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19" t="s">
        <v>79</v>
      </c>
      <c r="BK180" s="193">
        <f>ROUND(I180*H180,2)</f>
        <v>0</v>
      </c>
      <c r="BL180" s="19" t="s">
        <v>543</v>
      </c>
      <c r="BM180" s="192" t="s">
        <v>1526</v>
      </c>
    </row>
    <row r="181" spans="1:65" s="2" customFormat="1" ht="11.25">
      <c r="A181" s="36"/>
      <c r="B181" s="37"/>
      <c r="C181" s="38"/>
      <c r="D181" s="194" t="s">
        <v>223</v>
      </c>
      <c r="E181" s="38"/>
      <c r="F181" s="195" t="s">
        <v>1254</v>
      </c>
      <c r="G181" s="38"/>
      <c r="H181" s="38"/>
      <c r="I181" s="196"/>
      <c r="J181" s="38"/>
      <c r="K181" s="38"/>
      <c r="L181" s="41"/>
      <c r="M181" s="197"/>
      <c r="N181" s="198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223</v>
      </c>
      <c r="AU181" s="19" t="s">
        <v>79</v>
      </c>
    </row>
    <row r="182" spans="1:65" s="2" customFormat="1" ht="16.5" customHeight="1">
      <c r="A182" s="36"/>
      <c r="B182" s="37"/>
      <c r="C182" s="181" t="s">
        <v>135</v>
      </c>
      <c r="D182" s="181" t="s">
        <v>218</v>
      </c>
      <c r="E182" s="182" t="s">
        <v>1255</v>
      </c>
      <c r="F182" s="183" t="s">
        <v>1256</v>
      </c>
      <c r="G182" s="184" t="s">
        <v>139</v>
      </c>
      <c r="H182" s="185">
        <v>216</v>
      </c>
      <c r="I182" s="186"/>
      <c r="J182" s="187">
        <f>ROUND(I182*H182,2)</f>
        <v>0</v>
      </c>
      <c r="K182" s="183" t="s">
        <v>221</v>
      </c>
      <c r="L182" s="41"/>
      <c r="M182" s="188" t="s">
        <v>19</v>
      </c>
      <c r="N182" s="189" t="s">
        <v>43</v>
      </c>
      <c r="O182" s="66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2" t="s">
        <v>543</v>
      </c>
      <c r="AT182" s="192" t="s">
        <v>218</v>
      </c>
      <c r="AU182" s="192" t="s">
        <v>79</v>
      </c>
      <c r="AY182" s="19" t="s">
        <v>216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9" t="s">
        <v>79</v>
      </c>
      <c r="BK182" s="193">
        <f>ROUND(I182*H182,2)</f>
        <v>0</v>
      </c>
      <c r="BL182" s="19" t="s">
        <v>543</v>
      </c>
      <c r="BM182" s="192" t="s">
        <v>1527</v>
      </c>
    </row>
    <row r="183" spans="1:65" s="2" customFormat="1" ht="11.25">
      <c r="A183" s="36"/>
      <c r="B183" s="37"/>
      <c r="C183" s="38"/>
      <c r="D183" s="194" t="s">
        <v>223</v>
      </c>
      <c r="E183" s="38"/>
      <c r="F183" s="195" t="s">
        <v>1258</v>
      </c>
      <c r="G183" s="38"/>
      <c r="H183" s="38"/>
      <c r="I183" s="196"/>
      <c r="J183" s="38"/>
      <c r="K183" s="38"/>
      <c r="L183" s="41"/>
      <c r="M183" s="197"/>
      <c r="N183" s="198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223</v>
      </c>
      <c r="AU183" s="19" t="s">
        <v>79</v>
      </c>
    </row>
    <row r="184" spans="1:65" s="2" customFormat="1" ht="16.5" customHeight="1">
      <c r="A184" s="36"/>
      <c r="B184" s="37"/>
      <c r="C184" s="181" t="s">
        <v>550</v>
      </c>
      <c r="D184" s="181" t="s">
        <v>218</v>
      </c>
      <c r="E184" s="182" t="s">
        <v>1403</v>
      </c>
      <c r="F184" s="183" t="s">
        <v>1404</v>
      </c>
      <c r="G184" s="184" t="s">
        <v>293</v>
      </c>
      <c r="H184" s="185">
        <v>205.02</v>
      </c>
      <c r="I184" s="186"/>
      <c r="J184" s="187">
        <f>ROUND(I184*H184,2)</f>
        <v>0</v>
      </c>
      <c r="K184" s="183" t="s">
        <v>221</v>
      </c>
      <c r="L184" s="41"/>
      <c r="M184" s="188" t="s">
        <v>19</v>
      </c>
      <c r="N184" s="189" t="s">
        <v>43</v>
      </c>
      <c r="O184" s="66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2" t="s">
        <v>543</v>
      </c>
      <c r="AT184" s="192" t="s">
        <v>218</v>
      </c>
      <c r="AU184" s="192" t="s">
        <v>79</v>
      </c>
      <c r="AY184" s="19" t="s">
        <v>216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19" t="s">
        <v>79</v>
      </c>
      <c r="BK184" s="193">
        <f>ROUND(I184*H184,2)</f>
        <v>0</v>
      </c>
      <c r="BL184" s="19" t="s">
        <v>543</v>
      </c>
      <c r="BM184" s="192" t="s">
        <v>1528</v>
      </c>
    </row>
    <row r="185" spans="1:65" s="2" customFormat="1" ht="11.25">
      <c r="A185" s="36"/>
      <c r="B185" s="37"/>
      <c r="C185" s="38"/>
      <c r="D185" s="194" t="s">
        <v>223</v>
      </c>
      <c r="E185" s="38"/>
      <c r="F185" s="195" t="s">
        <v>1406</v>
      </c>
      <c r="G185" s="38"/>
      <c r="H185" s="38"/>
      <c r="I185" s="196"/>
      <c r="J185" s="38"/>
      <c r="K185" s="38"/>
      <c r="L185" s="41"/>
      <c r="M185" s="197"/>
      <c r="N185" s="198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223</v>
      </c>
      <c r="AU185" s="19" t="s">
        <v>79</v>
      </c>
    </row>
    <row r="186" spans="1:65" s="2" customFormat="1" ht="16.5" customHeight="1">
      <c r="A186" s="36"/>
      <c r="B186" s="37"/>
      <c r="C186" s="181" t="s">
        <v>557</v>
      </c>
      <c r="D186" s="181" t="s">
        <v>218</v>
      </c>
      <c r="E186" s="182" t="s">
        <v>1259</v>
      </c>
      <c r="F186" s="183" t="s">
        <v>1260</v>
      </c>
      <c r="G186" s="184" t="s">
        <v>160</v>
      </c>
      <c r="H186" s="185">
        <v>20</v>
      </c>
      <c r="I186" s="186"/>
      <c r="J186" s="187">
        <f>ROUND(I186*H186,2)</f>
        <v>0</v>
      </c>
      <c r="K186" s="183" t="s">
        <v>221</v>
      </c>
      <c r="L186" s="41"/>
      <c r="M186" s="188" t="s">
        <v>19</v>
      </c>
      <c r="N186" s="189" t="s">
        <v>43</v>
      </c>
      <c r="O186" s="66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2" t="s">
        <v>543</v>
      </c>
      <c r="AT186" s="192" t="s">
        <v>218</v>
      </c>
      <c r="AU186" s="192" t="s">
        <v>79</v>
      </c>
      <c r="AY186" s="19" t="s">
        <v>216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9" t="s">
        <v>79</v>
      </c>
      <c r="BK186" s="193">
        <f>ROUND(I186*H186,2)</f>
        <v>0</v>
      </c>
      <c r="BL186" s="19" t="s">
        <v>543</v>
      </c>
      <c r="BM186" s="192" t="s">
        <v>1529</v>
      </c>
    </row>
    <row r="187" spans="1:65" s="2" customFormat="1" ht="11.25">
      <c r="A187" s="36"/>
      <c r="B187" s="37"/>
      <c r="C187" s="38"/>
      <c r="D187" s="194" t="s">
        <v>223</v>
      </c>
      <c r="E187" s="38"/>
      <c r="F187" s="195" t="s">
        <v>1262</v>
      </c>
      <c r="G187" s="38"/>
      <c r="H187" s="38"/>
      <c r="I187" s="196"/>
      <c r="J187" s="38"/>
      <c r="K187" s="38"/>
      <c r="L187" s="41"/>
      <c r="M187" s="197"/>
      <c r="N187" s="198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223</v>
      </c>
      <c r="AU187" s="19" t="s">
        <v>79</v>
      </c>
    </row>
    <row r="188" spans="1:65" s="2" customFormat="1" ht="16.5" customHeight="1">
      <c r="A188" s="36"/>
      <c r="B188" s="37"/>
      <c r="C188" s="181" t="s">
        <v>565</v>
      </c>
      <c r="D188" s="181" t="s">
        <v>218</v>
      </c>
      <c r="E188" s="182" t="s">
        <v>1530</v>
      </c>
      <c r="F188" s="183" t="s">
        <v>1531</v>
      </c>
      <c r="G188" s="184" t="s">
        <v>134</v>
      </c>
      <c r="H188" s="185">
        <v>1160</v>
      </c>
      <c r="I188" s="186"/>
      <c r="J188" s="187">
        <f>ROUND(I188*H188,2)</f>
        <v>0</v>
      </c>
      <c r="K188" s="183" t="s">
        <v>221</v>
      </c>
      <c r="L188" s="41"/>
      <c r="M188" s="188" t="s">
        <v>19</v>
      </c>
      <c r="N188" s="189" t="s">
        <v>43</v>
      </c>
      <c r="O188" s="66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2" t="s">
        <v>543</v>
      </c>
      <c r="AT188" s="192" t="s">
        <v>218</v>
      </c>
      <c r="AU188" s="192" t="s">
        <v>79</v>
      </c>
      <c r="AY188" s="19" t="s">
        <v>216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19" t="s">
        <v>79</v>
      </c>
      <c r="BK188" s="193">
        <f>ROUND(I188*H188,2)</f>
        <v>0</v>
      </c>
      <c r="BL188" s="19" t="s">
        <v>543</v>
      </c>
      <c r="BM188" s="192" t="s">
        <v>1532</v>
      </c>
    </row>
    <row r="189" spans="1:65" s="2" customFormat="1" ht="11.25">
      <c r="A189" s="36"/>
      <c r="B189" s="37"/>
      <c r="C189" s="38"/>
      <c r="D189" s="194" t="s">
        <v>223</v>
      </c>
      <c r="E189" s="38"/>
      <c r="F189" s="195" t="s">
        <v>1533</v>
      </c>
      <c r="G189" s="38"/>
      <c r="H189" s="38"/>
      <c r="I189" s="196"/>
      <c r="J189" s="38"/>
      <c r="K189" s="38"/>
      <c r="L189" s="41"/>
      <c r="M189" s="197"/>
      <c r="N189" s="198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223</v>
      </c>
      <c r="AU189" s="19" t="s">
        <v>79</v>
      </c>
    </row>
    <row r="190" spans="1:65" s="2" customFormat="1" ht="16.5" customHeight="1">
      <c r="A190" s="36"/>
      <c r="B190" s="37"/>
      <c r="C190" s="181" t="s">
        <v>543</v>
      </c>
      <c r="D190" s="181" t="s">
        <v>218</v>
      </c>
      <c r="E190" s="182" t="s">
        <v>1534</v>
      </c>
      <c r="F190" s="183" t="s">
        <v>1535</v>
      </c>
      <c r="G190" s="184" t="s">
        <v>134</v>
      </c>
      <c r="H190" s="185">
        <v>90</v>
      </c>
      <c r="I190" s="186"/>
      <c r="J190" s="187">
        <f>ROUND(I190*H190,2)</f>
        <v>0</v>
      </c>
      <c r="K190" s="183" t="s">
        <v>221</v>
      </c>
      <c r="L190" s="41"/>
      <c r="M190" s="188" t="s">
        <v>19</v>
      </c>
      <c r="N190" s="189" t="s">
        <v>43</v>
      </c>
      <c r="O190" s="66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2" t="s">
        <v>543</v>
      </c>
      <c r="AT190" s="192" t="s">
        <v>218</v>
      </c>
      <c r="AU190" s="192" t="s">
        <v>79</v>
      </c>
      <c r="AY190" s="19" t="s">
        <v>216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19" t="s">
        <v>79</v>
      </c>
      <c r="BK190" s="193">
        <f>ROUND(I190*H190,2)</f>
        <v>0</v>
      </c>
      <c r="BL190" s="19" t="s">
        <v>543</v>
      </c>
      <c r="BM190" s="192" t="s">
        <v>1536</v>
      </c>
    </row>
    <row r="191" spans="1:65" s="2" customFormat="1" ht="11.25">
      <c r="A191" s="36"/>
      <c r="B191" s="37"/>
      <c r="C191" s="38"/>
      <c r="D191" s="194" t="s">
        <v>223</v>
      </c>
      <c r="E191" s="38"/>
      <c r="F191" s="195" t="s">
        <v>1537</v>
      </c>
      <c r="G191" s="38"/>
      <c r="H191" s="38"/>
      <c r="I191" s="196"/>
      <c r="J191" s="38"/>
      <c r="K191" s="38"/>
      <c r="L191" s="41"/>
      <c r="M191" s="197"/>
      <c r="N191" s="198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223</v>
      </c>
      <c r="AU191" s="19" t="s">
        <v>79</v>
      </c>
    </row>
    <row r="192" spans="1:65" s="2" customFormat="1" ht="16.5" customHeight="1">
      <c r="A192" s="36"/>
      <c r="B192" s="37"/>
      <c r="C192" s="181" t="s">
        <v>780</v>
      </c>
      <c r="D192" s="181" t="s">
        <v>218</v>
      </c>
      <c r="E192" s="182" t="s">
        <v>1271</v>
      </c>
      <c r="F192" s="183" t="s">
        <v>1272</v>
      </c>
      <c r="G192" s="184" t="s">
        <v>134</v>
      </c>
      <c r="H192" s="185">
        <v>46</v>
      </c>
      <c r="I192" s="186"/>
      <c r="J192" s="187">
        <f>ROUND(I192*H192,2)</f>
        <v>0</v>
      </c>
      <c r="K192" s="183" t="s">
        <v>221</v>
      </c>
      <c r="L192" s="41"/>
      <c r="M192" s="188" t="s">
        <v>19</v>
      </c>
      <c r="N192" s="189" t="s">
        <v>43</v>
      </c>
      <c r="O192" s="66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2" t="s">
        <v>543</v>
      </c>
      <c r="AT192" s="192" t="s">
        <v>218</v>
      </c>
      <c r="AU192" s="192" t="s">
        <v>79</v>
      </c>
      <c r="AY192" s="19" t="s">
        <v>216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9" t="s">
        <v>79</v>
      </c>
      <c r="BK192" s="193">
        <f>ROUND(I192*H192,2)</f>
        <v>0</v>
      </c>
      <c r="BL192" s="19" t="s">
        <v>543</v>
      </c>
      <c r="BM192" s="192" t="s">
        <v>1538</v>
      </c>
    </row>
    <row r="193" spans="1:65" s="2" customFormat="1" ht="11.25">
      <c r="A193" s="36"/>
      <c r="B193" s="37"/>
      <c r="C193" s="38"/>
      <c r="D193" s="194" t="s">
        <v>223</v>
      </c>
      <c r="E193" s="38"/>
      <c r="F193" s="195" t="s">
        <v>1274</v>
      </c>
      <c r="G193" s="38"/>
      <c r="H193" s="38"/>
      <c r="I193" s="196"/>
      <c r="J193" s="38"/>
      <c r="K193" s="38"/>
      <c r="L193" s="41"/>
      <c r="M193" s="197"/>
      <c r="N193" s="198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223</v>
      </c>
      <c r="AU193" s="19" t="s">
        <v>79</v>
      </c>
    </row>
    <row r="194" spans="1:65" s="2" customFormat="1" ht="16.5" customHeight="1">
      <c r="A194" s="36"/>
      <c r="B194" s="37"/>
      <c r="C194" s="233" t="s">
        <v>781</v>
      </c>
      <c r="D194" s="233" t="s">
        <v>312</v>
      </c>
      <c r="E194" s="234" t="s">
        <v>1275</v>
      </c>
      <c r="F194" s="235" t="s">
        <v>1539</v>
      </c>
      <c r="G194" s="236" t="s">
        <v>134</v>
      </c>
      <c r="H194" s="237">
        <v>46</v>
      </c>
      <c r="I194" s="238"/>
      <c r="J194" s="239">
        <f>ROUND(I194*H194,2)</f>
        <v>0</v>
      </c>
      <c r="K194" s="235" t="s">
        <v>221</v>
      </c>
      <c r="L194" s="240"/>
      <c r="M194" s="241" t="s">
        <v>19</v>
      </c>
      <c r="N194" s="242" t="s">
        <v>43</v>
      </c>
      <c r="O194" s="66"/>
      <c r="P194" s="190">
        <f>O194*H194</f>
        <v>0</v>
      </c>
      <c r="Q194" s="190">
        <v>1.9000000000000001E-4</v>
      </c>
      <c r="R194" s="190">
        <f>Q194*H194</f>
        <v>8.7400000000000012E-3</v>
      </c>
      <c r="S194" s="190">
        <v>0</v>
      </c>
      <c r="T194" s="19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2" t="s">
        <v>1066</v>
      </c>
      <c r="AT194" s="192" t="s">
        <v>312</v>
      </c>
      <c r="AU194" s="192" t="s">
        <v>79</v>
      </c>
      <c r="AY194" s="19" t="s">
        <v>216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19" t="s">
        <v>79</v>
      </c>
      <c r="BK194" s="193">
        <f>ROUND(I194*H194,2)</f>
        <v>0</v>
      </c>
      <c r="BL194" s="19" t="s">
        <v>543</v>
      </c>
      <c r="BM194" s="192" t="s">
        <v>1540</v>
      </c>
    </row>
    <row r="195" spans="1:65" s="2" customFormat="1" ht="16.5" customHeight="1">
      <c r="A195" s="36"/>
      <c r="B195" s="37"/>
      <c r="C195" s="181" t="s">
        <v>783</v>
      </c>
      <c r="D195" s="181" t="s">
        <v>218</v>
      </c>
      <c r="E195" s="182" t="s">
        <v>1278</v>
      </c>
      <c r="F195" s="183" t="s">
        <v>1279</v>
      </c>
      <c r="G195" s="184" t="s">
        <v>139</v>
      </c>
      <c r="H195" s="185">
        <v>860</v>
      </c>
      <c r="I195" s="186"/>
      <c r="J195" s="187">
        <f>ROUND(I195*H195,2)</f>
        <v>0</v>
      </c>
      <c r="K195" s="183" t="s">
        <v>221</v>
      </c>
      <c r="L195" s="41"/>
      <c r="M195" s="188" t="s">
        <v>19</v>
      </c>
      <c r="N195" s="189" t="s">
        <v>43</v>
      </c>
      <c r="O195" s="66"/>
      <c r="P195" s="190">
        <f>O195*H195</f>
        <v>0</v>
      </c>
      <c r="Q195" s="190">
        <v>3.0000000000000001E-5</v>
      </c>
      <c r="R195" s="190">
        <f>Q195*H195</f>
        <v>2.58E-2</v>
      </c>
      <c r="S195" s="190">
        <v>0</v>
      </c>
      <c r="T195" s="19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92" t="s">
        <v>543</v>
      </c>
      <c r="AT195" s="192" t="s">
        <v>218</v>
      </c>
      <c r="AU195" s="192" t="s">
        <v>79</v>
      </c>
      <c r="AY195" s="19" t="s">
        <v>216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9" t="s">
        <v>79</v>
      </c>
      <c r="BK195" s="193">
        <f>ROUND(I195*H195,2)</f>
        <v>0</v>
      </c>
      <c r="BL195" s="19" t="s">
        <v>543</v>
      </c>
      <c r="BM195" s="192" t="s">
        <v>1541</v>
      </c>
    </row>
    <row r="196" spans="1:65" s="2" customFormat="1" ht="11.25">
      <c r="A196" s="36"/>
      <c r="B196" s="37"/>
      <c r="C196" s="38"/>
      <c r="D196" s="194" t="s">
        <v>223</v>
      </c>
      <c r="E196" s="38"/>
      <c r="F196" s="195" t="s">
        <v>1281</v>
      </c>
      <c r="G196" s="38"/>
      <c r="H196" s="38"/>
      <c r="I196" s="196"/>
      <c r="J196" s="38"/>
      <c r="K196" s="38"/>
      <c r="L196" s="41"/>
      <c r="M196" s="197"/>
      <c r="N196" s="198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223</v>
      </c>
      <c r="AU196" s="19" t="s">
        <v>79</v>
      </c>
    </row>
    <row r="197" spans="1:65" s="2" customFormat="1" ht="16.5" customHeight="1">
      <c r="A197" s="36"/>
      <c r="B197" s="37"/>
      <c r="C197" s="181" t="s">
        <v>784</v>
      </c>
      <c r="D197" s="181" t="s">
        <v>218</v>
      </c>
      <c r="E197" s="182" t="s">
        <v>1282</v>
      </c>
      <c r="F197" s="183" t="s">
        <v>1283</v>
      </c>
      <c r="G197" s="184" t="s">
        <v>134</v>
      </c>
      <c r="H197" s="185">
        <v>1250</v>
      </c>
      <c r="I197" s="186"/>
      <c r="J197" s="187">
        <f>ROUND(I197*H197,2)</f>
        <v>0</v>
      </c>
      <c r="K197" s="183" t="s">
        <v>221</v>
      </c>
      <c r="L197" s="41"/>
      <c r="M197" s="188" t="s">
        <v>19</v>
      </c>
      <c r="N197" s="189" t="s">
        <v>43</v>
      </c>
      <c r="O197" s="66"/>
      <c r="P197" s="190">
        <f>O197*H197</f>
        <v>0</v>
      </c>
      <c r="Q197" s="190">
        <v>0.14000000000000001</v>
      </c>
      <c r="R197" s="190">
        <f>Q197*H197</f>
        <v>175.00000000000003</v>
      </c>
      <c r="S197" s="190">
        <v>0</v>
      </c>
      <c r="T197" s="191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92" t="s">
        <v>543</v>
      </c>
      <c r="AT197" s="192" t="s">
        <v>218</v>
      </c>
      <c r="AU197" s="192" t="s">
        <v>79</v>
      </c>
      <c r="AY197" s="19" t="s">
        <v>216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19" t="s">
        <v>79</v>
      </c>
      <c r="BK197" s="193">
        <f>ROUND(I197*H197,2)</f>
        <v>0</v>
      </c>
      <c r="BL197" s="19" t="s">
        <v>543</v>
      </c>
      <c r="BM197" s="192" t="s">
        <v>1542</v>
      </c>
    </row>
    <row r="198" spans="1:65" s="2" customFormat="1" ht="11.25">
      <c r="A198" s="36"/>
      <c r="B198" s="37"/>
      <c r="C198" s="38"/>
      <c r="D198" s="194" t="s">
        <v>223</v>
      </c>
      <c r="E198" s="38"/>
      <c r="F198" s="195" t="s">
        <v>1285</v>
      </c>
      <c r="G198" s="38"/>
      <c r="H198" s="38"/>
      <c r="I198" s="196"/>
      <c r="J198" s="38"/>
      <c r="K198" s="38"/>
      <c r="L198" s="41"/>
      <c r="M198" s="197"/>
      <c r="N198" s="198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223</v>
      </c>
      <c r="AU198" s="19" t="s">
        <v>79</v>
      </c>
    </row>
    <row r="199" spans="1:65" s="2" customFormat="1" ht="16.5" customHeight="1">
      <c r="A199" s="36"/>
      <c r="B199" s="37"/>
      <c r="C199" s="181" t="s">
        <v>787</v>
      </c>
      <c r="D199" s="181" t="s">
        <v>218</v>
      </c>
      <c r="E199" s="182" t="s">
        <v>1543</v>
      </c>
      <c r="F199" s="183" t="s">
        <v>1544</v>
      </c>
      <c r="G199" s="184" t="s">
        <v>134</v>
      </c>
      <c r="H199" s="185">
        <v>1250</v>
      </c>
      <c r="I199" s="186"/>
      <c r="J199" s="187">
        <f>ROUND(I199*H199,2)</f>
        <v>0</v>
      </c>
      <c r="K199" s="183" t="s">
        <v>221</v>
      </c>
      <c r="L199" s="41"/>
      <c r="M199" s="188" t="s">
        <v>19</v>
      </c>
      <c r="N199" s="189" t="s">
        <v>43</v>
      </c>
      <c r="O199" s="66"/>
      <c r="P199" s="190">
        <f>O199*H199</f>
        <v>0</v>
      </c>
      <c r="Q199" s="190">
        <v>7.7999999999999999E-4</v>
      </c>
      <c r="R199" s="190">
        <f>Q199*H199</f>
        <v>0.97499999999999998</v>
      </c>
      <c r="S199" s="190">
        <v>0</v>
      </c>
      <c r="T199" s="19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2" t="s">
        <v>543</v>
      </c>
      <c r="AT199" s="192" t="s">
        <v>218</v>
      </c>
      <c r="AU199" s="192" t="s">
        <v>79</v>
      </c>
      <c r="AY199" s="19" t="s">
        <v>216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9" t="s">
        <v>79</v>
      </c>
      <c r="BK199" s="193">
        <f>ROUND(I199*H199,2)</f>
        <v>0</v>
      </c>
      <c r="BL199" s="19" t="s">
        <v>543</v>
      </c>
      <c r="BM199" s="192" t="s">
        <v>1545</v>
      </c>
    </row>
    <row r="200" spans="1:65" s="2" customFormat="1" ht="11.25">
      <c r="A200" s="36"/>
      <c r="B200" s="37"/>
      <c r="C200" s="38"/>
      <c r="D200" s="194" t="s">
        <v>223</v>
      </c>
      <c r="E200" s="38"/>
      <c r="F200" s="195" t="s">
        <v>1546</v>
      </c>
      <c r="G200" s="38"/>
      <c r="H200" s="38"/>
      <c r="I200" s="196"/>
      <c r="J200" s="38"/>
      <c r="K200" s="38"/>
      <c r="L200" s="41"/>
      <c r="M200" s="197"/>
      <c r="N200" s="198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223</v>
      </c>
      <c r="AU200" s="19" t="s">
        <v>79</v>
      </c>
    </row>
    <row r="201" spans="1:65" s="2" customFormat="1" ht="16.5" customHeight="1">
      <c r="A201" s="36"/>
      <c r="B201" s="37"/>
      <c r="C201" s="233" t="s">
        <v>788</v>
      </c>
      <c r="D201" s="233" t="s">
        <v>312</v>
      </c>
      <c r="E201" s="234" t="s">
        <v>1290</v>
      </c>
      <c r="F201" s="235" t="s">
        <v>1291</v>
      </c>
      <c r="G201" s="236" t="s">
        <v>134</v>
      </c>
      <c r="H201" s="237">
        <v>1250</v>
      </c>
      <c r="I201" s="238"/>
      <c r="J201" s="239">
        <f>ROUND(I201*H201,2)</f>
        <v>0</v>
      </c>
      <c r="K201" s="235" t="s">
        <v>221</v>
      </c>
      <c r="L201" s="240"/>
      <c r="M201" s="241" t="s">
        <v>19</v>
      </c>
      <c r="N201" s="242" t="s">
        <v>43</v>
      </c>
      <c r="O201" s="66"/>
      <c r="P201" s="190">
        <f>O201*H201</f>
        <v>0</v>
      </c>
      <c r="Q201" s="190">
        <v>7.7999999999999999E-4</v>
      </c>
      <c r="R201" s="190">
        <f>Q201*H201</f>
        <v>0.97499999999999998</v>
      </c>
      <c r="S201" s="190">
        <v>0</v>
      </c>
      <c r="T201" s="19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92" t="s">
        <v>1066</v>
      </c>
      <c r="AT201" s="192" t="s">
        <v>312</v>
      </c>
      <c r="AU201" s="192" t="s">
        <v>79</v>
      </c>
      <c r="AY201" s="19" t="s">
        <v>216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19" t="s">
        <v>79</v>
      </c>
      <c r="BK201" s="193">
        <f>ROUND(I201*H201,2)</f>
        <v>0</v>
      </c>
      <c r="BL201" s="19" t="s">
        <v>543</v>
      </c>
      <c r="BM201" s="192" t="s">
        <v>1547</v>
      </c>
    </row>
    <row r="202" spans="1:65" s="2" customFormat="1" ht="16.5" customHeight="1">
      <c r="A202" s="36"/>
      <c r="B202" s="37"/>
      <c r="C202" s="181" t="s">
        <v>140</v>
      </c>
      <c r="D202" s="181" t="s">
        <v>218</v>
      </c>
      <c r="E202" s="182" t="s">
        <v>1293</v>
      </c>
      <c r="F202" s="183" t="s">
        <v>1294</v>
      </c>
      <c r="G202" s="184" t="s">
        <v>134</v>
      </c>
      <c r="H202" s="185">
        <v>90</v>
      </c>
      <c r="I202" s="186"/>
      <c r="J202" s="187">
        <f>ROUND(I202*H202,2)</f>
        <v>0</v>
      </c>
      <c r="K202" s="183" t="s">
        <v>221</v>
      </c>
      <c r="L202" s="41"/>
      <c r="M202" s="188" t="s">
        <v>19</v>
      </c>
      <c r="N202" s="189" t="s">
        <v>43</v>
      </c>
      <c r="O202" s="66"/>
      <c r="P202" s="190">
        <f>O202*H202</f>
        <v>0</v>
      </c>
      <c r="Q202" s="190">
        <v>0.13538</v>
      </c>
      <c r="R202" s="190">
        <f>Q202*H202</f>
        <v>12.184200000000001</v>
      </c>
      <c r="S202" s="190">
        <v>0</v>
      </c>
      <c r="T202" s="191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2" t="s">
        <v>543</v>
      </c>
      <c r="AT202" s="192" t="s">
        <v>218</v>
      </c>
      <c r="AU202" s="192" t="s">
        <v>79</v>
      </c>
      <c r="AY202" s="19" t="s">
        <v>216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9" t="s">
        <v>79</v>
      </c>
      <c r="BK202" s="193">
        <f>ROUND(I202*H202,2)</f>
        <v>0</v>
      </c>
      <c r="BL202" s="19" t="s">
        <v>543</v>
      </c>
      <c r="BM202" s="192" t="s">
        <v>1548</v>
      </c>
    </row>
    <row r="203" spans="1:65" s="2" customFormat="1" ht="11.25">
      <c r="A203" s="36"/>
      <c r="B203" s="37"/>
      <c r="C203" s="38"/>
      <c r="D203" s="194" t="s">
        <v>223</v>
      </c>
      <c r="E203" s="38"/>
      <c r="F203" s="195" t="s">
        <v>1296</v>
      </c>
      <c r="G203" s="38"/>
      <c r="H203" s="38"/>
      <c r="I203" s="196"/>
      <c r="J203" s="38"/>
      <c r="K203" s="38"/>
      <c r="L203" s="41"/>
      <c r="M203" s="197"/>
      <c r="N203" s="198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223</v>
      </c>
      <c r="AU203" s="19" t="s">
        <v>79</v>
      </c>
    </row>
    <row r="204" spans="1:65" s="2" customFormat="1" ht="16.5" customHeight="1">
      <c r="A204" s="36"/>
      <c r="B204" s="37"/>
      <c r="C204" s="181" t="s">
        <v>791</v>
      </c>
      <c r="D204" s="181" t="s">
        <v>218</v>
      </c>
      <c r="E204" s="182" t="s">
        <v>1297</v>
      </c>
      <c r="F204" s="183" t="s">
        <v>1298</v>
      </c>
      <c r="G204" s="184" t="s">
        <v>134</v>
      </c>
      <c r="H204" s="185">
        <v>1790</v>
      </c>
      <c r="I204" s="186"/>
      <c r="J204" s="187">
        <f>ROUND(I204*H204,2)</f>
        <v>0</v>
      </c>
      <c r="K204" s="183" t="s">
        <v>221</v>
      </c>
      <c r="L204" s="41"/>
      <c r="M204" s="188" t="s">
        <v>19</v>
      </c>
      <c r="N204" s="189" t="s">
        <v>43</v>
      </c>
      <c r="O204" s="66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2" t="s">
        <v>543</v>
      </c>
      <c r="AT204" s="192" t="s">
        <v>218</v>
      </c>
      <c r="AU204" s="192" t="s">
        <v>79</v>
      </c>
      <c r="AY204" s="19" t="s">
        <v>216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19" t="s">
        <v>79</v>
      </c>
      <c r="BK204" s="193">
        <f>ROUND(I204*H204,2)</f>
        <v>0</v>
      </c>
      <c r="BL204" s="19" t="s">
        <v>543</v>
      </c>
      <c r="BM204" s="192" t="s">
        <v>1549</v>
      </c>
    </row>
    <row r="205" spans="1:65" s="2" customFormat="1" ht="11.25">
      <c r="A205" s="36"/>
      <c r="B205" s="37"/>
      <c r="C205" s="38"/>
      <c r="D205" s="194" t="s">
        <v>223</v>
      </c>
      <c r="E205" s="38"/>
      <c r="F205" s="195" t="s">
        <v>1300</v>
      </c>
      <c r="G205" s="38"/>
      <c r="H205" s="38"/>
      <c r="I205" s="196"/>
      <c r="J205" s="38"/>
      <c r="K205" s="38"/>
      <c r="L205" s="41"/>
      <c r="M205" s="197"/>
      <c r="N205" s="198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223</v>
      </c>
      <c r="AU205" s="19" t="s">
        <v>79</v>
      </c>
    </row>
    <row r="206" spans="1:65" s="2" customFormat="1" ht="16.5" customHeight="1">
      <c r="A206" s="36"/>
      <c r="B206" s="37"/>
      <c r="C206" s="233" t="s">
        <v>793</v>
      </c>
      <c r="D206" s="233" t="s">
        <v>312</v>
      </c>
      <c r="E206" s="234" t="s">
        <v>1301</v>
      </c>
      <c r="F206" s="235" t="s">
        <v>1550</v>
      </c>
      <c r="G206" s="236" t="s">
        <v>134</v>
      </c>
      <c r="H206" s="237">
        <v>1790</v>
      </c>
      <c r="I206" s="238"/>
      <c r="J206" s="239">
        <f>ROUND(I206*H206,2)</f>
        <v>0</v>
      </c>
      <c r="K206" s="235" t="s">
        <v>221</v>
      </c>
      <c r="L206" s="240"/>
      <c r="M206" s="241" t="s">
        <v>19</v>
      </c>
      <c r="N206" s="242" t="s">
        <v>43</v>
      </c>
      <c r="O206" s="66"/>
      <c r="P206" s="190">
        <f>O206*H206</f>
        <v>0</v>
      </c>
      <c r="Q206" s="190">
        <v>2.7E-4</v>
      </c>
      <c r="R206" s="190">
        <f>Q206*H206</f>
        <v>0.48330000000000001</v>
      </c>
      <c r="S206" s="190">
        <v>0</v>
      </c>
      <c r="T206" s="191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2" t="s">
        <v>1066</v>
      </c>
      <c r="AT206" s="192" t="s">
        <v>312</v>
      </c>
      <c r="AU206" s="192" t="s">
        <v>79</v>
      </c>
      <c r="AY206" s="19" t="s">
        <v>216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19" t="s">
        <v>79</v>
      </c>
      <c r="BK206" s="193">
        <f>ROUND(I206*H206,2)</f>
        <v>0</v>
      </c>
      <c r="BL206" s="19" t="s">
        <v>543</v>
      </c>
      <c r="BM206" s="192" t="s">
        <v>1551</v>
      </c>
    </row>
    <row r="207" spans="1:65" s="2" customFormat="1" ht="16.5" customHeight="1">
      <c r="A207" s="36"/>
      <c r="B207" s="37"/>
      <c r="C207" s="181" t="s">
        <v>795</v>
      </c>
      <c r="D207" s="181" t="s">
        <v>218</v>
      </c>
      <c r="E207" s="182" t="s">
        <v>541</v>
      </c>
      <c r="F207" s="183" t="s">
        <v>1304</v>
      </c>
      <c r="G207" s="184" t="s">
        <v>134</v>
      </c>
      <c r="H207" s="185">
        <v>220</v>
      </c>
      <c r="I207" s="186"/>
      <c r="J207" s="187">
        <f>ROUND(I207*H207,2)</f>
        <v>0</v>
      </c>
      <c r="K207" s="183" t="s">
        <v>221</v>
      </c>
      <c r="L207" s="41"/>
      <c r="M207" s="188" t="s">
        <v>19</v>
      </c>
      <c r="N207" s="189" t="s">
        <v>43</v>
      </c>
      <c r="O207" s="66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2" t="s">
        <v>543</v>
      </c>
      <c r="AT207" s="192" t="s">
        <v>218</v>
      </c>
      <c r="AU207" s="192" t="s">
        <v>79</v>
      </c>
      <c r="AY207" s="19" t="s">
        <v>216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19" t="s">
        <v>79</v>
      </c>
      <c r="BK207" s="193">
        <f>ROUND(I207*H207,2)</f>
        <v>0</v>
      </c>
      <c r="BL207" s="19" t="s">
        <v>543</v>
      </c>
      <c r="BM207" s="192" t="s">
        <v>1552</v>
      </c>
    </row>
    <row r="208" spans="1:65" s="2" customFormat="1" ht="11.25">
      <c r="A208" s="36"/>
      <c r="B208" s="37"/>
      <c r="C208" s="38"/>
      <c r="D208" s="194" t="s">
        <v>223</v>
      </c>
      <c r="E208" s="38"/>
      <c r="F208" s="195" t="s">
        <v>545</v>
      </c>
      <c r="G208" s="38"/>
      <c r="H208" s="38"/>
      <c r="I208" s="196"/>
      <c r="J208" s="38"/>
      <c r="K208" s="38"/>
      <c r="L208" s="41"/>
      <c r="M208" s="197"/>
      <c r="N208" s="198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223</v>
      </c>
      <c r="AU208" s="19" t="s">
        <v>79</v>
      </c>
    </row>
    <row r="209" spans="1:65" s="2" customFormat="1" ht="16.5" customHeight="1">
      <c r="A209" s="36"/>
      <c r="B209" s="37"/>
      <c r="C209" s="233" t="s">
        <v>796</v>
      </c>
      <c r="D209" s="233" t="s">
        <v>312</v>
      </c>
      <c r="E209" s="234" t="s">
        <v>546</v>
      </c>
      <c r="F209" s="235" t="s">
        <v>547</v>
      </c>
      <c r="G209" s="236" t="s">
        <v>134</v>
      </c>
      <c r="H209" s="237">
        <v>220</v>
      </c>
      <c r="I209" s="238"/>
      <c r="J209" s="239">
        <f>ROUND(I209*H209,2)</f>
        <v>0</v>
      </c>
      <c r="K209" s="235" t="s">
        <v>221</v>
      </c>
      <c r="L209" s="240"/>
      <c r="M209" s="241" t="s">
        <v>19</v>
      </c>
      <c r="N209" s="242" t="s">
        <v>43</v>
      </c>
      <c r="O209" s="66"/>
      <c r="P209" s="190">
        <f>O209*H209</f>
        <v>0</v>
      </c>
      <c r="Q209" s="190">
        <v>6.8999999999999997E-4</v>
      </c>
      <c r="R209" s="190">
        <f>Q209*H209</f>
        <v>0.15179999999999999</v>
      </c>
      <c r="S209" s="190">
        <v>0</v>
      </c>
      <c r="T209" s="19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2" t="s">
        <v>1066</v>
      </c>
      <c r="AT209" s="192" t="s">
        <v>312</v>
      </c>
      <c r="AU209" s="192" t="s">
        <v>79</v>
      </c>
      <c r="AY209" s="19" t="s">
        <v>216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19" t="s">
        <v>79</v>
      </c>
      <c r="BK209" s="193">
        <f>ROUND(I209*H209,2)</f>
        <v>0</v>
      </c>
      <c r="BL209" s="19" t="s">
        <v>543</v>
      </c>
      <c r="BM209" s="192" t="s">
        <v>1553</v>
      </c>
    </row>
    <row r="210" spans="1:65" s="2" customFormat="1" ht="21.75" customHeight="1">
      <c r="A210" s="36"/>
      <c r="B210" s="37"/>
      <c r="C210" s="181" t="s">
        <v>802</v>
      </c>
      <c r="D210" s="181" t="s">
        <v>218</v>
      </c>
      <c r="E210" s="182" t="s">
        <v>1308</v>
      </c>
      <c r="F210" s="183" t="s">
        <v>1309</v>
      </c>
      <c r="G210" s="184" t="s">
        <v>139</v>
      </c>
      <c r="H210" s="185">
        <v>703</v>
      </c>
      <c r="I210" s="186"/>
      <c r="J210" s="187">
        <f>ROUND(I210*H210,2)</f>
        <v>0</v>
      </c>
      <c r="K210" s="183" t="s">
        <v>221</v>
      </c>
      <c r="L210" s="41"/>
      <c r="M210" s="188" t="s">
        <v>19</v>
      </c>
      <c r="N210" s="189" t="s">
        <v>43</v>
      </c>
      <c r="O210" s="66"/>
      <c r="P210" s="190">
        <f>O210*H210</f>
        <v>0</v>
      </c>
      <c r="Q210" s="190">
        <v>0.2024</v>
      </c>
      <c r="R210" s="190">
        <f>Q210*H210</f>
        <v>142.28719999999998</v>
      </c>
      <c r="S210" s="190">
        <v>0</v>
      </c>
      <c r="T210" s="191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2" t="s">
        <v>543</v>
      </c>
      <c r="AT210" s="192" t="s">
        <v>218</v>
      </c>
      <c r="AU210" s="192" t="s">
        <v>79</v>
      </c>
      <c r="AY210" s="19" t="s">
        <v>216</v>
      </c>
      <c r="BE210" s="193">
        <f>IF(N210="základní",J210,0)</f>
        <v>0</v>
      </c>
      <c r="BF210" s="193">
        <f>IF(N210="snížená",J210,0)</f>
        <v>0</v>
      </c>
      <c r="BG210" s="193">
        <f>IF(N210="zákl. přenesená",J210,0)</f>
        <v>0</v>
      </c>
      <c r="BH210" s="193">
        <f>IF(N210="sníž. přenesená",J210,0)</f>
        <v>0</v>
      </c>
      <c r="BI210" s="193">
        <f>IF(N210="nulová",J210,0)</f>
        <v>0</v>
      </c>
      <c r="BJ210" s="19" t="s">
        <v>79</v>
      </c>
      <c r="BK210" s="193">
        <f>ROUND(I210*H210,2)</f>
        <v>0</v>
      </c>
      <c r="BL210" s="19" t="s">
        <v>543</v>
      </c>
      <c r="BM210" s="192" t="s">
        <v>1554</v>
      </c>
    </row>
    <row r="211" spans="1:65" s="2" customFormat="1" ht="11.25">
      <c r="A211" s="36"/>
      <c r="B211" s="37"/>
      <c r="C211" s="38"/>
      <c r="D211" s="194" t="s">
        <v>223</v>
      </c>
      <c r="E211" s="38"/>
      <c r="F211" s="195" t="s">
        <v>1311</v>
      </c>
      <c r="G211" s="38"/>
      <c r="H211" s="38"/>
      <c r="I211" s="196"/>
      <c r="J211" s="38"/>
      <c r="K211" s="38"/>
      <c r="L211" s="41"/>
      <c r="M211" s="197"/>
      <c r="N211" s="198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223</v>
      </c>
      <c r="AU211" s="19" t="s">
        <v>79</v>
      </c>
    </row>
    <row r="212" spans="1:65" s="2" customFormat="1" ht="16.5" customHeight="1">
      <c r="A212" s="36"/>
      <c r="B212" s="37"/>
      <c r="C212" s="181" t="s">
        <v>804</v>
      </c>
      <c r="D212" s="181" t="s">
        <v>218</v>
      </c>
      <c r="E212" s="182" t="s">
        <v>1313</v>
      </c>
      <c r="F212" s="183" t="s">
        <v>1314</v>
      </c>
      <c r="G212" s="184" t="s">
        <v>139</v>
      </c>
      <c r="H212" s="185">
        <v>293</v>
      </c>
      <c r="I212" s="186"/>
      <c r="J212" s="187">
        <f>ROUND(I212*H212,2)</f>
        <v>0</v>
      </c>
      <c r="K212" s="183" t="s">
        <v>221</v>
      </c>
      <c r="L212" s="41"/>
      <c r="M212" s="188" t="s">
        <v>19</v>
      </c>
      <c r="N212" s="189" t="s">
        <v>43</v>
      </c>
      <c r="O212" s="66"/>
      <c r="P212" s="190">
        <f>O212*H212</f>
        <v>0</v>
      </c>
      <c r="Q212" s="190">
        <v>0.34011999999999998</v>
      </c>
      <c r="R212" s="190">
        <f>Q212*H212</f>
        <v>99.655159999999995</v>
      </c>
      <c r="S212" s="190">
        <v>0</v>
      </c>
      <c r="T212" s="191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92" t="s">
        <v>543</v>
      </c>
      <c r="AT212" s="192" t="s">
        <v>218</v>
      </c>
      <c r="AU212" s="192" t="s">
        <v>79</v>
      </c>
      <c r="AY212" s="19" t="s">
        <v>216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19" t="s">
        <v>79</v>
      </c>
      <c r="BK212" s="193">
        <f>ROUND(I212*H212,2)</f>
        <v>0</v>
      </c>
      <c r="BL212" s="19" t="s">
        <v>543</v>
      </c>
      <c r="BM212" s="192" t="s">
        <v>1555</v>
      </c>
    </row>
    <row r="213" spans="1:65" s="2" customFormat="1" ht="11.25">
      <c r="A213" s="36"/>
      <c r="B213" s="37"/>
      <c r="C213" s="38"/>
      <c r="D213" s="194" t="s">
        <v>223</v>
      </c>
      <c r="E213" s="38"/>
      <c r="F213" s="195" t="s">
        <v>1316</v>
      </c>
      <c r="G213" s="38"/>
      <c r="H213" s="38"/>
      <c r="I213" s="196"/>
      <c r="J213" s="38"/>
      <c r="K213" s="38"/>
      <c r="L213" s="41"/>
      <c r="M213" s="197"/>
      <c r="N213" s="198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223</v>
      </c>
      <c r="AU213" s="19" t="s">
        <v>79</v>
      </c>
    </row>
    <row r="214" spans="1:65" s="2" customFormat="1" ht="24.2" customHeight="1">
      <c r="A214" s="36"/>
      <c r="B214" s="37"/>
      <c r="C214" s="181" t="s">
        <v>587</v>
      </c>
      <c r="D214" s="181" t="s">
        <v>218</v>
      </c>
      <c r="E214" s="182" t="s">
        <v>1317</v>
      </c>
      <c r="F214" s="183" t="s">
        <v>1318</v>
      </c>
      <c r="G214" s="184" t="s">
        <v>139</v>
      </c>
      <c r="H214" s="185">
        <v>410</v>
      </c>
      <c r="I214" s="186"/>
      <c r="J214" s="187">
        <f>ROUND(I214*H214,2)</f>
        <v>0</v>
      </c>
      <c r="K214" s="183" t="s">
        <v>221</v>
      </c>
      <c r="L214" s="41"/>
      <c r="M214" s="188" t="s">
        <v>19</v>
      </c>
      <c r="N214" s="189" t="s">
        <v>43</v>
      </c>
      <c r="O214" s="66"/>
      <c r="P214" s="190">
        <f>O214*H214</f>
        <v>0</v>
      </c>
      <c r="Q214" s="190">
        <v>8.4250000000000005E-2</v>
      </c>
      <c r="R214" s="190">
        <f>Q214*H214</f>
        <v>34.542500000000004</v>
      </c>
      <c r="S214" s="190">
        <v>0</v>
      </c>
      <c r="T214" s="191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92" t="s">
        <v>543</v>
      </c>
      <c r="AT214" s="192" t="s">
        <v>218</v>
      </c>
      <c r="AU214" s="192" t="s">
        <v>79</v>
      </c>
      <c r="AY214" s="19" t="s">
        <v>216</v>
      </c>
      <c r="BE214" s="193">
        <f>IF(N214="základní",J214,0)</f>
        <v>0</v>
      </c>
      <c r="BF214" s="193">
        <f>IF(N214="snížená",J214,0)</f>
        <v>0</v>
      </c>
      <c r="BG214" s="193">
        <f>IF(N214="zákl. přenesená",J214,0)</f>
        <v>0</v>
      </c>
      <c r="BH214" s="193">
        <f>IF(N214="sníž. přenesená",J214,0)</f>
        <v>0</v>
      </c>
      <c r="BI214" s="193">
        <f>IF(N214="nulová",J214,0)</f>
        <v>0</v>
      </c>
      <c r="BJ214" s="19" t="s">
        <v>79</v>
      </c>
      <c r="BK214" s="193">
        <f>ROUND(I214*H214,2)</f>
        <v>0</v>
      </c>
      <c r="BL214" s="19" t="s">
        <v>543</v>
      </c>
      <c r="BM214" s="192" t="s">
        <v>1556</v>
      </c>
    </row>
    <row r="215" spans="1:65" s="2" customFormat="1" ht="11.25">
      <c r="A215" s="36"/>
      <c r="B215" s="37"/>
      <c r="C215" s="38"/>
      <c r="D215" s="194" t="s">
        <v>223</v>
      </c>
      <c r="E215" s="38"/>
      <c r="F215" s="195" t="s">
        <v>1320</v>
      </c>
      <c r="G215" s="38"/>
      <c r="H215" s="38"/>
      <c r="I215" s="196"/>
      <c r="J215" s="38"/>
      <c r="K215" s="38"/>
      <c r="L215" s="41"/>
      <c r="M215" s="197"/>
      <c r="N215" s="198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223</v>
      </c>
      <c r="AU215" s="19" t="s">
        <v>79</v>
      </c>
    </row>
    <row r="216" spans="1:65" s="2" customFormat="1" ht="16.5" customHeight="1">
      <c r="A216" s="36"/>
      <c r="B216" s="37"/>
      <c r="C216" s="181" t="s">
        <v>704</v>
      </c>
      <c r="D216" s="181" t="s">
        <v>218</v>
      </c>
      <c r="E216" s="182" t="s">
        <v>1557</v>
      </c>
      <c r="F216" s="183" t="s">
        <v>1558</v>
      </c>
      <c r="G216" s="184" t="s">
        <v>134</v>
      </c>
      <c r="H216" s="185">
        <v>30</v>
      </c>
      <c r="I216" s="186"/>
      <c r="J216" s="187">
        <f>ROUND(I216*H216,2)</f>
        <v>0</v>
      </c>
      <c r="K216" s="183" t="s">
        <v>221</v>
      </c>
      <c r="L216" s="41"/>
      <c r="M216" s="188" t="s">
        <v>19</v>
      </c>
      <c r="N216" s="189" t="s">
        <v>43</v>
      </c>
      <c r="O216" s="66"/>
      <c r="P216" s="190">
        <f>O216*H216</f>
        <v>0</v>
      </c>
      <c r="Q216" s="190">
        <v>0.11934</v>
      </c>
      <c r="R216" s="190">
        <f>Q216*H216</f>
        <v>3.5802</v>
      </c>
      <c r="S216" s="190">
        <v>0</v>
      </c>
      <c r="T216" s="191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2" t="s">
        <v>543</v>
      </c>
      <c r="AT216" s="192" t="s">
        <v>218</v>
      </c>
      <c r="AU216" s="192" t="s">
        <v>79</v>
      </c>
      <c r="AY216" s="19" t="s">
        <v>216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19" t="s">
        <v>79</v>
      </c>
      <c r="BK216" s="193">
        <f>ROUND(I216*H216,2)</f>
        <v>0</v>
      </c>
      <c r="BL216" s="19" t="s">
        <v>543</v>
      </c>
      <c r="BM216" s="192" t="s">
        <v>1559</v>
      </c>
    </row>
    <row r="217" spans="1:65" s="2" customFormat="1" ht="11.25">
      <c r="A217" s="36"/>
      <c r="B217" s="37"/>
      <c r="C217" s="38"/>
      <c r="D217" s="194" t="s">
        <v>223</v>
      </c>
      <c r="E217" s="38"/>
      <c r="F217" s="195" t="s">
        <v>1560</v>
      </c>
      <c r="G217" s="38"/>
      <c r="H217" s="38"/>
      <c r="I217" s="196"/>
      <c r="J217" s="38"/>
      <c r="K217" s="38"/>
      <c r="L217" s="41"/>
      <c r="M217" s="197"/>
      <c r="N217" s="198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223</v>
      </c>
      <c r="AU217" s="19" t="s">
        <v>79</v>
      </c>
    </row>
    <row r="218" spans="1:65" s="2" customFormat="1" ht="16.5" customHeight="1">
      <c r="A218" s="36"/>
      <c r="B218" s="37"/>
      <c r="C218" s="181" t="s">
        <v>712</v>
      </c>
      <c r="D218" s="181" t="s">
        <v>218</v>
      </c>
      <c r="E218" s="182" t="s">
        <v>1561</v>
      </c>
      <c r="F218" s="183" t="s">
        <v>1562</v>
      </c>
      <c r="G218" s="184" t="s">
        <v>134</v>
      </c>
      <c r="H218" s="185">
        <v>30</v>
      </c>
      <c r="I218" s="186"/>
      <c r="J218" s="187">
        <f>ROUND(I218*H218,2)</f>
        <v>0</v>
      </c>
      <c r="K218" s="183" t="s">
        <v>221</v>
      </c>
      <c r="L218" s="41"/>
      <c r="M218" s="188" t="s">
        <v>19</v>
      </c>
      <c r="N218" s="189" t="s">
        <v>43</v>
      </c>
      <c r="O218" s="66"/>
      <c r="P218" s="190">
        <f>O218*H218</f>
        <v>0</v>
      </c>
      <c r="Q218" s="190">
        <v>0</v>
      </c>
      <c r="R218" s="190">
        <f>Q218*H218</f>
        <v>0</v>
      </c>
      <c r="S218" s="190">
        <v>0</v>
      </c>
      <c r="T218" s="191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92" t="s">
        <v>543</v>
      </c>
      <c r="AT218" s="192" t="s">
        <v>218</v>
      </c>
      <c r="AU218" s="192" t="s">
        <v>79</v>
      </c>
      <c r="AY218" s="19" t="s">
        <v>216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19" t="s">
        <v>79</v>
      </c>
      <c r="BK218" s="193">
        <f>ROUND(I218*H218,2)</f>
        <v>0</v>
      </c>
      <c r="BL218" s="19" t="s">
        <v>543</v>
      </c>
      <c r="BM218" s="192" t="s">
        <v>1563</v>
      </c>
    </row>
    <row r="219" spans="1:65" s="2" customFormat="1" ht="11.25">
      <c r="A219" s="36"/>
      <c r="B219" s="37"/>
      <c r="C219" s="38"/>
      <c r="D219" s="194" t="s">
        <v>223</v>
      </c>
      <c r="E219" s="38"/>
      <c r="F219" s="195" t="s">
        <v>1564</v>
      </c>
      <c r="G219" s="38"/>
      <c r="H219" s="38"/>
      <c r="I219" s="196"/>
      <c r="J219" s="38"/>
      <c r="K219" s="38"/>
      <c r="L219" s="41"/>
      <c r="M219" s="197"/>
      <c r="N219" s="198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223</v>
      </c>
      <c r="AU219" s="19" t="s">
        <v>79</v>
      </c>
    </row>
    <row r="220" spans="1:65" s="2" customFormat="1" ht="21.75" customHeight="1">
      <c r="A220" s="36"/>
      <c r="B220" s="37"/>
      <c r="C220" s="181" t="s">
        <v>716</v>
      </c>
      <c r="D220" s="181" t="s">
        <v>218</v>
      </c>
      <c r="E220" s="182" t="s">
        <v>1565</v>
      </c>
      <c r="F220" s="183" t="s">
        <v>1566</v>
      </c>
      <c r="G220" s="184" t="s">
        <v>176</v>
      </c>
      <c r="H220" s="185">
        <v>1</v>
      </c>
      <c r="I220" s="186"/>
      <c r="J220" s="187">
        <f>ROUND(I220*H220,2)</f>
        <v>0</v>
      </c>
      <c r="K220" s="183" t="s">
        <v>221</v>
      </c>
      <c r="L220" s="41"/>
      <c r="M220" s="188" t="s">
        <v>19</v>
      </c>
      <c r="N220" s="189" t="s">
        <v>43</v>
      </c>
      <c r="O220" s="66"/>
      <c r="P220" s="190">
        <f>O220*H220</f>
        <v>0</v>
      </c>
      <c r="Q220" s="190">
        <v>0.15118999999999999</v>
      </c>
      <c r="R220" s="190">
        <f>Q220*H220</f>
        <v>0.15118999999999999</v>
      </c>
      <c r="S220" s="190">
        <v>0</v>
      </c>
      <c r="T220" s="191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92" t="s">
        <v>543</v>
      </c>
      <c r="AT220" s="192" t="s">
        <v>218</v>
      </c>
      <c r="AU220" s="192" t="s">
        <v>79</v>
      </c>
      <c r="AY220" s="19" t="s">
        <v>216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19" t="s">
        <v>79</v>
      </c>
      <c r="BK220" s="193">
        <f>ROUND(I220*H220,2)</f>
        <v>0</v>
      </c>
      <c r="BL220" s="19" t="s">
        <v>543</v>
      </c>
      <c r="BM220" s="192" t="s">
        <v>1567</v>
      </c>
    </row>
    <row r="221" spans="1:65" s="2" customFormat="1" ht="11.25">
      <c r="A221" s="36"/>
      <c r="B221" s="37"/>
      <c r="C221" s="38"/>
      <c r="D221" s="194" t="s">
        <v>223</v>
      </c>
      <c r="E221" s="38"/>
      <c r="F221" s="195" t="s">
        <v>1568</v>
      </c>
      <c r="G221" s="38"/>
      <c r="H221" s="38"/>
      <c r="I221" s="196"/>
      <c r="J221" s="38"/>
      <c r="K221" s="38"/>
      <c r="L221" s="41"/>
      <c r="M221" s="197"/>
      <c r="N221" s="198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223</v>
      </c>
      <c r="AU221" s="19" t="s">
        <v>79</v>
      </c>
    </row>
    <row r="222" spans="1:65" s="2" customFormat="1" ht="16.5" customHeight="1">
      <c r="A222" s="36"/>
      <c r="B222" s="37"/>
      <c r="C222" s="181" t="s">
        <v>721</v>
      </c>
      <c r="D222" s="181" t="s">
        <v>218</v>
      </c>
      <c r="E222" s="182" t="s">
        <v>1328</v>
      </c>
      <c r="F222" s="183" t="s">
        <v>1329</v>
      </c>
      <c r="G222" s="184" t="s">
        <v>139</v>
      </c>
      <c r="H222" s="185">
        <v>293</v>
      </c>
      <c r="I222" s="186"/>
      <c r="J222" s="187">
        <f>ROUND(I222*H222,2)</f>
        <v>0</v>
      </c>
      <c r="K222" s="183" t="s">
        <v>221</v>
      </c>
      <c r="L222" s="41"/>
      <c r="M222" s="188" t="s">
        <v>19</v>
      </c>
      <c r="N222" s="189" t="s">
        <v>43</v>
      </c>
      <c r="O222" s="66"/>
      <c r="P222" s="190">
        <f>O222*H222</f>
        <v>0</v>
      </c>
      <c r="Q222" s="190">
        <v>0</v>
      </c>
      <c r="R222" s="190">
        <f>Q222*H222</f>
        <v>0</v>
      </c>
      <c r="S222" s="190">
        <v>0.32500000000000001</v>
      </c>
      <c r="T222" s="191">
        <f>S222*H222</f>
        <v>95.225000000000009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2" t="s">
        <v>543</v>
      </c>
      <c r="AT222" s="192" t="s">
        <v>218</v>
      </c>
      <c r="AU222" s="192" t="s">
        <v>79</v>
      </c>
      <c r="AY222" s="19" t="s">
        <v>216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19" t="s">
        <v>79</v>
      </c>
      <c r="BK222" s="193">
        <f>ROUND(I222*H222,2)</f>
        <v>0</v>
      </c>
      <c r="BL222" s="19" t="s">
        <v>543</v>
      </c>
      <c r="BM222" s="192" t="s">
        <v>1569</v>
      </c>
    </row>
    <row r="223" spans="1:65" s="2" customFormat="1" ht="11.25">
      <c r="A223" s="36"/>
      <c r="B223" s="37"/>
      <c r="C223" s="38"/>
      <c r="D223" s="194" t="s">
        <v>223</v>
      </c>
      <c r="E223" s="38"/>
      <c r="F223" s="195" t="s">
        <v>1331</v>
      </c>
      <c r="G223" s="38"/>
      <c r="H223" s="38"/>
      <c r="I223" s="196"/>
      <c r="J223" s="38"/>
      <c r="K223" s="38"/>
      <c r="L223" s="41"/>
      <c r="M223" s="197"/>
      <c r="N223" s="198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223</v>
      </c>
      <c r="AU223" s="19" t="s">
        <v>79</v>
      </c>
    </row>
    <row r="224" spans="1:65" s="2" customFormat="1" ht="16.5" customHeight="1">
      <c r="A224" s="36"/>
      <c r="B224" s="37"/>
      <c r="C224" s="181" t="s">
        <v>725</v>
      </c>
      <c r="D224" s="181" t="s">
        <v>218</v>
      </c>
      <c r="E224" s="182" t="s">
        <v>1332</v>
      </c>
      <c r="F224" s="183" t="s">
        <v>1333</v>
      </c>
      <c r="G224" s="184" t="s">
        <v>139</v>
      </c>
      <c r="H224" s="185">
        <v>293</v>
      </c>
      <c r="I224" s="186"/>
      <c r="J224" s="187">
        <f>ROUND(I224*H224,2)</f>
        <v>0</v>
      </c>
      <c r="K224" s="183" t="s">
        <v>221</v>
      </c>
      <c r="L224" s="41"/>
      <c r="M224" s="188" t="s">
        <v>19</v>
      </c>
      <c r="N224" s="189" t="s">
        <v>43</v>
      </c>
      <c r="O224" s="66"/>
      <c r="P224" s="190">
        <f>O224*H224</f>
        <v>0</v>
      </c>
      <c r="Q224" s="190">
        <v>0</v>
      </c>
      <c r="R224" s="190">
        <f>Q224*H224</f>
        <v>0</v>
      </c>
      <c r="S224" s="190">
        <v>0.316</v>
      </c>
      <c r="T224" s="191">
        <f>S224*H224</f>
        <v>92.587999999999994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92" t="s">
        <v>543</v>
      </c>
      <c r="AT224" s="192" t="s">
        <v>218</v>
      </c>
      <c r="AU224" s="192" t="s">
        <v>79</v>
      </c>
      <c r="AY224" s="19" t="s">
        <v>216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19" t="s">
        <v>79</v>
      </c>
      <c r="BK224" s="193">
        <f>ROUND(I224*H224,2)</f>
        <v>0</v>
      </c>
      <c r="BL224" s="19" t="s">
        <v>543</v>
      </c>
      <c r="BM224" s="192" t="s">
        <v>1570</v>
      </c>
    </row>
    <row r="225" spans="1:65" s="2" customFormat="1" ht="11.25">
      <c r="A225" s="36"/>
      <c r="B225" s="37"/>
      <c r="C225" s="38"/>
      <c r="D225" s="194" t="s">
        <v>223</v>
      </c>
      <c r="E225" s="38"/>
      <c r="F225" s="195" t="s">
        <v>1335</v>
      </c>
      <c r="G225" s="38"/>
      <c r="H225" s="38"/>
      <c r="I225" s="196"/>
      <c r="J225" s="38"/>
      <c r="K225" s="38"/>
      <c r="L225" s="41"/>
      <c r="M225" s="197"/>
      <c r="N225" s="198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223</v>
      </c>
      <c r="AU225" s="19" t="s">
        <v>79</v>
      </c>
    </row>
    <row r="226" spans="1:65" s="2" customFormat="1" ht="21.75" customHeight="1">
      <c r="A226" s="36"/>
      <c r="B226" s="37"/>
      <c r="C226" s="181" t="s">
        <v>730</v>
      </c>
      <c r="D226" s="181" t="s">
        <v>218</v>
      </c>
      <c r="E226" s="182" t="s">
        <v>1336</v>
      </c>
      <c r="F226" s="183" t="s">
        <v>1337</v>
      </c>
      <c r="G226" s="184" t="s">
        <v>139</v>
      </c>
      <c r="H226" s="185">
        <v>410</v>
      </c>
      <c r="I226" s="186"/>
      <c r="J226" s="187">
        <f>ROUND(I226*H226,2)</f>
        <v>0</v>
      </c>
      <c r="K226" s="183" t="s">
        <v>221</v>
      </c>
      <c r="L226" s="41"/>
      <c r="M226" s="188" t="s">
        <v>19</v>
      </c>
      <c r="N226" s="189" t="s">
        <v>43</v>
      </c>
      <c r="O226" s="66"/>
      <c r="P226" s="190">
        <f>O226*H226</f>
        <v>0</v>
      </c>
      <c r="Q226" s="190">
        <v>0</v>
      </c>
      <c r="R226" s="190">
        <f>Q226*H226</f>
        <v>0</v>
      </c>
      <c r="S226" s="190">
        <v>0.255</v>
      </c>
      <c r="T226" s="191">
        <f>S226*H226</f>
        <v>104.55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92" t="s">
        <v>543</v>
      </c>
      <c r="AT226" s="192" t="s">
        <v>218</v>
      </c>
      <c r="AU226" s="192" t="s">
        <v>79</v>
      </c>
      <c r="AY226" s="19" t="s">
        <v>216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19" t="s">
        <v>79</v>
      </c>
      <c r="BK226" s="193">
        <f>ROUND(I226*H226,2)</f>
        <v>0</v>
      </c>
      <c r="BL226" s="19" t="s">
        <v>543</v>
      </c>
      <c r="BM226" s="192" t="s">
        <v>1571</v>
      </c>
    </row>
    <row r="227" spans="1:65" s="2" customFormat="1" ht="11.25">
      <c r="A227" s="36"/>
      <c r="B227" s="37"/>
      <c r="C227" s="38"/>
      <c r="D227" s="194" t="s">
        <v>223</v>
      </c>
      <c r="E227" s="38"/>
      <c r="F227" s="195" t="s">
        <v>1339</v>
      </c>
      <c r="G227" s="38"/>
      <c r="H227" s="38"/>
      <c r="I227" s="196"/>
      <c r="J227" s="38"/>
      <c r="K227" s="38"/>
      <c r="L227" s="41"/>
      <c r="M227" s="197"/>
      <c r="N227" s="198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223</v>
      </c>
      <c r="AU227" s="19" t="s">
        <v>79</v>
      </c>
    </row>
    <row r="228" spans="1:65" s="2" customFormat="1" ht="24.2" customHeight="1">
      <c r="A228" s="36"/>
      <c r="B228" s="37"/>
      <c r="C228" s="181" t="s">
        <v>734</v>
      </c>
      <c r="D228" s="181" t="s">
        <v>218</v>
      </c>
      <c r="E228" s="182" t="s">
        <v>1572</v>
      </c>
      <c r="F228" s="183" t="s">
        <v>1573</v>
      </c>
      <c r="G228" s="184" t="s">
        <v>134</v>
      </c>
      <c r="H228" s="185">
        <v>30</v>
      </c>
      <c r="I228" s="186"/>
      <c r="J228" s="187">
        <f>ROUND(I228*H228,2)</f>
        <v>0</v>
      </c>
      <c r="K228" s="183" t="s">
        <v>221</v>
      </c>
      <c r="L228" s="41"/>
      <c r="M228" s="188" t="s">
        <v>19</v>
      </c>
      <c r="N228" s="189" t="s">
        <v>43</v>
      </c>
      <c r="O228" s="66"/>
      <c r="P228" s="190">
        <f>O228*H228</f>
        <v>0</v>
      </c>
      <c r="Q228" s="190">
        <v>0</v>
      </c>
      <c r="R228" s="190">
        <f>Q228*H228</f>
        <v>0</v>
      </c>
      <c r="S228" s="190">
        <v>0.23</v>
      </c>
      <c r="T228" s="191">
        <f>S228*H228</f>
        <v>6.9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92" t="s">
        <v>543</v>
      </c>
      <c r="AT228" s="192" t="s">
        <v>218</v>
      </c>
      <c r="AU228" s="192" t="s">
        <v>79</v>
      </c>
      <c r="AY228" s="19" t="s">
        <v>216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19" t="s">
        <v>79</v>
      </c>
      <c r="BK228" s="193">
        <f>ROUND(I228*H228,2)</f>
        <v>0</v>
      </c>
      <c r="BL228" s="19" t="s">
        <v>543</v>
      </c>
      <c r="BM228" s="192" t="s">
        <v>1574</v>
      </c>
    </row>
    <row r="229" spans="1:65" s="2" customFormat="1" ht="11.25">
      <c r="A229" s="36"/>
      <c r="B229" s="37"/>
      <c r="C229" s="38"/>
      <c r="D229" s="194" t="s">
        <v>223</v>
      </c>
      <c r="E229" s="38"/>
      <c r="F229" s="195" t="s">
        <v>1575</v>
      </c>
      <c r="G229" s="38"/>
      <c r="H229" s="38"/>
      <c r="I229" s="196"/>
      <c r="J229" s="38"/>
      <c r="K229" s="38"/>
      <c r="L229" s="41"/>
      <c r="M229" s="197"/>
      <c r="N229" s="198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223</v>
      </c>
      <c r="AU229" s="19" t="s">
        <v>79</v>
      </c>
    </row>
    <row r="230" spans="1:65" s="2" customFormat="1" ht="16.5" customHeight="1">
      <c r="A230" s="36"/>
      <c r="B230" s="37"/>
      <c r="C230" s="181" t="s">
        <v>739</v>
      </c>
      <c r="D230" s="181" t="s">
        <v>218</v>
      </c>
      <c r="E230" s="182" t="s">
        <v>1344</v>
      </c>
      <c r="F230" s="183" t="s">
        <v>1345</v>
      </c>
      <c r="G230" s="184" t="s">
        <v>134</v>
      </c>
      <c r="H230" s="185">
        <v>1172</v>
      </c>
      <c r="I230" s="186"/>
      <c r="J230" s="187">
        <f>ROUND(I230*H230,2)</f>
        <v>0</v>
      </c>
      <c r="K230" s="183" t="s">
        <v>221</v>
      </c>
      <c r="L230" s="41"/>
      <c r="M230" s="188" t="s">
        <v>19</v>
      </c>
      <c r="N230" s="189" t="s">
        <v>43</v>
      </c>
      <c r="O230" s="66"/>
      <c r="P230" s="190">
        <f>O230*H230</f>
        <v>0</v>
      </c>
      <c r="Q230" s="190">
        <v>3.0000000000000001E-5</v>
      </c>
      <c r="R230" s="190">
        <f>Q230*H230</f>
        <v>3.5160000000000004E-2</v>
      </c>
      <c r="S230" s="190">
        <v>0</v>
      </c>
      <c r="T230" s="19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92" t="s">
        <v>543</v>
      </c>
      <c r="AT230" s="192" t="s">
        <v>218</v>
      </c>
      <c r="AU230" s="192" t="s">
        <v>79</v>
      </c>
      <c r="AY230" s="19" t="s">
        <v>216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19" t="s">
        <v>79</v>
      </c>
      <c r="BK230" s="193">
        <f>ROUND(I230*H230,2)</f>
        <v>0</v>
      </c>
      <c r="BL230" s="19" t="s">
        <v>543</v>
      </c>
      <c r="BM230" s="192" t="s">
        <v>1576</v>
      </c>
    </row>
    <row r="231" spans="1:65" s="2" customFormat="1" ht="11.25">
      <c r="A231" s="36"/>
      <c r="B231" s="37"/>
      <c r="C231" s="38"/>
      <c r="D231" s="194" t="s">
        <v>223</v>
      </c>
      <c r="E231" s="38"/>
      <c r="F231" s="195" t="s">
        <v>1347</v>
      </c>
      <c r="G231" s="38"/>
      <c r="H231" s="38"/>
      <c r="I231" s="196"/>
      <c r="J231" s="38"/>
      <c r="K231" s="38"/>
      <c r="L231" s="41"/>
      <c r="M231" s="197"/>
      <c r="N231" s="198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223</v>
      </c>
      <c r="AU231" s="19" t="s">
        <v>79</v>
      </c>
    </row>
    <row r="232" spans="1:65" s="2" customFormat="1" ht="16.5" customHeight="1">
      <c r="A232" s="36"/>
      <c r="B232" s="37"/>
      <c r="C232" s="181" t="s">
        <v>743</v>
      </c>
      <c r="D232" s="181" t="s">
        <v>218</v>
      </c>
      <c r="E232" s="182" t="s">
        <v>1348</v>
      </c>
      <c r="F232" s="183" t="s">
        <v>1349</v>
      </c>
      <c r="G232" s="184" t="s">
        <v>134</v>
      </c>
      <c r="H232" s="185">
        <v>1172</v>
      </c>
      <c r="I232" s="186"/>
      <c r="J232" s="187">
        <f>ROUND(I232*H232,2)</f>
        <v>0</v>
      </c>
      <c r="K232" s="183" t="s">
        <v>221</v>
      </c>
      <c r="L232" s="41"/>
      <c r="M232" s="188" t="s">
        <v>19</v>
      </c>
      <c r="N232" s="189" t="s">
        <v>43</v>
      </c>
      <c r="O232" s="66"/>
      <c r="P232" s="190">
        <f>O232*H232</f>
        <v>0</v>
      </c>
      <c r="Q232" s="190">
        <v>0</v>
      </c>
      <c r="R232" s="190">
        <f>Q232*H232</f>
        <v>0</v>
      </c>
      <c r="S232" s="190">
        <v>0</v>
      </c>
      <c r="T232" s="19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92" t="s">
        <v>543</v>
      </c>
      <c r="AT232" s="192" t="s">
        <v>218</v>
      </c>
      <c r="AU232" s="192" t="s">
        <v>79</v>
      </c>
      <c r="AY232" s="19" t="s">
        <v>216</v>
      </c>
      <c r="BE232" s="193">
        <f>IF(N232="základní",J232,0)</f>
        <v>0</v>
      </c>
      <c r="BF232" s="193">
        <f>IF(N232="snížená",J232,0)</f>
        <v>0</v>
      </c>
      <c r="BG232" s="193">
        <f>IF(N232="zákl. přenesená",J232,0)</f>
        <v>0</v>
      </c>
      <c r="BH232" s="193">
        <f>IF(N232="sníž. přenesená",J232,0)</f>
        <v>0</v>
      </c>
      <c r="BI232" s="193">
        <f>IF(N232="nulová",J232,0)</f>
        <v>0</v>
      </c>
      <c r="BJ232" s="19" t="s">
        <v>79</v>
      </c>
      <c r="BK232" s="193">
        <f>ROUND(I232*H232,2)</f>
        <v>0</v>
      </c>
      <c r="BL232" s="19" t="s">
        <v>543</v>
      </c>
      <c r="BM232" s="192" t="s">
        <v>1577</v>
      </c>
    </row>
    <row r="233" spans="1:65" s="2" customFormat="1" ht="11.25">
      <c r="A233" s="36"/>
      <c r="B233" s="37"/>
      <c r="C233" s="38"/>
      <c r="D233" s="194" t="s">
        <v>223</v>
      </c>
      <c r="E233" s="38"/>
      <c r="F233" s="195" t="s">
        <v>1351</v>
      </c>
      <c r="G233" s="38"/>
      <c r="H233" s="38"/>
      <c r="I233" s="196"/>
      <c r="J233" s="38"/>
      <c r="K233" s="38"/>
      <c r="L233" s="41"/>
      <c r="M233" s="197"/>
      <c r="N233" s="198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223</v>
      </c>
      <c r="AU233" s="19" t="s">
        <v>79</v>
      </c>
    </row>
    <row r="234" spans="1:65" s="2" customFormat="1" ht="16.5" customHeight="1">
      <c r="A234" s="36"/>
      <c r="B234" s="37"/>
      <c r="C234" s="181" t="s">
        <v>750</v>
      </c>
      <c r="D234" s="181" t="s">
        <v>218</v>
      </c>
      <c r="E234" s="182" t="s">
        <v>1352</v>
      </c>
      <c r="F234" s="183" t="s">
        <v>1353</v>
      </c>
      <c r="G234" s="184" t="s">
        <v>160</v>
      </c>
      <c r="H234" s="185">
        <v>20</v>
      </c>
      <c r="I234" s="186"/>
      <c r="J234" s="187">
        <f>ROUND(I234*H234,2)</f>
        <v>0</v>
      </c>
      <c r="K234" s="183" t="s">
        <v>221</v>
      </c>
      <c r="L234" s="41"/>
      <c r="M234" s="188" t="s">
        <v>19</v>
      </c>
      <c r="N234" s="189" t="s">
        <v>43</v>
      </c>
      <c r="O234" s="66"/>
      <c r="P234" s="190">
        <f>O234*H234</f>
        <v>0</v>
      </c>
      <c r="Q234" s="190">
        <v>0</v>
      </c>
      <c r="R234" s="190">
        <f>Q234*H234</f>
        <v>0</v>
      </c>
      <c r="S234" s="190">
        <v>2.2000000000000002</v>
      </c>
      <c r="T234" s="191">
        <f>S234*H234</f>
        <v>44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92" t="s">
        <v>543</v>
      </c>
      <c r="AT234" s="192" t="s">
        <v>218</v>
      </c>
      <c r="AU234" s="192" t="s">
        <v>79</v>
      </c>
      <c r="AY234" s="19" t="s">
        <v>216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19" t="s">
        <v>79</v>
      </c>
      <c r="BK234" s="193">
        <f>ROUND(I234*H234,2)</f>
        <v>0</v>
      </c>
      <c r="BL234" s="19" t="s">
        <v>543</v>
      </c>
      <c r="BM234" s="192" t="s">
        <v>1578</v>
      </c>
    </row>
    <row r="235" spans="1:65" s="2" customFormat="1" ht="11.25">
      <c r="A235" s="36"/>
      <c r="B235" s="37"/>
      <c r="C235" s="38"/>
      <c r="D235" s="194" t="s">
        <v>223</v>
      </c>
      <c r="E235" s="38"/>
      <c r="F235" s="195" t="s">
        <v>1355</v>
      </c>
      <c r="G235" s="38"/>
      <c r="H235" s="38"/>
      <c r="I235" s="196"/>
      <c r="J235" s="38"/>
      <c r="K235" s="38"/>
      <c r="L235" s="41"/>
      <c r="M235" s="197"/>
      <c r="N235" s="198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223</v>
      </c>
      <c r="AU235" s="19" t="s">
        <v>79</v>
      </c>
    </row>
    <row r="236" spans="1:65" s="2" customFormat="1" ht="16.5" customHeight="1">
      <c r="A236" s="36"/>
      <c r="B236" s="37"/>
      <c r="C236" s="181" t="s">
        <v>797</v>
      </c>
      <c r="D236" s="181" t="s">
        <v>218</v>
      </c>
      <c r="E236" s="182" t="s">
        <v>1407</v>
      </c>
      <c r="F236" s="183" t="s">
        <v>1408</v>
      </c>
      <c r="G236" s="184" t="s">
        <v>293</v>
      </c>
      <c r="H236" s="185">
        <v>463.98</v>
      </c>
      <c r="I236" s="186"/>
      <c r="J236" s="187">
        <f>ROUND(I236*H236,2)</f>
        <v>0</v>
      </c>
      <c r="K236" s="183" t="s">
        <v>1083</v>
      </c>
      <c r="L236" s="41"/>
      <c r="M236" s="188" t="s">
        <v>19</v>
      </c>
      <c r="N236" s="189" t="s">
        <v>43</v>
      </c>
      <c r="O236" s="66"/>
      <c r="P236" s="190">
        <f>O236*H236</f>
        <v>0</v>
      </c>
      <c r="Q236" s="190">
        <v>0</v>
      </c>
      <c r="R236" s="190">
        <f>Q236*H236</f>
        <v>0</v>
      </c>
      <c r="S236" s="190">
        <v>0</v>
      </c>
      <c r="T236" s="19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2" t="s">
        <v>543</v>
      </c>
      <c r="AT236" s="192" t="s">
        <v>218</v>
      </c>
      <c r="AU236" s="192" t="s">
        <v>79</v>
      </c>
      <c r="AY236" s="19" t="s">
        <v>216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19" t="s">
        <v>79</v>
      </c>
      <c r="BK236" s="193">
        <f>ROUND(I236*H236,2)</f>
        <v>0</v>
      </c>
      <c r="BL236" s="19" t="s">
        <v>543</v>
      </c>
      <c r="BM236" s="192" t="s">
        <v>1579</v>
      </c>
    </row>
    <row r="237" spans="1:65" s="2" customFormat="1" ht="16.5" customHeight="1">
      <c r="A237" s="36"/>
      <c r="B237" s="37"/>
      <c r="C237" s="181" t="s">
        <v>891</v>
      </c>
      <c r="D237" s="181" t="s">
        <v>218</v>
      </c>
      <c r="E237" s="182" t="s">
        <v>1410</v>
      </c>
      <c r="F237" s="183" t="s">
        <v>1411</v>
      </c>
      <c r="G237" s="184" t="s">
        <v>293</v>
      </c>
      <c r="H237" s="185">
        <v>9279.6</v>
      </c>
      <c r="I237" s="186"/>
      <c r="J237" s="187">
        <f>ROUND(I237*H237,2)</f>
        <v>0</v>
      </c>
      <c r="K237" s="183" t="s">
        <v>1083</v>
      </c>
      <c r="L237" s="41"/>
      <c r="M237" s="188" t="s">
        <v>19</v>
      </c>
      <c r="N237" s="189" t="s">
        <v>43</v>
      </c>
      <c r="O237" s="66"/>
      <c r="P237" s="190">
        <f>O237*H237</f>
        <v>0</v>
      </c>
      <c r="Q237" s="190">
        <v>0</v>
      </c>
      <c r="R237" s="190">
        <f>Q237*H237</f>
        <v>0</v>
      </c>
      <c r="S237" s="190">
        <v>0</v>
      </c>
      <c r="T237" s="19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2" t="s">
        <v>543</v>
      </c>
      <c r="AT237" s="192" t="s">
        <v>218</v>
      </c>
      <c r="AU237" s="192" t="s">
        <v>79</v>
      </c>
      <c r="AY237" s="19" t="s">
        <v>216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19" t="s">
        <v>79</v>
      </c>
      <c r="BK237" s="193">
        <f>ROUND(I237*H237,2)</f>
        <v>0</v>
      </c>
      <c r="BL237" s="19" t="s">
        <v>543</v>
      </c>
      <c r="BM237" s="192" t="s">
        <v>1580</v>
      </c>
    </row>
    <row r="238" spans="1:65" s="2" customFormat="1" ht="24.2" customHeight="1">
      <c r="A238" s="36"/>
      <c r="B238" s="37"/>
      <c r="C238" s="181" t="s">
        <v>894</v>
      </c>
      <c r="D238" s="181" t="s">
        <v>218</v>
      </c>
      <c r="E238" s="182" t="s">
        <v>1413</v>
      </c>
      <c r="F238" s="183" t="s">
        <v>1414</v>
      </c>
      <c r="G238" s="184" t="s">
        <v>293</v>
      </c>
      <c r="H238" s="185">
        <v>153.47999999999999</v>
      </c>
      <c r="I238" s="186"/>
      <c r="J238" s="187">
        <f>ROUND(I238*H238,2)</f>
        <v>0</v>
      </c>
      <c r="K238" s="183" t="s">
        <v>221</v>
      </c>
      <c r="L238" s="41"/>
      <c r="M238" s="188" t="s">
        <v>19</v>
      </c>
      <c r="N238" s="189" t="s">
        <v>43</v>
      </c>
      <c r="O238" s="66"/>
      <c r="P238" s="190">
        <f>O238*H238</f>
        <v>0</v>
      </c>
      <c r="Q238" s="190">
        <v>0</v>
      </c>
      <c r="R238" s="190">
        <f>Q238*H238</f>
        <v>0</v>
      </c>
      <c r="S238" s="190">
        <v>0</v>
      </c>
      <c r="T238" s="19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92" t="s">
        <v>543</v>
      </c>
      <c r="AT238" s="192" t="s">
        <v>218</v>
      </c>
      <c r="AU238" s="192" t="s">
        <v>79</v>
      </c>
      <c r="AY238" s="19" t="s">
        <v>216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19" t="s">
        <v>79</v>
      </c>
      <c r="BK238" s="193">
        <f>ROUND(I238*H238,2)</f>
        <v>0</v>
      </c>
      <c r="BL238" s="19" t="s">
        <v>543</v>
      </c>
      <c r="BM238" s="192" t="s">
        <v>1581</v>
      </c>
    </row>
    <row r="239" spans="1:65" s="2" customFormat="1" ht="11.25">
      <c r="A239" s="36"/>
      <c r="B239" s="37"/>
      <c r="C239" s="38"/>
      <c r="D239" s="194" t="s">
        <v>223</v>
      </c>
      <c r="E239" s="38"/>
      <c r="F239" s="195" t="s">
        <v>1416</v>
      </c>
      <c r="G239" s="38"/>
      <c r="H239" s="38"/>
      <c r="I239" s="196"/>
      <c r="J239" s="38"/>
      <c r="K239" s="38"/>
      <c r="L239" s="41"/>
      <c r="M239" s="197"/>
      <c r="N239" s="198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223</v>
      </c>
      <c r="AU239" s="19" t="s">
        <v>79</v>
      </c>
    </row>
    <row r="240" spans="1:65" s="2" customFormat="1" ht="24.2" customHeight="1">
      <c r="A240" s="36"/>
      <c r="B240" s="37"/>
      <c r="C240" s="181" t="s">
        <v>896</v>
      </c>
      <c r="D240" s="181" t="s">
        <v>218</v>
      </c>
      <c r="E240" s="182" t="s">
        <v>1417</v>
      </c>
      <c r="F240" s="183" t="s">
        <v>1418</v>
      </c>
      <c r="G240" s="184" t="s">
        <v>293</v>
      </c>
      <c r="H240" s="185">
        <v>105.48</v>
      </c>
      <c r="I240" s="186"/>
      <c r="J240" s="187">
        <f>ROUND(I240*H240,2)</f>
        <v>0</v>
      </c>
      <c r="K240" s="183" t="s">
        <v>221</v>
      </c>
      <c r="L240" s="41"/>
      <c r="M240" s="188" t="s">
        <v>19</v>
      </c>
      <c r="N240" s="189" t="s">
        <v>43</v>
      </c>
      <c r="O240" s="66"/>
      <c r="P240" s="190">
        <f>O240*H240</f>
        <v>0</v>
      </c>
      <c r="Q240" s="190">
        <v>0</v>
      </c>
      <c r="R240" s="190">
        <f>Q240*H240</f>
        <v>0</v>
      </c>
      <c r="S240" s="190">
        <v>0</v>
      </c>
      <c r="T240" s="191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92" t="s">
        <v>543</v>
      </c>
      <c r="AT240" s="192" t="s">
        <v>218</v>
      </c>
      <c r="AU240" s="192" t="s">
        <v>79</v>
      </c>
      <c r="AY240" s="19" t="s">
        <v>216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19" t="s">
        <v>79</v>
      </c>
      <c r="BK240" s="193">
        <f>ROUND(I240*H240,2)</f>
        <v>0</v>
      </c>
      <c r="BL240" s="19" t="s">
        <v>543</v>
      </c>
      <c r="BM240" s="192" t="s">
        <v>1582</v>
      </c>
    </row>
    <row r="241" spans="1:65" s="2" customFormat="1" ht="11.25">
      <c r="A241" s="36"/>
      <c r="B241" s="37"/>
      <c r="C241" s="38"/>
      <c r="D241" s="194" t="s">
        <v>223</v>
      </c>
      <c r="E241" s="38"/>
      <c r="F241" s="195" t="s">
        <v>1420</v>
      </c>
      <c r="G241" s="38"/>
      <c r="H241" s="38"/>
      <c r="I241" s="196"/>
      <c r="J241" s="38"/>
      <c r="K241" s="38"/>
      <c r="L241" s="41"/>
      <c r="M241" s="197"/>
      <c r="N241" s="198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223</v>
      </c>
      <c r="AU241" s="19" t="s">
        <v>79</v>
      </c>
    </row>
    <row r="242" spans="1:65" s="2" customFormat="1" ht="16.5" customHeight="1">
      <c r="A242" s="36"/>
      <c r="B242" s="37"/>
      <c r="C242" s="181" t="s">
        <v>898</v>
      </c>
      <c r="D242" s="181" t="s">
        <v>218</v>
      </c>
      <c r="E242" s="182" t="s">
        <v>1356</v>
      </c>
      <c r="F242" s="183" t="s">
        <v>1583</v>
      </c>
      <c r="G242" s="184" t="s">
        <v>139</v>
      </c>
      <c r="H242" s="185">
        <v>293</v>
      </c>
      <c r="I242" s="186"/>
      <c r="J242" s="187">
        <f>ROUND(I242*H242,2)</f>
        <v>0</v>
      </c>
      <c r="K242" s="183" t="s">
        <v>221</v>
      </c>
      <c r="L242" s="41"/>
      <c r="M242" s="188" t="s">
        <v>19</v>
      </c>
      <c r="N242" s="189" t="s">
        <v>43</v>
      </c>
      <c r="O242" s="66"/>
      <c r="P242" s="190">
        <f>O242*H242</f>
        <v>0</v>
      </c>
      <c r="Q242" s="190">
        <v>0.14504</v>
      </c>
      <c r="R242" s="190">
        <f>Q242*H242</f>
        <v>42.496720000000003</v>
      </c>
      <c r="S242" s="190">
        <v>0</v>
      </c>
      <c r="T242" s="19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2" t="s">
        <v>543</v>
      </c>
      <c r="AT242" s="192" t="s">
        <v>218</v>
      </c>
      <c r="AU242" s="192" t="s">
        <v>79</v>
      </c>
      <c r="AY242" s="19" t="s">
        <v>216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19" t="s">
        <v>79</v>
      </c>
      <c r="BK242" s="193">
        <f>ROUND(I242*H242,2)</f>
        <v>0</v>
      </c>
      <c r="BL242" s="19" t="s">
        <v>543</v>
      </c>
      <c r="BM242" s="192" t="s">
        <v>1584</v>
      </c>
    </row>
    <row r="243" spans="1:65" s="2" customFormat="1" ht="11.25">
      <c r="A243" s="36"/>
      <c r="B243" s="37"/>
      <c r="C243" s="38"/>
      <c r="D243" s="194" t="s">
        <v>223</v>
      </c>
      <c r="E243" s="38"/>
      <c r="F243" s="195" t="s">
        <v>1359</v>
      </c>
      <c r="G243" s="38"/>
      <c r="H243" s="38"/>
      <c r="I243" s="196"/>
      <c r="J243" s="38"/>
      <c r="K243" s="38"/>
      <c r="L243" s="41"/>
      <c r="M243" s="197"/>
      <c r="N243" s="198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223</v>
      </c>
      <c r="AU243" s="19" t="s">
        <v>79</v>
      </c>
    </row>
    <row r="244" spans="1:65" s="2" customFormat="1" ht="16.5" customHeight="1">
      <c r="A244" s="36"/>
      <c r="B244" s="37"/>
      <c r="C244" s="181" t="s">
        <v>900</v>
      </c>
      <c r="D244" s="181" t="s">
        <v>218</v>
      </c>
      <c r="E244" s="182" t="s">
        <v>1585</v>
      </c>
      <c r="F244" s="183" t="s">
        <v>1586</v>
      </c>
      <c r="G244" s="184" t="s">
        <v>139</v>
      </c>
      <c r="H244" s="185">
        <v>1</v>
      </c>
      <c r="I244" s="186"/>
      <c r="J244" s="187">
        <f>ROUND(I244*H244,2)</f>
        <v>0</v>
      </c>
      <c r="K244" s="183" t="s">
        <v>221</v>
      </c>
      <c r="L244" s="41"/>
      <c r="M244" s="188" t="s">
        <v>19</v>
      </c>
      <c r="N244" s="189" t="s">
        <v>43</v>
      </c>
      <c r="O244" s="66"/>
      <c r="P244" s="190">
        <f>O244*H244</f>
        <v>0</v>
      </c>
      <c r="Q244" s="190">
        <v>2.1000000000000001E-2</v>
      </c>
      <c r="R244" s="190">
        <f>Q244*H244</f>
        <v>2.1000000000000001E-2</v>
      </c>
      <c r="S244" s="190">
        <v>0</v>
      </c>
      <c r="T244" s="191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2" t="s">
        <v>543</v>
      </c>
      <c r="AT244" s="192" t="s">
        <v>218</v>
      </c>
      <c r="AU244" s="192" t="s">
        <v>79</v>
      </c>
      <c r="AY244" s="19" t="s">
        <v>216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19" t="s">
        <v>79</v>
      </c>
      <c r="BK244" s="193">
        <f>ROUND(I244*H244,2)</f>
        <v>0</v>
      </c>
      <c r="BL244" s="19" t="s">
        <v>543</v>
      </c>
      <c r="BM244" s="192" t="s">
        <v>1587</v>
      </c>
    </row>
    <row r="245" spans="1:65" s="2" customFormat="1" ht="11.25">
      <c r="A245" s="36"/>
      <c r="B245" s="37"/>
      <c r="C245" s="38"/>
      <c r="D245" s="194" t="s">
        <v>223</v>
      </c>
      <c r="E245" s="38"/>
      <c r="F245" s="195" t="s">
        <v>1588</v>
      </c>
      <c r="G245" s="38"/>
      <c r="H245" s="38"/>
      <c r="I245" s="196"/>
      <c r="J245" s="38"/>
      <c r="K245" s="38"/>
      <c r="L245" s="41"/>
      <c r="M245" s="197"/>
      <c r="N245" s="198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223</v>
      </c>
      <c r="AU245" s="19" t="s">
        <v>79</v>
      </c>
    </row>
    <row r="246" spans="1:65" s="2" customFormat="1" ht="16.5" customHeight="1">
      <c r="A246" s="36"/>
      <c r="B246" s="37"/>
      <c r="C246" s="181" t="s">
        <v>901</v>
      </c>
      <c r="D246" s="181" t="s">
        <v>218</v>
      </c>
      <c r="E246" s="182" t="s">
        <v>1589</v>
      </c>
      <c r="F246" s="183" t="s">
        <v>1590</v>
      </c>
      <c r="G246" s="184" t="s">
        <v>139</v>
      </c>
      <c r="H246" s="185">
        <v>1</v>
      </c>
      <c r="I246" s="186"/>
      <c r="J246" s="187">
        <f>ROUND(I246*H246,2)</f>
        <v>0</v>
      </c>
      <c r="K246" s="183" t="s">
        <v>221</v>
      </c>
      <c r="L246" s="41"/>
      <c r="M246" s="188" t="s">
        <v>19</v>
      </c>
      <c r="N246" s="189" t="s">
        <v>43</v>
      </c>
      <c r="O246" s="66"/>
      <c r="P246" s="190">
        <f>O246*H246</f>
        <v>0</v>
      </c>
      <c r="Q246" s="190">
        <v>1.73E-3</v>
      </c>
      <c r="R246" s="190">
        <f>Q246*H246</f>
        <v>1.73E-3</v>
      </c>
      <c r="S246" s="190">
        <v>0</v>
      </c>
      <c r="T246" s="19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92" t="s">
        <v>543</v>
      </c>
      <c r="AT246" s="192" t="s">
        <v>218</v>
      </c>
      <c r="AU246" s="192" t="s">
        <v>79</v>
      </c>
      <c r="AY246" s="19" t="s">
        <v>216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19" t="s">
        <v>79</v>
      </c>
      <c r="BK246" s="193">
        <f>ROUND(I246*H246,2)</f>
        <v>0</v>
      </c>
      <c r="BL246" s="19" t="s">
        <v>543</v>
      </c>
      <c r="BM246" s="192" t="s">
        <v>1591</v>
      </c>
    </row>
    <row r="247" spans="1:65" s="2" customFormat="1" ht="11.25">
      <c r="A247" s="36"/>
      <c r="B247" s="37"/>
      <c r="C247" s="38"/>
      <c r="D247" s="194" t="s">
        <v>223</v>
      </c>
      <c r="E247" s="38"/>
      <c r="F247" s="195" t="s">
        <v>1592</v>
      </c>
      <c r="G247" s="38"/>
      <c r="H247" s="38"/>
      <c r="I247" s="196"/>
      <c r="J247" s="38"/>
      <c r="K247" s="38"/>
      <c r="L247" s="41"/>
      <c r="M247" s="197"/>
      <c r="N247" s="198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223</v>
      </c>
      <c r="AU247" s="19" t="s">
        <v>79</v>
      </c>
    </row>
    <row r="248" spans="1:65" s="2" customFormat="1" ht="16.5" customHeight="1">
      <c r="A248" s="36"/>
      <c r="B248" s="37"/>
      <c r="C248" s="181" t="s">
        <v>902</v>
      </c>
      <c r="D248" s="181" t="s">
        <v>218</v>
      </c>
      <c r="E248" s="182" t="s">
        <v>1360</v>
      </c>
      <c r="F248" s="183" t="s">
        <v>1361</v>
      </c>
      <c r="G248" s="184" t="s">
        <v>134</v>
      </c>
      <c r="H248" s="185">
        <v>23</v>
      </c>
      <c r="I248" s="186"/>
      <c r="J248" s="187">
        <f>ROUND(I248*H248,2)</f>
        <v>0</v>
      </c>
      <c r="K248" s="183" t="s">
        <v>221</v>
      </c>
      <c r="L248" s="41"/>
      <c r="M248" s="188" t="s">
        <v>19</v>
      </c>
      <c r="N248" s="189" t="s">
        <v>43</v>
      </c>
      <c r="O248" s="66"/>
      <c r="P248" s="190">
        <f>O248*H248</f>
        <v>0</v>
      </c>
      <c r="Q248" s="190">
        <v>2.0000000000000002E-5</v>
      </c>
      <c r="R248" s="190">
        <f>Q248*H248</f>
        <v>4.6000000000000001E-4</v>
      </c>
      <c r="S248" s="190">
        <v>0</v>
      </c>
      <c r="T248" s="19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92" t="s">
        <v>543</v>
      </c>
      <c r="AT248" s="192" t="s">
        <v>218</v>
      </c>
      <c r="AU248" s="192" t="s">
        <v>79</v>
      </c>
      <c r="AY248" s="19" t="s">
        <v>216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19" t="s">
        <v>79</v>
      </c>
      <c r="BK248" s="193">
        <f>ROUND(I248*H248,2)</f>
        <v>0</v>
      </c>
      <c r="BL248" s="19" t="s">
        <v>543</v>
      </c>
      <c r="BM248" s="192" t="s">
        <v>1593</v>
      </c>
    </row>
    <row r="249" spans="1:65" s="2" customFormat="1" ht="11.25">
      <c r="A249" s="36"/>
      <c r="B249" s="37"/>
      <c r="C249" s="38"/>
      <c r="D249" s="194" t="s">
        <v>223</v>
      </c>
      <c r="E249" s="38"/>
      <c r="F249" s="195" t="s">
        <v>1363</v>
      </c>
      <c r="G249" s="38"/>
      <c r="H249" s="38"/>
      <c r="I249" s="196"/>
      <c r="J249" s="38"/>
      <c r="K249" s="38"/>
      <c r="L249" s="41"/>
      <c r="M249" s="197"/>
      <c r="N249" s="198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223</v>
      </c>
      <c r="AU249" s="19" t="s">
        <v>79</v>
      </c>
    </row>
    <row r="250" spans="1:65" s="2" customFormat="1" ht="16.5" customHeight="1">
      <c r="A250" s="36"/>
      <c r="B250" s="37"/>
      <c r="C250" s="233" t="s">
        <v>858</v>
      </c>
      <c r="D250" s="233" t="s">
        <v>312</v>
      </c>
      <c r="E250" s="234" t="s">
        <v>1594</v>
      </c>
      <c r="F250" s="235" t="s">
        <v>1595</v>
      </c>
      <c r="G250" s="236" t="s">
        <v>134</v>
      </c>
      <c r="H250" s="237">
        <v>23</v>
      </c>
      <c r="I250" s="238"/>
      <c r="J250" s="239">
        <f>ROUND(I250*H250,2)</f>
        <v>0</v>
      </c>
      <c r="K250" s="235" t="s">
        <v>221</v>
      </c>
      <c r="L250" s="240"/>
      <c r="M250" s="241" t="s">
        <v>19</v>
      </c>
      <c r="N250" s="242" t="s">
        <v>43</v>
      </c>
      <c r="O250" s="66"/>
      <c r="P250" s="190">
        <f>O250*H250</f>
        <v>0</v>
      </c>
      <c r="Q250" s="190">
        <v>8.1399999999999997E-3</v>
      </c>
      <c r="R250" s="190">
        <f>Q250*H250</f>
        <v>0.18722</v>
      </c>
      <c r="S250" s="190">
        <v>0</v>
      </c>
      <c r="T250" s="19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92" t="s">
        <v>1066</v>
      </c>
      <c r="AT250" s="192" t="s">
        <v>312</v>
      </c>
      <c r="AU250" s="192" t="s">
        <v>79</v>
      </c>
      <c r="AY250" s="19" t="s">
        <v>216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19" t="s">
        <v>79</v>
      </c>
      <c r="BK250" s="193">
        <f>ROUND(I250*H250,2)</f>
        <v>0</v>
      </c>
      <c r="BL250" s="19" t="s">
        <v>543</v>
      </c>
      <c r="BM250" s="192" t="s">
        <v>1596</v>
      </c>
    </row>
    <row r="251" spans="1:65" s="12" customFormat="1" ht="25.9" customHeight="1">
      <c r="B251" s="165"/>
      <c r="C251" s="166"/>
      <c r="D251" s="167" t="s">
        <v>71</v>
      </c>
      <c r="E251" s="168" t="s">
        <v>1367</v>
      </c>
      <c r="F251" s="168" t="s">
        <v>1368</v>
      </c>
      <c r="G251" s="166"/>
      <c r="H251" s="166"/>
      <c r="I251" s="169"/>
      <c r="J251" s="170">
        <f>BK251</f>
        <v>0</v>
      </c>
      <c r="K251" s="166"/>
      <c r="L251" s="171"/>
      <c r="M251" s="172"/>
      <c r="N251" s="173"/>
      <c r="O251" s="173"/>
      <c r="P251" s="174">
        <f>SUM(P252:P262)</f>
        <v>0</v>
      </c>
      <c r="Q251" s="173"/>
      <c r="R251" s="174">
        <f>SUM(R252:R262)</f>
        <v>0</v>
      </c>
      <c r="S251" s="173"/>
      <c r="T251" s="175">
        <f>SUM(T252:T262)</f>
        <v>0</v>
      </c>
      <c r="AR251" s="176" t="s">
        <v>241</v>
      </c>
      <c r="AT251" s="177" t="s">
        <v>71</v>
      </c>
      <c r="AU251" s="177" t="s">
        <v>72</v>
      </c>
      <c r="AY251" s="176" t="s">
        <v>216</v>
      </c>
      <c r="BK251" s="178">
        <f>SUM(BK252:BK262)</f>
        <v>0</v>
      </c>
    </row>
    <row r="252" spans="1:65" s="2" customFormat="1" ht="16.5" customHeight="1">
      <c r="A252" s="36"/>
      <c r="B252" s="37"/>
      <c r="C252" s="233" t="s">
        <v>860</v>
      </c>
      <c r="D252" s="233" t="s">
        <v>312</v>
      </c>
      <c r="E252" s="234" t="s">
        <v>1369</v>
      </c>
      <c r="F252" s="235" t="s">
        <v>1370</v>
      </c>
      <c r="G252" s="236" t="s">
        <v>1371</v>
      </c>
      <c r="H252" s="247"/>
      <c r="I252" s="238"/>
      <c r="J252" s="239">
        <f>ROUND(I252*H252,2)</f>
        <v>0</v>
      </c>
      <c r="K252" s="235" t="s">
        <v>1083</v>
      </c>
      <c r="L252" s="240"/>
      <c r="M252" s="241" t="s">
        <v>19</v>
      </c>
      <c r="N252" s="242" t="s">
        <v>43</v>
      </c>
      <c r="O252" s="66"/>
      <c r="P252" s="190">
        <f>O252*H252</f>
        <v>0</v>
      </c>
      <c r="Q252" s="190">
        <v>0</v>
      </c>
      <c r="R252" s="190">
        <f>Q252*H252</f>
        <v>0</v>
      </c>
      <c r="S252" s="190">
        <v>0</v>
      </c>
      <c r="T252" s="19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2" t="s">
        <v>257</v>
      </c>
      <c r="AT252" s="192" t="s">
        <v>312</v>
      </c>
      <c r="AU252" s="192" t="s">
        <v>79</v>
      </c>
      <c r="AY252" s="19" t="s">
        <v>216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9" t="s">
        <v>79</v>
      </c>
      <c r="BK252" s="193">
        <f>ROUND(I252*H252,2)</f>
        <v>0</v>
      </c>
      <c r="BL252" s="19" t="s">
        <v>156</v>
      </c>
      <c r="BM252" s="192" t="s">
        <v>1597</v>
      </c>
    </row>
    <row r="253" spans="1:65" s="2" customFormat="1" ht="16.5" customHeight="1">
      <c r="A253" s="36"/>
      <c r="B253" s="37"/>
      <c r="C253" s="181" t="s">
        <v>862</v>
      </c>
      <c r="D253" s="181" t="s">
        <v>218</v>
      </c>
      <c r="E253" s="182" t="s">
        <v>1373</v>
      </c>
      <c r="F253" s="183" t="s">
        <v>1374</v>
      </c>
      <c r="G253" s="184" t="s">
        <v>1053</v>
      </c>
      <c r="H253" s="185">
        <v>1</v>
      </c>
      <c r="I253" s="186"/>
      <c r="J253" s="187">
        <f>ROUND(I253*H253,2)</f>
        <v>0</v>
      </c>
      <c r="K253" s="183" t="s">
        <v>221</v>
      </c>
      <c r="L253" s="41"/>
      <c r="M253" s="188" t="s">
        <v>19</v>
      </c>
      <c r="N253" s="189" t="s">
        <v>43</v>
      </c>
      <c r="O253" s="66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92" t="s">
        <v>156</v>
      </c>
      <c r="AT253" s="192" t="s">
        <v>218</v>
      </c>
      <c r="AU253" s="192" t="s">
        <v>79</v>
      </c>
      <c r="AY253" s="19" t="s">
        <v>216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19" t="s">
        <v>79</v>
      </c>
      <c r="BK253" s="193">
        <f>ROUND(I253*H253,2)</f>
        <v>0</v>
      </c>
      <c r="BL253" s="19" t="s">
        <v>156</v>
      </c>
      <c r="BM253" s="192" t="s">
        <v>1598</v>
      </c>
    </row>
    <row r="254" spans="1:65" s="2" customFormat="1" ht="11.25">
      <c r="A254" s="36"/>
      <c r="B254" s="37"/>
      <c r="C254" s="38"/>
      <c r="D254" s="194" t="s">
        <v>223</v>
      </c>
      <c r="E254" s="38"/>
      <c r="F254" s="195" t="s">
        <v>1376</v>
      </c>
      <c r="G254" s="38"/>
      <c r="H254" s="38"/>
      <c r="I254" s="196"/>
      <c r="J254" s="38"/>
      <c r="K254" s="38"/>
      <c r="L254" s="41"/>
      <c r="M254" s="197"/>
      <c r="N254" s="198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223</v>
      </c>
      <c r="AU254" s="19" t="s">
        <v>79</v>
      </c>
    </row>
    <row r="255" spans="1:65" s="2" customFormat="1" ht="16.5" customHeight="1">
      <c r="A255" s="36"/>
      <c r="B255" s="37"/>
      <c r="C255" s="181" t="s">
        <v>465</v>
      </c>
      <c r="D255" s="181" t="s">
        <v>218</v>
      </c>
      <c r="E255" s="182" t="s">
        <v>1377</v>
      </c>
      <c r="F255" s="183" t="s">
        <v>1378</v>
      </c>
      <c r="G255" s="184" t="s">
        <v>1371</v>
      </c>
      <c r="H255" s="248"/>
      <c r="I255" s="186"/>
      <c r="J255" s="187">
        <f>ROUND(I255*H255,2)</f>
        <v>0</v>
      </c>
      <c r="K255" s="183" t="s">
        <v>221</v>
      </c>
      <c r="L255" s="41"/>
      <c r="M255" s="188" t="s">
        <v>19</v>
      </c>
      <c r="N255" s="189" t="s">
        <v>43</v>
      </c>
      <c r="O255" s="66"/>
      <c r="P255" s="190">
        <f>O255*H255</f>
        <v>0</v>
      </c>
      <c r="Q255" s="190">
        <v>0</v>
      </c>
      <c r="R255" s="190">
        <f>Q255*H255</f>
        <v>0</v>
      </c>
      <c r="S255" s="190">
        <v>0</v>
      </c>
      <c r="T255" s="19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2" t="s">
        <v>156</v>
      </c>
      <c r="AT255" s="192" t="s">
        <v>218</v>
      </c>
      <c r="AU255" s="192" t="s">
        <v>79</v>
      </c>
      <c r="AY255" s="19" t="s">
        <v>216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19" t="s">
        <v>79</v>
      </c>
      <c r="BK255" s="193">
        <f>ROUND(I255*H255,2)</f>
        <v>0</v>
      </c>
      <c r="BL255" s="19" t="s">
        <v>156</v>
      </c>
      <c r="BM255" s="192" t="s">
        <v>1599</v>
      </c>
    </row>
    <row r="256" spans="1:65" s="2" customFormat="1" ht="11.25">
      <c r="A256" s="36"/>
      <c r="B256" s="37"/>
      <c r="C256" s="38"/>
      <c r="D256" s="194" t="s">
        <v>223</v>
      </c>
      <c r="E256" s="38"/>
      <c r="F256" s="195" t="s">
        <v>1380</v>
      </c>
      <c r="G256" s="38"/>
      <c r="H256" s="38"/>
      <c r="I256" s="196"/>
      <c r="J256" s="38"/>
      <c r="K256" s="38"/>
      <c r="L256" s="41"/>
      <c r="M256" s="197"/>
      <c r="N256" s="198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223</v>
      </c>
      <c r="AU256" s="19" t="s">
        <v>79</v>
      </c>
    </row>
    <row r="257" spans="1:65" s="2" customFormat="1" ht="16.5" customHeight="1">
      <c r="A257" s="36"/>
      <c r="B257" s="37"/>
      <c r="C257" s="181" t="s">
        <v>865</v>
      </c>
      <c r="D257" s="181" t="s">
        <v>218</v>
      </c>
      <c r="E257" s="182" t="s">
        <v>1381</v>
      </c>
      <c r="F257" s="183" t="s">
        <v>1600</v>
      </c>
      <c r="G257" s="184" t="s">
        <v>1371</v>
      </c>
      <c r="H257" s="248"/>
      <c r="I257" s="186"/>
      <c r="J257" s="187">
        <f>ROUND(I257*H257,2)</f>
        <v>0</v>
      </c>
      <c r="K257" s="183" t="s">
        <v>221</v>
      </c>
      <c r="L257" s="41"/>
      <c r="M257" s="188" t="s">
        <v>19</v>
      </c>
      <c r="N257" s="189" t="s">
        <v>43</v>
      </c>
      <c r="O257" s="66"/>
      <c r="P257" s="190">
        <f>O257*H257</f>
        <v>0</v>
      </c>
      <c r="Q257" s="190">
        <v>0</v>
      </c>
      <c r="R257" s="190">
        <f>Q257*H257</f>
        <v>0</v>
      </c>
      <c r="S257" s="190">
        <v>0</v>
      </c>
      <c r="T257" s="191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2" t="s">
        <v>156</v>
      </c>
      <c r="AT257" s="192" t="s">
        <v>218</v>
      </c>
      <c r="AU257" s="192" t="s">
        <v>79</v>
      </c>
      <c r="AY257" s="19" t="s">
        <v>216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19" t="s">
        <v>79</v>
      </c>
      <c r="BK257" s="193">
        <f>ROUND(I257*H257,2)</f>
        <v>0</v>
      </c>
      <c r="BL257" s="19" t="s">
        <v>156</v>
      </c>
      <c r="BM257" s="192" t="s">
        <v>1601</v>
      </c>
    </row>
    <row r="258" spans="1:65" s="2" customFormat="1" ht="11.25">
      <c r="A258" s="36"/>
      <c r="B258" s="37"/>
      <c r="C258" s="38"/>
      <c r="D258" s="194" t="s">
        <v>223</v>
      </c>
      <c r="E258" s="38"/>
      <c r="F258" s="195" t="s">
        <v>1384</v>
      </c>
      <c r="G258" s="38"/>
      <c r="H258" s="38"/>
      <c r="I258" s="196"/>
      <c r="J258" s="38"/>
      <c r="K258" s="38"/>
      <c r="L258" s="41"/>
      <c r="M258" s="197"/>
      <c r="N258" s="198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223</v>
      </c>
      <c r="AU258" s="19" t="s">
        <v>79</v>
      </c>
    </row>
    <row r="259" spans="1:65" s="2" customFormat="1" ht="16.5" customHeight="1">
      <c r="A259" s="36"/>
      <c r="B259" s="37"/>
      <c r="C259" s="181" t="s">
        <v>867</v>
      </c>
      <c r="D259" s="181" t="s">
        <v>218</v>
      </c>
      <c r="E259" s="182" t="s">
        <v>1385</v>
      </c>
      <c r="F259" s="183" t="s">
        <v>1386</v>
      </c>
      <c r="G259" s="184" t="s">
        <v>1371</v>
      </c>
      <c r="H259" s="248"/>
      <c r="I259" s="186"/>
      <c r="J259" s="187">
        <f>ROUND(I259*H259,2)</f>
        <v>0</v>
      </c>
      <c r="K259" s="183" t="s">
        <v>221</v>
      </c>
      <c r="L259" s="41"/>
      <c r="M259" s="188" t="s">
        <v>19</v>
      </c>
      <c r="N259" s="189" t="s">
        <v>43</v>
      </c>
      <c r="O259" s="66"/>
      <c r="P259" s="190">
        <f>O259*H259</f>
        <v>0</v>
      </c>
      <c r="Q259" s="190">
        <v>0</v>
      </c>
      <c r="R259" s="190">
        <f>Q259*H259</f>
        <v>0</v>
      </c>
      <c r="S259" s="190">
        <v>0</v>
      </c>
      <c r="T259" s="191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2" t="s">
        <v>156</v>
      </c>
      <c r="AT259" s="192" t="s">
        <v>218</v>
      </c>
      <c r="AU259" s="192" t="s">
        <v>79</v>
      </c>
      <c r="AY259" s="19" t="s">
        <v>216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19" t="s">
        <v>79</v>
      </c>
      <c r="BK259" s="193">
        <f>ROUND(I259*H259,2)</f>
        <v>0</v>
      </c>
      <c r="BL259" s="19" t="s">
        <v>156</v>
      </c>
      <c r="BM259" s="192" t="s">
        <v>1602</v>
      </c>
    </row>
    <row r="260" spans="1:65" s="2" customFormat="1" ht="11.25">
      <c r="A260" s="36"/>
      <c r="B260" s="37"/>
      <c r="C260" s="38"/>
      <c r="D260" s="194" t="s">
        <v>223</v>
      </c>
      <c r="E260" s="38"/>
      <c r="F260" s="195" t="s">
        <v>1388</v>
      </c>
      <c r="G260" s="38"/>
      <c r="H260" s="38"/>
      <c r="I260" s="196"/>
      <c r="J260" s="38"/>
      <c r="K260" s="38"/>
      <c r="L260" s="41"/>
      <c r="M260" s="197"/>
      <c r="N260" s="198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223</v>
      </c>
      <c r="AU260" s="19" t="s">
        <v>79</v>
      </c>
    </row>
    <row r="261" spans="1:65" s="2" customFormat="1" ht="16.5" customHeight="1">
      <c r="A261" s="36"/>
      <c r="B261" s="37"/>
      <c r="C261" s="181" t="s">
        <v>869</v>
      </c>
      <c r="D261" s="181" t="s">
        <v>218</v>
      </c>
      <c r="E261" s="182" t="s">
        <v>1389</v>
      </c>
      <c r="F261" s="183" t="s">
        <v>1390</v>
      </c>
      <c r="G261" s="184" t="s">
        <v>1371</v>
      </c>
      <c r="H261" s="248"/>
      <c r="I261" s="186"/>
      <c r="J261" s="187">
        <f>ROUND(I261*H261,2)</f>
        <v>0</v>
      </c>
      <c r="K261" s="183" t="s">
        <v>1083</v>
      </c>
      <c r="L261" s="41"/>
      <c r="M261" s="188" t="s">
        <v>19</v>
      </c>
      <c r="N261" s="189" t="s">
        <v>43</v>
      </c>
      <c r="O261" s="66"/>
      <c r="P261" s="190">
        <f>O261*H261</f>
        <v>0</v>
      </c>
      <c r="Q261" s="190">
        <v>0</v>
      </c>
      <c r="R261" s="190">
        <f>Q261*H261</f>
        <v>0</v>
      </c>
      <c r="S261" s="190">
        <v>0</v>
      </c>
      <c r="T261" s="191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92" t="s">
        <v>156</v>
      </c>
      <c r="AT261" s="192" t="s">
        <v>218</v>
      </c>
      <c r="AU261" s="192" t="s">
        <v>79</v>
      </c>
      <c r="AY261" s="19" t="s">
        <v>216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19" t="s">
        <v>79</v>
      </c>
      <c r="BK261" s="193">
        <f>ROUND(I261*H261,2)</f>
        <v>0</v>
      </c>
      <c r="BL261" s="19" t="s">
        <v>156</v>
      </c>
      <c r="BM261" s="192" t="s">
        <v>1603</v>
      </c>
    </row>
    <row r="262" spans="1:65" s="2" customFormat="1" ht="16.5" customHeight="1">
      <c r="A262" s="36"/>
      <c r="B262" s="37"/>
      <c r="C262" s="181" t="s">
        <v>871</v>
      </c>
      <c r="D262" s="181" t="s">
        <v>218</v>
      </c>
      <c r="E262" s="182" t="s">
        <v>1392</v>
      </c>
      <c r="F262" s="183" t="s">
        <v>1393</v>
      </c>
      <c r="G262" s="184" t="s">
        <v>1371</v>
      </c>
      <c r="H262" s="248"/>
      <c r="I262" s="186"/>
      <c r="J262" s="187">
        <f>ROUND(I262*H262,2)</f>
        <v>0</v>
      </c>
      <c r="K262" s="183" t="s">
        <v>1083</v>
      </c>
      <c r="L262" s="41"/>
      <c r="M262" s="253" t="s">
        <v>19</v>
      </c>
      <c r="N262" s="254" t="s">
        <v>43</v>
      </c>
      <c r="O262" s="251"/>
      <c r="P262" s="255">
        <f>O262*H262</f>
        <v>0</v>
      </c>
      <c r="Q262" s="255">
        <v>0</v>
      </c>
      <c r="R262" s="255">
        <f>Q262*H262</f>
        <v>0</v>
      </c>
      <c r="S262" s="255">
        <v>0</v>
      </c>
      <c r="T262" s="256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2" t="s">
        <v>156</v>
      </c>
      <c r="AT262" s="192" t="s">
        <v>218</v>
      </c>
      <c r="AU262" s="192" t="s">
        <v>79</v>
      </c>
      <c r="AY262" s="19" t="s">
        <v>216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19" t="s">
        <v>79</v>
      </c>
      <c r="BK262" s="193">
        <f>ROUND(I262*H262,2)</f>
        <v>0</v>
      </c>
      <c r="BL262" s="19" t="s">
        <v>156</v>
      </c>
      <c r="BM262" s="192" t="s">
        <v>1604</v>
      </c>
    </row>
    <row r="263" spans="1:65" s="2" customFormat="1" ht="6.95" customHeight="1">
      <c r="A263" s="36"/>
      <c r="B263" s="49"/>
      <c r="C263" s="50"/>
      <c r="D263" s="50"/>
      <c r="E263" s="50"/>
      <c r="F263" s="50"/>
      <c r="G263" s="50"/>
      <c r="H263" s="50"/>
      <c r="I263" s="50"/>
      <c r="J263" s="50"/>
      <c r="K263" s="50"/>
      <c r="L263" s="41"/>
      <c r="M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</row>
  </sheetData>
  <sheetProtection algorithmName="SHA-512" hashValue="O7K24vn7vcIL4VcObwajO9IVI6l504IkqxGaqXD+ORVP9K3FjWPbqexODwHRm/aSPwX3ywm6lejiHQGM3VfGMA==" saltValue="RZb0ZIWLf+iEiUPUATR9vQ0C5zdRzE2vetm1P4bSw2dPq+ustF4JJq4CXsyZZiXolzTFXzuh/dyDGfsbZFTy6A==" spinCount="100000" sheet="1" objects="1" scenarios="1" formatColumns="0" formatRows="0" autoFilter="0"/>
  <autoFilter ref="C87:K262" xr:uid="{00000000-0009-0000-0000-000007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1" r:id="rId1" xr:uid="{00000000-0004-0000-0700-000000000000}"/>
    <hyperlink ref="F93" r:id="rId2" xr:uid="{00000000-0004-0000-0700-000001000000}"/>
    <hyperlink ref="F95" r:id="rId3" xr:uid="{00000000-0004-0000-0700-000002000000}"/>
    <hyperlink ref="F97" r:id="rId4" xr:uid="{00000000-0004-0000-0700-000003000000}"/>
    <hyperlink ref="F100" r:id="rId5" xr:uid="{00000000-0004-0000-0700-000004000000}"/>
    <hyperlink ref="F104" r:id="rId6" xr:uid="{00000000-0004-0000-0700-000005000000}"/>
    <hyperlink ref="F110" r:id="rId7" xr:uid="{00000000-0004-0000-0700-000006000000}"/>
    <hyperlink ref="F118" r:id="rId8" xr:uid="{00000000-0004-0000-0700-000007000000}"/>
    <hyperlink ref="F121" r:id="rId9" xr:uid="{00000000-0004-0000-0700-000008000000}"/>
    <hyperlink ref="F124" r:id="rId10" xr:uid="{00000000-0004-0000-0700-000009000000}"/>
    <hyperlink ref="F128" r:id="rId11" xr:uid="{00000000-0004-0000-0700-00000A000000}"/>
    <hyperlink ref="F131" r:id="rId12" xr:uid="{00000000-0004-0000-0700-00000B000000}"/>
    <hyperlink ref="F133" r:id="rId13" xr:uid="{00000000-0004-0000-0700-00000C000000}"/>
    <hyperlink ref="F135" r:id="rId14" xr:uid="{00000000-0004-0000-0700-00000D000000}"/>
    <hyperlink ref="F137" r:id="rId15" xr:uid="{00000000-0004-0000-0700-00000E000000}"/>
    <hyperlink ref="F139" r:id="rId16" xr:uid="{00000000-0004-0000-0700-00000F000000}"/>
    <hyperlink ref="F141" r:id="rId17" xr:uid="{00000000-0004-0000-0700-000010000000}"/>
    <hyperlink ref="F143" r:id="rId18" xr:uid="{00000000-0004-0000-0700-000011000000}"/>
    <hyperlink ref="F145" r:id="rId19" xr:uid="{00000000-0004-0000-0700-000012000000}"/>
    <hyperlink ref="F147" r:id="rId20" xr:uid="{00000000-0004-0000-0700-000013000000}"/>
    <hyperlink ref="F153" r:id="rId21" xr:uid="{00000000-0004-0000-0700-000014000000}"/>
    <hyperlink ref="F156" r:id="rId22" xr:uid="{00000000-0004-0000-0700-000015000000}"/>
    <hyperlink ref="F159" r:id="rId23" xr:uid="{00000000-0004-0000-0700-000016000000}"/>
    <hyperlink ref="F162" r:id="rId24" xr:uid="{00000000-0004-0000-0700-000017000000}"/>
    <hyperlink ref="F165" r:id="rId25" xr:uid="{00000000-0004-0000-0700-000018000000}"/>
    <hyperlink ref="F167" r:id="rId26" xr:uid="{00000000-0004-0000-0700-000019000000}"/>
    <hyperlink ref="F171" r:id="rId27" xr:uid="{00000000-0004-0000-0700-00001A000000}"/>
    <hyperlink ref="F173" r:id="rId28" xr:uid="{00000000-0004-0000-0700-00001B000000}"/>
    <hyperlink ref="F175" r:id="rId29" xr:uid="{00000000-0004-0000-0700-00001C000000}"/>
    <hyperlink ref="F177" r:id="rId30" xr:uid="{00000000-0004-0000-0700-00001D000000}"/>
    <hyperlink ref="F179" r:id="rId31" xr:uid="{00000000-0004-0000-0700-00001E000000}"/>
    <hyperlink ref="F181" r:id="rId32" xr:uid="{00000000-0004-0000-0700-00001F000000}"/>
    <hyperlink ref="F183" r:id="rId33" xr:uid="{00000000-0004-0000-0700-000020000000}"/>
    <hyperlink ref="F185" r:id="rId34" xr:uid="{00000000-0004-0000-0700-000021000000}"/>
    <hyperlink ref="F187" r:id="rId35" xr:uid="{00000000-0004-0000-0700-000022000000}"/>
    <hyperlink ref="F189" r:id="rId36" xr:uid="{00000000-0004-0000-0700-000023000000}"/>
    <hyperlink ref="F191" r:id="rId37" xr:uid="{00000000-0004-0000-0700-000024000000}"/>
    <hyperlink ref="F193" r:id="rId38" xr:uid="{00000000-0004-0000-0700-000025000000}"/>
    <hyperlink ref="F196" r:id="rId39" xr:uid="{00000000-0004-0000-0700-000026000000}"/>
    <hyperlink ref="F198" r:id="rId40" xr:uid="{00000000-0004-0000-0700-000027000000}"/>
    <hyperlink ref="F200" r:id="rId41" xr:uid="{00000000-0004-0000-0700-000028000000}"/>
    <hyperlink ref="F203" r:id="rId42" xr:uid="{00000000-0004-0000-0700-000029000000}"/>
    <hyperlink ref="F205" r:id="rId43" xr:uid="{00000000-0004-0000-0700-00002A000000}"/>
    <hyperlink ref="F208" r:id="rId44" xr:uid="{00000000-0004-0000-0700-00002B000000}"/>
    <hyperlink ref="F211" r:id="rId45" xr:uid="{00000000-0004-0000-0700-00002C000000}"/>
    <hyperlink ref="F213" r:id="rId46" xr:uid="{00000000-0004-0000-0700-00002D000000}"/>
    <hyperlink ref="F215" r:id="rId47" xr:uid="{00000000-0004-0000-0700-00002E000000}"/>
    <hyperlink ref="F217" r:id="rId48" xr:uid="{00000000-0004-0000-0700-00002F000000}"/>
    <hyperlink ref="F219" r:id="rId49" xr:uid="{00000000-0004-0000-0700-000030000000}"/>
    <hyperlink ref="F221" r:id="rId50" xr:uid="{00000000-0004-0000-0700-000031000000}"/>
    <hyperlink ref="F223" r:id="rId51" xr:uid="{00000000-0004-0000-0700-000032000000}"/>
    <hyperlink ref="F225" r:id="rId52" xr:uid="{00000000-0004-0000-0700-000033000000}"/>
    <hyperlink ref="F227" r:id="rId53" xr:uid="{00000000-0004-0000-0700-000034000000}"/>
    <hyperlink ref="F229" r:id="rId54" xr:uid="{00000000-0004-0000-0700-000035000000}"/>
    <hyperlink ref="F231" r:id="rId55" xr:uid="{00000000-0004-0000-0700-000036000000}"/>
    <hyperlink ref="F233" r:id="rId56" xr:uid="{00000000-0004-0000-0700-000037000000}"/>
    <hyperlink ref="F235" r:id="rId57" xr:uid="{00000000-0004-0000-0700-000038000000}"/>
    <hyperlink ref="F239" r:id="rId58" xr:uid="{00000000-0004-0000-0700-000039000000}"/>
    <hyperlink ref="F241" r:id="rId59" xr:uid="{00000000-0004-0000-0700-00003A000000}"/>
    <hyperlink ref="F243" r:id="rId60" xr:uid="{00000000-0004-0000-0700-00003B000000}"/>
    <hyperlink ref="F245" r:id="rId61" xr:uid="{00000000-0004-0000-0700-00003C000000}"/>
    <hyperlink ref="F247" r:id="rId62" xr:uid="{00000000-0004-0000-0700-00003D000000}"/>
    <hyperlink ref="F249" r:id="rId63" xr:uid="{00000000-0004-0000-0700-00003E000000}"/>
    <hyperlink ref="F254" r:id="rId64" xr:uid="{00000000-0004-0000-0700-00003F000000}"/>
    <hyperlink ref="F256" r:id="rId65" xr:uid="{00000000-0004-0000-0700-000040000000}"/>
    <hyperlink ref="F258" r:id="rId66" xr:uid="{00000000-0004-0000-0700-000041000000}"/>
    <hyperlink ref="F260" r:id="rId67" xr:uid="{00000000-0004-0000-0700-00004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40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110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2"/>
      <c r="AT3" s="19" t="s">
        <v>81</v>
      </c>
    </row>
    <row r="4" spans="1:46" s="1" customFormat="1" ht="24.95" customHeight="1">
      <c r="B4" s="22"/>
      <c r="D4" s="113" t="s">
        <v>141</v>
      </c>
      <c r="L4" s="22"/>
      <c r="M4" s="114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5" t="s">
        <v>16</v>
      </c>
      <c r="L6" s="22"/>
    </row>
    <row r="7" spans="1:46" s="1" customFormat="1" ht="16.5" customHeight="1">
      <c r="B7" s="22"/>
      <c r="E7" s="407" t="str">
        <f>'Rekapitulace stavby'!K6</f>
        <v>KOMUNIKACE V UL.DUCHCOVSKÁ</v>
      </c>
      <c r="F7" s="408"/>
      <c r="G7" s="408"/>
      <c r="H7" s="408"/>
      <c r="L7" s="22"/>
    </row>
    <row r="8" spans="1:46" s="1" customFormat="1" ht="12" customHeight="1">
      <c r="B8" s="22"/>
      <c r="D8" s="115" t="s">
        <v>153</v>
      </c>
      <c r="L8" s="22"/>
    </row>
    <row r="9" spans="1:46" s="2" customFormat="1" ht="16.5" customHeight="1">
      <c r="A9" s="36"/>
      <c r="B9" s="41"/>
      <c r="C9" s="36"/>
      <c r="D9" s="36"/>
      <c r="E9" s="407" t="s">
        <v>1605</v>
      </c>
      <c r="F9" s="409"/>
      <c r="G9" s="409"/>
      <c r="H9" s="409"/>
      <c r="I9" s="36"/>
      <c r="J9" s="36"/>
      <c r="K9" s="36"/>
      <c r="L9" s="11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5" t="s">
        <v>162</v>
      </c>
      <c r="E10" s="36"/>
      <c r="F10" s="36"/>
      <c r="G10" s="36"/>
      <c r="H10" s="36"/>
      <c r="I10" s="36"/>
      <c r="J10" s="36"/>
      <c r="K10" s="36"/>
      <c r="L10" s="11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410" t="s">
        <v>1606</v>
      </c>
      <c r="F11" s="409"/>
      <c r="G11" s="409"/>
      <c r="H11" s="409"/>
      <c r="I11" s="36"/>
      <c r="J11" s="36"/>
      <c r="K11" s="36"/>
      <c r="L11" s="11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5" t="s">
        <v>18</v>
      </c>
      <c r="E13" s="36"/>
      <c r="F13" s="105" t="s">
        <v>19</v>
      </c>
      <c r="G13" s="36"/>
      <c r="H13" s="36"/>
      <c r="I13" s="115" t="s">
        <v>20</v>
      </c>
      <c r="J13" s="105" t="s">
        <v>19</v>
      </c>
      <c r="K13" s="36"/>
      <c r="L13" s="11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5" t="s">
        <v>21</v>
      </c>
      <c r="E14" s="36"/>
      <c r="F14" s="105" t="s">
        <v>22</v>
      </c>
      <c r="G14" s="36"/>
      <c r="H14" s="36"/>
      <c r="I14" s="115" t="s">
        <v>23</v>
      </c>
      <c r="J14" s="117" t="str">
        <f>'Rekapitulace stavby'!AN8</f>
        <v>10. 2. 2026</v>
      </c>
      <c r="K14" s="36"/>
      <c r="L14" s="11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5" t="s">
        <v>25</v>
      </c>
      <c r="E16" s="36"/>
      <c r="F16" s="36"/>
      <c r="G16" s="36"/>
      <c r="H16" s="36"/>
      <c r="I16" s="115" t="s">
        <v>26</v>
      </c>
      <c r="J16" s="105" t="s">
        <v>19</v>
      </c>
      <c r="K16" s="36"/>
      <c r="L16" s="11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5" t="s">
        <v>28</v>
      </c>
      <c r="J17" s="105" t="s">
        <v>19</v>
      </c>
      <c r="K17" s="36"/>
      <c r="L17" s="11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5" t="s">
        <v>29</v>
      </c>
      <c r="E19" s="36"/>
      <c r="F19" s="36"/>
      <c r="G19" s="36"/>
      <c r="H19" s="36"/>
      <c r="I19" s="115" t="s">
        <v>26</v>
      </c>
      <c r="J19" s="32" t="str">
        <f>'Rekapitulace stavby'!AN13</f>
        <v>Vyplň údaj</v>
      </c>
      <c r="K19" s="36"/>
      <c r="L19" s="11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11" t="str">
        <f>'Rekapitulace stavby'!E14</f>
        <v>Vyplň údaj</v>
      </c>
      <c r="F20" s="412"/>
      <c r="G20" s="412"/>
      <c r="H20" s="412"/>
      <c r="I20" s="115" t="s">
        <v>28</v>
      </c>
      <c r="J20" s="32" t="str">
        <f>'Rekapitulace stavby'!AN14</f>
        <v>Vyplň údaj</v>
      </c>
      <c r="K20" s="36"/>
      <c r="L20" s="11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5" t="s">
        <v>31</v>
      </c>
      <c r="E22" s="36"/>
      <c r="F22" s="36"/>
      <c r="G22" s="36"/>
      <c r="H22" s="36"/>
      <c r="I22" s="115" t="s">
        <v>26</v>
      </c>
      <c r="J22" s="105" t="s">
        <v>19</v>
      </c>
      <c r="K22" s="36"/>
      <c r="L22" s="11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5" t="s">
        <v>28</v>
      </c>
      <c r="J23" s="105" t="s">
        <v>19</v>
      </c>
      <c r="K23" s="36"/>
      <c r="L23" s="11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5" t="s">
        <v>34</v>
      </c>
      <c r="E25" s="36"/>
      <c r="F25" s="36"/>
      <c r="G25" s="36"/>
      <c r="H25" s="36"/>
      <c r="I25" s="115" t="s">
        <v>26</v>
      </c>
      <c r="J25" s="105" t="s">
        <v>19</v>
      </c>
      <c r="K25" s="36"/>
      <c r="L25" s="11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35</v>
      </c>
      <c r="F26" s="36"/>
      <c r="G26" s="36"/>
      <c r="H26" s="36"/>
      <c r="I26" s="115" t="s">
        <v>28</v>
      </c>
      <c r="J26" s="105" t="s">
        <v>19</v>
      </c>
      <c r="K26" s="36"/>
      <c r="L26" s="11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5" t="s">
        <v>36</v>
      </c>
      <c r="E28" s="36"/>
      <c r="F28" s="36"/>
      <c r="G28" s="36"/>
      <c r="H28" s="36"/>
      <c r="I28" s="36"/>
      <c r="J28" s="36"/>
      <c r="K28" s="36"/>
      <c r="L28" s="11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8"/>
      <c r="B29" s="119"/>
      <c r="C29" s="118"/>
      <c r="D29" s="118"/>
      <c r="E29" s="413" t="s">
        <v>19</v>
      </c>
      <c r="F29" s="413"/>
      <c r="G29" s="413"/>
      <c r="H29" s="413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1"/>
      <c r="J31" s="121"/>
      <c r="K31" s="121"/>
      <c r="L31" s="11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2" t="s">
        <v>38</v>
      </c>
      <c r="E32" s="36"/>
      <c r="F32" s="36"/>
      <c r="G32" s="36"/>
      <c r="H32" s="36"/>
      <c r="I32" s="36"/>
      <c r="J32" s="123">
        <f>ROUND(J124, 2)</f>
        <v>0</v>
      </c>
      <c r="K32" s="36"/>
      <c r="L32" s="11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1"/>
      <c r="E33" s="121"/>
      <c r="F33" s="121"/>
      <c r="G33" s="121"/>
      <c r="H33" s="121"/>
      <c r="I33" s="121"/>
      <c r="J33" s="121"/>
      <c r="K33" s="121"/>
      <c r="L33" s="11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4" t="s">
        <v>40</v>
      </c>
      <c r="G34" s="36"/>
      <c r="H34" s="36"/>
      <c r="I34" s="124" t="s">
        <v>39</v>
      </c>
      <c r="J34" s="124" t="s">
        <v>41</v>
      </c>
      <c r="K34" s="36"/>
      <c r="L34" s="11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5" t="s">
        <v>42</v>
      </c>
      <c r="E35" s="115" t="s">
        <v>43</v>
      </c>
      <c r="F35" s="126">
        <f>ROUND((SUM(BE124:BE399)),  2)</f>
        <v>0</v>
      </c>
      <c r="G35" s="36"/>
      <c r="H35" s="36"/>
      <c r="I35" s="127">
        <v>0.21</v>
      </c>
      <c r="J35" s="126">
        <f>ROUND(((SUM(BE124:BE399))*I35),  2)</f>
        <v>0</v>
      </c>
      <c r="K35" s="36"/>
      <c r="L35" s="11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5" t="s">
        <v>44</v>
      </c>
      <c r="F36" s="126">
        <f>ROUND((SUM(BF124:BF399)),  2)</f>
        <v>0</v>
      </c>
      <c r="G36" s="36"/>
      <c r="H36" s="36"/>
      <c r="I36" s="127">
        <v>0.12</v>
      </c>
      <c r="J36" s="126">
        <f>ROUND(((SUM(BF124:BF399))*I36),  2)</f>
        <v>0</v>
      </c>
      <c r="K36" s="36"/>
      <c r="L36" s="11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5" t="s">
        <v>45</v>
      </c>
      <c r="F37" s="126">
        <f>ROUND((SUM(BG124:BG399)),  2)</f>
        <v>0</v>
      </c>
      <c r="G37" s="36"/>
      <c r="H37" s="36"/>
      <c r="I37" s="127">
        <v>0.21</v>
      </c>
      <c r="J37" s="126">
        <f>0</f>
        <v>0</v>
      </c>
      <c r="K37" s="36"/>
      <c r="L37" s="11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5" t="s">
        <v>46</v>
      </c>
      <c r="F38" s="126">
        <f>ROUND((SUM(BH124:BH399)),  2)</f>
        <v>0</v>
      </c>
      <c r="G38" s="36"/>
      <c r="H38" s="36"/>
      <c r="I38" s="127">
        <v>0.12</v>
      </c>
      <c r="J38" s="126">
        <f>0</f>
        <v>0</v>
      </c>
      <c r="K38" s="36"/>
      <c r="L38" s="11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5" t="s">
        <v>47</v>
      </c>
      <c r="F39" s="126">
        <f>ROUND((SUM(BI124:BI399)),  2)</f>
        <v>0</v>
      </c>
      <c r="G39" s="36"/>
      <c r="H39" s="36"/>
      <c r="I39" s="127">
        <v>0</v>
      </c>
      <c r="J39" s="126">
        <f>0</f>
        <v>0</v>
      </c>
      <c r="K39" s="36"/>
      <c r="L39" s="11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8"/>
      <c r="D41" s="129" t="s">
        <v>48</v>
      </c>
      <c r="E41" s="130"/>
      <c r="F41" s="130"/>
      <c r="G41" s="131" t="s">
        <v>49</v>
      </c>
      <c r="H41" s="132" t="s">
        <v>50</v>
      </c>
      <c r="I41" s="130"/>
      <c r="J41" s="133">
        <f>SUM(J32:J39)</f>
        <v>0</v>
      </c>
      <c r="K41" s="134"/>
      <c r="L41" s="11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188</v>
      </c>
      <c r="D47" s="38"/>
      <c r="E47" s="38"/>
      <c r="F47" s="38"/>
      <c r="G47" s="38"/>
      <c r="H47" s="38"/>
      <c r="I47" s="38"/>
      <c r="J47" s="38"/>
      <c r="K47" s="38"/>
      <c r="L47" s="11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14" t="str">
        <f>E7</f>
        <v>KOMUNIKACE V UL.DUCHCOVSKÁ</v>
      </c>
      <c r="F50" s="415"/>
      <c r="G50" s="415"/>
      <c r="H50" s="415"/>
      <c r="I50" s="38"/>
      <c r="J50" s="38"/>
      <c r="K50" s="38"/>
      <c r="L50" s="11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153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14" t="s">
        <v>1605</v>
      </c>
      <c r="F52" s="416"/>
      <c r="G52" s="416"/>
      <c r="H52" s="416"/>
      <c r="I52" s="38"/>
      <c r="J52" s="38"/>
      <c r="K52" s="38"/>
      <c r="L52" s="11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162</v>
      </c>
      <c r="D53" s="38"/>
      <c r="E53" s="38"/>
      <c r="F53" s="38"/>
      <c r="G53" s="38"/>
      <c r="H53" s="38"/>
      <c r="I53" s="38"/>
      <c r="J53" s="38"/>
      <c r="K53" s="38"/>
      <c r="L53" s="11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68" t="str">
        <f>E11</f>
        <v>001 - CYKLOTRASA ZRN - komunikace a zpev.plochy</v>
      </c>
      <c r="F54" s="416"/>
      <c r="G54" s="416"/>
      <c r="H54" s="416"/>
      <c r="I54" s="38"/>
      <c r="J54" s="38"/>
      <c r="K54" s="38"/>
      <c r="L54" s="11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TEPLICE</v>
      </c>
      <c r="G56" s="38"/>
      <c r="H56" s="38"/>
      <c r="I56" s="31" t="s">
        <v>23</v>
      </c>
      <c r="J56" s="61" t="str">
        <f>IF(J14="","",J14)</f>
        <v>10. 2. 2026</v>
      </c>
      <c r="K56" s="38"/>
      <c r="L56" s="11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25.7" customHeight="1">
      <c r="A58" s="36"/>
      <c r="B58" s="37"/>
      <c r="C58" s="31" t="s">
        <v>25</v>
      </c>
      <c r="D58" s="38"/>
      <c r="E58" s="38"/>
      <c r="F58" s="29" t="str">
        <f>E17</f>
        <v>SM TEPLICE</v>
      </c>
      <c r="G58" s="38"/>
      <c r="H58" s="38"/>
      <c r="I58" s="31" t="s">
        <v>31</v>
      </c>
      <c r="J58" s="34" t="str">
        <f>E23</f>
        <v>RAPID MOST SPOL.S R.O.</v>
      </c>
      <c r="K58" s="38"/>
      <c r="L58" s="11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5.7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ING.VLADIMÍR PLHÁK</v>
      </c>
      <c r="K59" s="38"/>
      <c r="L59" s="11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9" t="s">
        <v>189</v>
      </c>
      <c r="D61" s="140"/>
      <c r="E61" s="140"/>
      <c r="F61" s="140"/>
      <c r="G61" s="140"/>
      <c r="H61" s="140"/>
      <c r="I61" s="140"/>
      <c r="J61" s="141" t="s">
        <v>190</v>
      </c>
      <c r="K61" s="140"/>
      <c r="L61" s="11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2" t="s">
        <v>70</v>
      </c>
      <c r="D63" s="38"/>
      <c r="E63" s="38"/>
      <c r="F63" s="38"/>
      <c r="G63" s="38"/>
      <c r="H63" s="38"/>
      <c r="I63" s="38"/>
      <c r="J63" s="79">
        <f>J124</f>
        <v>0</v>
      </c>
      <c r="K63" s="38"/>
      <c r="L63" s="11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191</v>
      </c>
    </row>
    <row r="64" spans="1:47" s="9" customFormat="1" ht="24.95" customHeight="1">
      <c r="B64" s="143"/>
      <c r="C64" s="144"/>
      <c r="D64" s="145" t="s">
        <v>1607</v>
      </c>
      <c r="E64" s="146"/>
      <c r="F64" s="146"/>
      <c r="G64" s="146"/>
      <c r="H64" s="146"/>
      <c r="I64" s="146"/>
      <c r="J64" s="147">
        <f>J125</f>
        <v>0</v>
      </c>
      <c r="K64" s="144"/>
      <c r="L64" s="148"/>
    </row>
    <row r="65" spans="2:12" s="10" customFormat="1" ht="19.899999999999999" customHeight="1">
      <c r="B65" s="149"/>
      <c r="C65" s="99"/>
      <c r="D65" s="150" t="s">
        <v>1608</v>
      </c>
      <c r="E65" s="151"/>
      <c r="F65" s="151"/>
      <c r="G65" s="151"/>
      <c r="H65" s="151"/>
      <c r="I65" s="151"/>
      <c r="J65" s="152">
        <f>J126</f>
        <v>0</v>
      </c>
      <c r="K65" s="99"/>
      <c r="L65" s="153"/>
    </row>
    <row r="66" spans="2:12" s="10" customFormat="1" ht="19.899999999999999" customHeight="1">
      <c r="B66" s="149"/>
      <c r="C66" s="99"/>
      <c r="D66" s="150" t="s">
        <v>1609</v>
      </c>
      <c r="E66" s="151"/>
      <c r="F66" s="151"/>
      <c r="G66" s="151"/>
      <c r="H66" s="151"/>
      <c r="I66" s="151"/>
      <c r="J66" s="152">
        <f>J130</f>
        <v>0</v>
      </c>
      <c r="K66" s="99"/>
      <c r="L66" s="153"/>
    </row>
    <row r="67" spans="2:12" s="10" customFormat="1" ht="19.899999999999999" customHeight="1">
      <c r="B67" s="149"/>
      <c r="C67" s="99"/>
      <c r="D67" s="150" t="s">
        <v>1610</v>
      </c>
      <c r="E67" s="151"/>
      <c r="F67" s="151"/>
      <c r="G67" s="151"/>
      <c r="H67" s="151"/>
      <c r="I67" s="151"/>
      <c r="J67" s="152">
        <f>J134</f>
        <v>0</v>
      </c>
      <c r="K67" s="99"/>
      <c r="L67" s="153"/>
    </row>
    <row r="68" spans="2:12" s="10" customFormat="1" ht="19.899999999999999" customHeight="1">
      <c r="B68" s="149"/>
      <c r="C68" s="99"/>
      <c r="D68" s="150" t="s">
        <v>1611</v>
      </c>
      <c r="E68" s="151"/>
      <c r="F68" s="151"/>
      <c r="G68" s="151"/>
      <c r="H68" s="151"/>
      <c r="I68" s="151"/>
      <c r="J68" s="152">
        <f>J138</f>
        <v>0</v>
      </c>
      <c r="K68" s="99"/>
      <c r="L68" s="153"/>
    </row>
    <row r="69" spans="2:12" s="10" customFormat="1" ht="19.899999999999999" customHeight="1">
      <c r="B69" s="149"/>
      <c r="C69" s="99"/>
      <c r="D69" s="150" t="s">
        <v>1612</v>
      </c>
      <c r="E69" s="151"/>
      <c r="F69" s="151"/>
      <c r="G69" s="151"/>
      <c r="H69" s="151"/>
      <c r="I69" s="151"/>
      <c r="J69" s="152">
        <f>J143</f>
        <v>0</v>
      </c>
      <c r="K69" s="99"/>
      <c r="L69" s="153"/>
    </row>
    <row r="70" spans="2:12" s="10" customFormat="1" ht="19.899999999999999" customHeight="1">
      <c r="B70" s="149"/>
      <c r="C70" s="99"/>
      <c r="D70" s="150" t="s">
        <v>1613</v>
      </c>
      <c r="E70" s="151"/>
      <c r="F70" s="151"/>
      <c r="G70" s="151"/>
      <c r="H70" s="151"/>
      <c r="I70" s="151"/>
      <c r="J70" s="152">
        <f>J149</f>
        <v>0</v>
      </c>
      <c r="K70" s="99"/>
      <c r="L70" s="153"/>
    </row>
    <row r="71" spans="2:12" s="10" customFormat="1" ht="19.899999999999999" customHeight="1">
      <c r="B71" s="149"/>
      <c r="C71" s="99"/>
      <c r="D71" s="150" t="s">
        <v>1614</v>
      </c>
      <c r="E71" s="151"/>
      <c r="F71" s="151"/>
      <c r="G71" s="151"/>
      <c r="H71" s="151"/>
      <c r="I71" s="151"/>
      <c r="J71" s="152">
        <f>J155</f>
        <v>0</v>
      </c>
      <c r="K71" s="99"/>
      <c r="L71" s="153"/>
    </row>
    <row r="72" spans="2:12" s="10" customFormat="1" ht="19.899999999999999" customHeight="1">
      <c r="B72" s="149"/>
      <c r="C72" s="99"/>
      <c r="D72" s="150" t="s">
        <v>1615</v>
      </c>
      <c r="E72" s="151"/>
      <c r="F72" s="151"/>
      <c r="G72" s="151"/>
      <c r="H72" s="151"/>
      <c r="I72" s="151"/>
      <c r="J72" s="152">
        <f>J158</f>
        <v>0</v>
      </c>
      <c r="K72" s="99"/>
      <c r="L72" s="153"/>
    </row>
    <row r="73" spans="2:12" s="10" customFormat="1" ht="19.899999999999999" customHeight="1">
      <c r="B73" s="149"/>
      <c r="C73" s="99"/>
      <c r="D73" s="150" t="s">
        <v>1616</v>
      </c>
      <c r="E73" s="151"/>
      <c r="F73" s="151"/>
      <c r="G73" s="151"/>
      <c r="H73" s="151"/>
      <c r="I73" s="151"/>
      <c r="J73" s="152">
        <f>J164</f>
        <v>0</v>
      </c>
      <c r="K73" s="99"/>
      <c r="L73" s="153"/>
    </row>
    <row r="74" spans="2:12" s="10" customFormat="1" ht="19.899999999999999" customHeight="1">
      <c r="B74" s="149"/>
      <c r="C74" s="99"/>
      <c r="D74" s="150" t="s">
        <v>1617</v>
      </c>
      <c r="E74" s="151"/>
      <c r="F74" s="151"/>
      <c r="G74" s="151"/>
      <c r="H74" s="151"/>
      <c r="I74" s="151"/>
      <c r="J74" s="152">
        <f>J168</f>
        <v>0</v>
      </c>
      <c r="K74" s="99"/>
      <c r="L74" s="153"/>
    </row>
    <row r="75" spans="2:12" s="10" customFormat="1" ht="19.899999999999999" customHeight="1">
      <c r="B75" s="149"/>
      <c r="C75" s="99"/>
      <c r="D75" s="150" t="s">
        <v>1618</v>
      </c>
      <c r="E75" s="151"/>
      <c r="F75" s="151"/>
      <c r="G75" s="151"/>
      <c r="H75" s="151"/>
      <c r="I75" s="151"/>
      <c r="J75" s="152">
        <f>J172</f>
        <v>0</v>
      </c>
      <c r="K75" s="99"/>
      <c r="L75" s="153"/>
    </row>
    <row r="76" spans="2:12" s="10" customFormat="1" ht="19.899999999999999" customHeight="1">
      <c r="B76" s="149"/>
      <c r="C76" s="99"/>
      <c r="D76" s="150" t="s">
        <v>1619</v>
      </c>
      <c r="E76" s="151"/>
      <c r="F76" s="151"/>
      <c r="G76" s="151"/>
      <c r="H76" s="151"/>
      <c r="I76" s="151"/>
      <c r="J76" s="152">
        <f>J175</f>
        <v>0</v>
      </c>
      <c r="K76" s="99"/>
      <c r="L76" s="153"/>
    </row>
    <row r="77" spans="2:12" s="10" customFormat="1" ht="19.899999999999999" customHeight="1">
      <c r="B77" s="149"/>
      <c r="C77" s="99"/>
      <c r="D77" s="150" t="s">
        <v>1620</v>
      </c>
      <c r="E77" s="151"/>
      <c r="F77" s="151"/>
      <c r="G77" s="151"/>
      <c r="H77" s="151"/>
      <c r="I77" s="151"/>
      <c r="J77" s="152">
        <f>J183</f>
        <v>0</v>
      </c>
      <c r="K77" s="99"/>
      <c r="L77" s="153"/>
    </row>
    <row r="78" spans="2:12" s="10" customFormat="1" ht="19.899999999999999" customHeight="1">
      <c r="B78" s="149"/>
      <c r="C78" s="99"/>
      <c r="D78" s="150" t="s">
        <v>1621</v>
      </c>
      <c r="E78" s="151"/>
      <c r="F78" s="151"/>
      <c r="G78" s="151"/>
      <c r="H78" s="151"/>
      <c r="I78" s="151"/>
      <c r="J78" s="152">
        <f>J197</f>
        <v>0</v>
      </c>
      <c r="K78" s="99"/>
      <c r="L78" s="153"/>
    </row>
    <row r="79" spans="2:12" s="10" customFormat="1" ht="19.899999999999999" customHeight="1">
      <c r="B79" s="149"/>
      <c r="C79" s="99"/>
      <c r="D79" s="150" t="s">
        <v>1622</v>
      </c>
      <c r="E79" s="151"/>
      <c r="F79" s="151"/>
      <c r="G79" s="151"/>
      <c r="H79" s="151"/>
      <c r="I79" s="151"/>
      <c r="J79" s="152">
        <f>J205</f>
        <v>0</v>
      </c>
      <c r="K79" s="99"/>
      <c r="L79" s="153"/>
    </row>
    <row r="80" spans="2:12" s="10" customFormat="1" ht="19.899999999999999" customHeight="1">
      <c r="B80" s="149"/>
      <c r="C80" s="99"/>
      <c r="D80" s="150" t="s">
        <v>1623</v>
      </c>
      <c r="E80" s="151"/>
      <c r="F80" s="151"/>
      <c r="G80" s="151"/>
      <c r="H80" s="151"/>
      <c r="I80" s="151"/>
      <c r="J80" s="152">
        <f>J212</f>
        <v>0</v>
      </c>
      <c r="K80" s="99"/>
      <c r="L80" s="153"/>
    </row>
    <row r="81" spans="2:12" s="10" customFormat="1" ht="19.899999999999999" customHeight="1">
      <c r="B81" s="149"/>
      <c r="C81" s="99"/>
      <c r="D81" s="150" t="s">
        <v>1624</v>
      </c>
      <c r="E81" s="151"/>
      <c r="F81" s="151"/>
      <c r="G81" s="151"/>
      <c r="H81" s="151"/>
      <c r="I81" s="151"/>
      <c r="J81" s="152">
        <f>J218</f>
        <v>0</v>
      </c>
      <c r="K81" s="99"/>
      <c r="L81" s="153"/>
    </row>
    <row r="82" spans="2:12" s="10" customFormat="1" ht="19.899999999999999" customHeight="1">
      <c r="B82" s="149"/>
      <c r="C82" s="99"/>
      <c r="D82" s="150" t="s">
        <v>1625</v>
      </c>
      <c r="E82" s="151"/>
      <c r="F82" s="151"/>
      <c r="G82" s="151"/>
      <c r="H82" s="151"/>
      <c r="I82" s="151"/>
      <c r="J82" s="152">
        <f>J224</f>
        <v>0</v>
      </c>
      <c r="K82" s="99"/>
      <c r="L82" s="153"/>
    </row>
    <row r="83" spans="2:12" s="10" customFormat="1" ht="19.899999999999999" customHeight="1">
      <c r="B83" s="149"/>
      <c r="C83" s="99"/>
      <c r="D83" s="150" t="s">
        <v>1626</v>
      </c>
      <c r="E83" s="151"/>
      <c r="F83" s="151"/>
      <c r="G83" s="151"/>
      <c r="H83" s="151"/>
      <c r="I83" s="151"/>
      <c r="J83" s="152">
        <f>J229</f>
        <v>0</v>
      </c>
      <c r="K83" s="99"/>
      <c r="L83" s="153"/>
    </row>
    <row r="84" spans="2:12" s="10" customFormat="1" ht="19.899999999999999" customHeight="1">
      <c r="B84" s="149"/>
      <c r="C84" s="99"/>
      <c r="D84" s="150" t="s">
        <v>1627</v>
      </c>
      <c r="E84" s="151"/>
      <c r="F84" s="151"/>
      <c r="G84" s="151"/>
      <c r="H84" s="151"/>
      <c r="I84" s="151"/>
      <c r="J84" s="152">
        <f>J232</f>
        <v>0</v>
      </c>
      <c r="K84" s="99"/>
      <c r="L84" s="153"/>
    </row>
    <row r="85" spans="2:12" s="10" customFormat="1" ht="19.899999999999999" customHeight="1">
      <c r="B85" s="149"/>
      <c r="C85" s="99"/>
      <c r="D85" s="150" t="s">
        <v>1628</v>
      </c>
      <c r="E85" s="151"/>
      <c r="F85" s="151"/>
      <c r="G85" s="151"/>
      <c r="H85" s="151"/>
      <c r="I85" s="151"/>
      <c r="J85" s="152">
        <f>J238</f>
        <v>0</v>
      </c>
      <c r="K85" s="99"/>
      <c r="L85" s="153"/>
    </row>
    <row r="86" spans="2:12" s="10" customFormat="1" ht="19.899999999999999" customHeight="1">
      <c r="B86" s="149"/>
      <c r="C86" s="99"/>
      <c r="D86" s="150" t="s">
        <v>1629</v>
      </c>
      <c r="E86" s="151"/>
      <c r="F86" s="151"/>
      <c r="G86" s="151"/>
      <c r="H86" s="151"/>
      <c r="I86" s="151"/>
      <c r="J86" s="152">
        <f>J245</f>
        <v>0</v>
      </c>
      <c r="K86" s="99"/>
      <c r="L86" s="153"/>
    </row>
    <row r="87" spans="2:12" s="10" customFormat="1" ht="19.899999999999999" customHeight="1">
      <c r="B87" s="149"/>
      <c r="C87" s="99"/>
      <c r="D87" s="150" t="s">
        <v>1630</v>
      </c>
      <c r="E87" s="151"/>
      <c r="F87" s="151"/>
      <c r="G87" s="151"/>
      <c r="H87" s="151"/>
      <c r="I87" s="151"/>
      <c r="J87" s="152">
        <f>J248</f>
        <v>0</v>
      </c>
      <c r="K87" s="99"/>
      <c r="L87" s="153"/>
    </row>
    <row r="88" spans="2:12" s="10" customFormat="1" ht="19.899999999999999" customHeight="1">
      <c r="B88" s="149"/>
      <c r="C88" s="99"/>
      <c r="D88" s="150" t="s">
        <v>1631</v>
      </c>
      <c r="E88" s="151"/>
      <c r="F88" s="151"/>
      <c r="G88" s="151"/>
      <c r="H88" s="151"/>
      <c r="I88" s="151"/>
      <c r="J88" s="152">
        <f>J251</f>
        <v>0</v>
      </c>
      <c r="K88" s="99"/>
      <c r="L88" s="153"/>
    </row>
    <row r="89" spans="2:12" s="10" customFormat="1" ht="19.899999999999999" customHeight="1">
      <c r="B89" s="149"/>
      <c r="C89" s="99"/>
      <c r="D89" s="150" t="s">
        <v>1632</v>
      </c>
      <c r="E89" s="151"/>
      <c r="F89" s="151"/>
      <c r="G89" s="151"/>
      <c r="H89" s="151"/>
      <c r="I89" s="151"/>
      <c r="J89" s="152">
        <f>J268</f>
        <v>0</v>
      </c>
      <c r="K89" s="99"/>
      <c r="L89" s="153"/>
    </row>
    <row r="90" spans="2:12" s="10" customFormat="1" ht="19.899999999999999" customHeight="1">
      <c r="B90" s="149"/>
      <c r="C90" s="99"/>
      <c r="D90" s="150" t="s">
        <v>1633</v>
      </c>
      <c r="E90" s="151"/>
      <c r="F90" s="151"/>
      <c r="G90" s="151"/>
      <c r="H90" s="151"/>
      <c r="I90" s="151"/>
      <c r="J90" s="152">
        <f>J270</f>
        <v>0</v>
      </c>
      <c r="K90" s="99"/>
      <c r="L90" s="153"/>
    </row>
    <row r="91" spans="2:12" s="10" customFormat="1" ht="19.899999999999999" customHeight="1">
      <c r="B91" s="149"/>
      <c r="C91" s="99"/>
      <c r="D91" s="150" t="s">
        <v>1634</v>
      </c>
      <c r="E91" s="151"/>
      <c r="F91" s="151"/>
      <c r="G91" s="151"/>
      <c r="H91" s="151"/>
      <c r="I91" s="151"/>
      <c r="J91" s="152">
        <f>J272</f>
        <v>0</v>
      </c>
      <c r="K91" s="99"/>
      <c r="L91" s="153"/>
    </row>
    <row r="92" spans="2:12" s="10" customFormat="1" ht="19.899999999999999" customHeight="1">
      <c r="B92" s="149"/>
      <c r="C92" s="99"/>
      <c r="D92" s="150" t="s">
        <v>1635</v>
      </c>
      <c r="E92" s="151"/>
      <c r="F92" s="151"/>
      <c r="G92" s="151"/>
      <c r="H92" s="151"/>
      <c r="I92" s="151"/>
      <c r="J92" s="152">
        <f>J275</f>
        <v>0</v>
      </c>
      <c r="K92" s="99"/>
      <c r="L92" s="153"/>
    </row>
    <row r="93" spans="2:12" s="10" customFormat="1" ht="19.899999999999999" customHeight="1">
      <c r="B93" s="149"/>
      <c r="C93" s="99"/>
      <c r="D93" s="150" t="s">
        <v>1636</v>
      </c>
      <c r="E93" s="151"/>
      <c r="F93" s="151"/>
      <c r="G93" s="151"/>
      <c r="H93" s="151"/>
      <c r="I93" s="151"/>
      <c r="J93" s="152">
        <f>J277</f>
        <v>0</v>
      </c>
      <c r="K93" s="99"/>
      <c r="L93" s="153"/>
    </row>
    <row r="94" spans="2:12" s="10" customFormat="1" ht="19.899999999999999" customHeight="1">
      <c r="B94" s="149"/>
      <c r="C94" s="99"/>
      <c r="D94" s="150" t="s">
        <v>1637</v>
      </c>
      <c r="E94" s="151"/>
      <c r="F94" s="151"/>
      <c r="G94" s="151"/>
      <c r="H94" s="151"/>
      <c r="I94" s="151"/>
      <c r="J94" s="152">
        <f>J280</f>
        <v>0</v>
      </c>
      <c r="K94" s="99"/>
      <c r="L94" s="153"/>
    </row>
    <row r="95" spans="2:12" s="10" customFormat="1" ht="19.899999999999999" customHeight="1">
      <c r="B95" s="149"/>
      <c r="C95" s="99"/>
      <c r="D95" s="150" t="s">
        <v>1638</v>
      </c>
      <c r="E95" s="151"/>
      <c r="F95" s="151"/>
      <c r="G95" s="151"/>
      <c r="H95" s="151"/>
      <c r="I95" s="151"/>
      <c r="J95" s="152">
        <f>J283</f>
        <v>0</v>
      </c>
      <c r="K95" s="99"/>
      <c r="L95" s="153"/>
    </row>
    <row r="96" spans="2:12" s="10" customFormat="1" ht="19.899999999999999" customHeight="1">
      <c r="B96" s="149"/>
      <c r="C96" s="99"/>
      <c r="D96" s="150" t="s">
        <v>1639</v>
      </c>
      <c r="E96" s="151"/>
      <c r="F96" s="151"/>
      <c r="G96" s="151"/>
      <c r="H96" s="151"/>
      <c r="I96" s="151"/>
      <c r="J96" s="152">
        <f>J300</f>
        <v>0</v>
      </c>
      <c r="K96" s="99"/>
      <c r="L96" s="153"/>
    </row>
    <row r="97" spans="1:31" s="10" customFormat="1" ht="19.899999999999999" customHeight="1">
      <c r="B97" s="149"/>
      <c r="C97" s="99"/>
      <c r="D97" s="150" t="s">
        <v>1640</v>
      </c>
      <c r="E97" s="151"/>
      <c r="F97" s="151"/>
      <c r="G97" s="151"/>
      <c r="H97" s="151"/>
      <c r="I97" s="151"/>
      <c r="J97" s="152">
        <f>J326</f>
        <v>0</v>
      </c>
      <c r="K97" s="99"/>
      <c r="L97" s="153"/>
    </row>
    <row r="98" spans="1:31" s="10" customFormat="1" ht="19.899999999999999" customHeight="1">
      <c r="B98" s="149"/>
      <c r="C98" s="99"/>
      <c r="D98" s="150" t="s">
        <v>1641</v>
      </c>
      <c r="E98" s="151"/>
      <c r="F98" s="151"/>
      <c r="G98" s="151"/>
      <c r="H98" s="151"/>
      <c r="I98" s="151"/>
      <c r="J98" s="152">
        <f>J333</f>
        <v>0</v>
      </c>
      <c r="K98" s="99"/>
      <c r="L98" s="153"/>
    </row>
    <row r="99" spans="1:31" s="10" customFormat="1" ht="19.899999999999999" customHeight="1">
      <c r="B99" s="149"/>
      <c r="C99" s="99"/>
      <c r="D99" s="150" t="s">
        <v>1642</v>
      </c>
      <c r="E99" s="151"/>
      <c r="F99" s="151"/>
      <c r="G99" s="151"/>
      <c r="H99" s="151"/>
      <c r="I99" s="151"/>
      <c r="J99" s="152">
        <f>J372</f>
        <v>0</v>
      </c>
      <c r="K99" s="99"/>
      <c r="L99" s="153"/>
    </row>
    <row r="100" spans="1:31" s="10" customFormat="1" ht="19.899999999999999" customHeight="1">
      <c r="B100" s="149"/>
      <c r="C100" s="99"/>
      <c r="D100" s="150" t="s">
        <v>1643</v>
      </c>
      <c r="E100" s="151"/>
      <c r="F100" s="151"/>
      <c r="G100" s="151"/>
      <c r="H100" s="151"/>
      <c r="I100" s="151"/>
      <c r="J100" s="152">
        <f>J380</f>
        <v>0</v>
      </c>
      <c r="K100" s="99"/>
      <c r="L100" s="153"/>
    </row>
    <row r="101" spans="1:31" s="10" customFormat="1" ht="19.899999999999999" customHeight="1">
      <c r="B101" s="149"/>
      <c r="C101" s="99"/>
      <c r="D101" s="150" t="s">
        <v>1644</v>
      </c>
      <c r="E101" s="151"/>
      <c r="F101" s="151"/>
      <c r="G101" s="151"/>
      <c r="H101" s="151"/>
      <c r="I101" s="151"/>
      <c r="J101" s="152">
        <f>J386</f>
        <v>0</v>
      </c>
      <c r="K101" s="99"/>
      <c r="L101" s="153"/>
    </row>
    <row r="102" spans="1:31" s="10" customFormat="1" ht="19.899999999999999" customHeight="1">
      <c r="B102" s="149"/>
      <c r="C102" s="99"/>
      <c r="D102" s="150" t="s">
        <v>198</v>
      </c>
      <c r="E102" s="151"/>
      <c r="F102" s="151"/>
      <c r="G102" s="151"/>
      <c r="H102" s="151"/>
      <c r="I102" s="151"/>
      <c r="J102" s="152">
        <f>J397</f>
        <v>0</v>
      </c>
      <c r="K102" s="99"/>
      <c r="L102" s="153"/>
    </row>
    <row r="103" spans="1:31" s="2" customFormat="1" ht="21.75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11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31" s="2" customFormat="1" ht="6.95" customHeight="1">
      <c r="A104" s="36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11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pans="1:31" s="2" customFormat="1" ht="6.95" customHeight="1">
      <c r="A108" s="36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11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31" s="2" customFormat="1" ht="24.95" customHeight="1">
      <c r="A109" s="36"/>
      <c r="B109" s="37"/>
      <c r="C109" s="25" t="s">
        <v>202</v>
      </c>
      <c r="D109" s="38"/>
      <c r="E109" s="38"/>
      <c r="F109" s="38"/>
      <c r="G109" s="38"/>
      <c r="H109" s="38"/>
      <c r="I109" s="38"/>
      <c r="J109" s="38"/>
      <c r="K109" s="38"/>
      <c r="L109" s="11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s="2" customFormat="1" ht="6.95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11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s="2" customFormat="1" ht="12" customHeight="1">
      <c r="A111" s="36"/>
      <c r="B111" s="37"/>
      <c r="C111" s="31" t="s">
        <v>16</v>
      </c>
      <c r="D111" s="38"/>
      <c r="E111" s="38"/>
      <c r="F111" s="38"/>
      <c r="G111" s="38"/>
      <c r="H111" s="38"/>
      <c r="I111" s="38"/>
      <c r="J111" s="38"/>
      <c r="K111" s="38"/>
      <c r="L111" s="11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s="2" customFormat="1" ht="16.5" customHeight="1">
      <c r="A112" s="36"/>
      <c r="B112" s="37"/>
      <c r="C112" s="38"/>
      <c r="D112" s="38"/>
      <c r="E112" s="414" t="str">
        <f>E7</f>
        <v>KOMUNIKACE V UL.DUCHCOVSKÁ</v>
      </c>
      <c r="F112" s="415"/>
      <c r="G112" s="415"/>
      <c r="H112" s="415"/>
      <c r="I112" s="38"/>
      <c r="J112" s="38"/>
      <c r="K112" s="38"/>
      <c r="L112" s="11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65" s="1" customFormat="1" ht="12" customHeight="1">
      <c r="B113" s="23"/>
      <c r="C113" s="31" t="s">
        <v>153</v>
      </c>
      <c r="D113" s="24"/>
      <c r="E113" s="24"/>
      <c r="F113" s="24"/>
      <c r="G113" s="24"/>
      <c r="H113" s="24"/>
      <c r="I113" s="24"/>
      <c r="J113" s="24"/>
      <c r="K113" s="24"/>
      <c r="L113" s="22"/>
    </row>
    <row r="114" spans="1:65" s="2" customFormat="1" ht="16.5" customHeight="1">
      <c r="A114" s="36"/>
      <c r="B114" s="37"/>
      <c r="C114" s="38"/>
      <c r="D114" s="38"/>
      <c r="E114" s="414" t="s">
        <v>1605</v>
      </c>
      <c r="F114" s="416"/>
      <c r="G114" s="416"/>
      <c r="H114" s="416"/>
      <c r="I114" s="38"/>
      <c r="J114" s="38"/>
      <c r="K114" s="38"/>
      <c r="L114" s="11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65" s="2" customFormat="1" ht="12" customHeight="1">
      <c r="A115" s="36"/>
      <c r="B115" s="37"/>
      <c r="C115" s="31" t="s">
        <v>162</v>
      </c>
      <c r="D115" s="38"/>
      <c r="E115" s="38"/>
      <c r="F115" s="38"/>
      <c r="G115" s="38"/>
      <c r="H115" s="38"/>
      <c r="I115" s="38"/>
      <c r="J115" s="38"/>
      <c r="K115" s="38"/>
      <c r="L115" s="11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65" s="2" customFormat="1" ht="16.5" customHeight="1">
      <c r="A116" s="36"/>
      <c r="B116" s="37"/>
      <c r="C116" s="38"/>
      <c r="D116" s="38"/>
      <c r="E116" s="368" t="str">
        <f>E11</f>
        <v>001 - CYKLOTRASA ZRN - komunikace a zpev.plochy</v>
      </c>
      <c r="F116" s="416"/>
      <c r="G116" s="416"/>
      <c r="H116" s="416"/>
      <c r="I116" s="38"/>
      <c r="J116" s="38"/>
      <c r="K116" s="38"/>
      <c r="L116" s="11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65" s="2" customFormat="1" ht="6.95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11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65" s="2" customFormat="1" ht="12" customHeight="1">
      <c r="A118" s="36"/>
      <c r="B118" s="37"/>
      <c r="C118" s="31" t="s">
        <v>21</v>
      </c>
      <c r="D118" s="38"/>
      <c r="E118" s="38"/>
      <c r="F118" s="29" t="str">
        <f>F14</f>
        <v>TEPLICE</v>
      </c>
      <c r="G118" s="38"/>
      <c r="H118" s="38"/>
      <c r="I118" s="31" t="s">
        <v>23</v>
      </c>
      <c r="J118" s="61" t="str">
        <f>IF(J14="","",J14)</f>
        <v>10. 2. 2026</v>
      </c>
      <c r="K118" s="38"/>
      <c r="L118" s="11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65" s="2" customFormat="1" ht="6.95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11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65" s="2" customFormat="1" ht="25.7" customHeight="1">
      <c r="A120" s="36"/>
      <c r="B120" s="37"/>
      <c r="C120" s="31" t="s">
        <v>25</v>
      </c>
      <c r="D120" s="38"/>
      <c r="E120" s="38"/>
      <c r="F120" s="29" t="str">
        <f>E17</f>
        <v>SM TEPLICE</v>
      </c>
      <c r="G120" s="38"/>
      <c r="H120" s="38"/>
      <c r="I120" s="31" t="s">
        <v>31</v>
      </c>
      <c r="J120" s="34" t="str">
        <f>E23</f>
        <v>RAPID MOST SPOL.S R.O.</v>
      </c>
      <c r="K120" s="38"/>
      <c r="L120" s="11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65" s="2" customFormat="1" ht="25.7" customHeight="1">
      <c r="A121" s="36"/>
      <c r="B121" s="37"/>
      <c r="C121" s="31" t="s">
        <v>29</v>
      </c>
      <c r="D121" s="38"/>
      <c r="E121" s="38"/>
      <c r="F121" s="29" t="str">
        <f>IF(E20="","",E20)</f>
        <v>Vyplň údaj</v>
      </c>
      <c r="G121" s="38"/>
      <c r="H121" s="38"/>
      <c r="I121" s="31" t="s">
        <v>34</v>
      </c>
      <c r="J121" s="34" t="str">
        <f>E26</f>
        <v>ING.VLADIMÍR PLHÁK</v>
      </c>
      <c r="K121" s="38"/>
      <c r="L121" s="11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65" s="2" customFormat="1" ht="10.35" customHeight="1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11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65" s="11" customFormat="1" ht="29.25" customHeight="1">
      <c r="A123" s="154"/>
      <c r="B123" s="155"/>
      <c r="C123" s="156" t="s">
        <v>203</v>
      </c>
      <c r="D123" s="157" t="s">
        <v>57</v>
      </c>
      <c r="E123" s="157" t="s">
        <v>53</v>
      </c>
      <c r="F123" s="157" t="s">
        <v>54</v>
      </c>
      <c r="G123" s="157" t="s">
        <v>204</v>
      </c>
      <c r="H123" s="157" t="s">
        <v>205</v>
      </c>
      <c r="I123" s="157" t="s">
        <v>206</v>
      </c>
      <c r="J123" s="157" t="s">
        <v>190</v>
      </c>
      <c r="K123" s="158" t="s">
        <v>207</v>
      </c>
      <c r="L123" s="159"/>
      <c r="M123" s="70" t="s">
        <v>19</v>
      </c>
      <c r="N123" s="71" t="s">
        <v>42</v>
      </c>
      <c r="O123" s="71" t="s">
        <v>208</v>
      </c>
      <c r="P123" s="71" t="s">
        <v>209</v>
      </c>
      <c r="Q123" s="71" t="s">
        <v>210</v>
      </c>
      <c r="R123" s="71" t="s">
        <v>211</v>
      </c>
      <c r="S123" s="71" t="s">
        <v>212</v>
      </c>
      <c r="T123" s="72" t="s">
        <v>213</v>
      </c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</row>
    <row r="124" spans="1:65" s="2" customFormat="1" ht="22.9" customHeight="1">
      <c r="A124" s="36"/>
      <c r="B124" s="37"/>
      <c r="C124" s="77" t="s">
        <v>214</v>
      </c>
      <c r="D124" s="38"/>
      <c r="E124" s="38"/>
      <c r="F124" s="38"/>
      <c r="G124" s="38"/>
      <c r="H124" s="38"/>
      <c r="I124" s="38"/>
      <c r="J124" s="160">
        <f>BK124</f>
        <v>0</v>
      </c>
      <c r="K124" s="38"/>
      <c r="L124" s="41"/>
      <c r="M124" s="73"/>
      <c r="N124" s="161"/>
      <c r="O124" s="74"/>
      <c r="P124" s="162">
        <f>P125</f>
        <v>0</v>
      </c>
      <c r="Q124" s="74"/>
      <c r="R124" s="162">
        <f>R125</f>
        <v>606.81302999999991</v>
      </c>
      <c r="S124" s="74"/>
      <c r="T124" s="163">
        <f>T125</f>
        <v>562.86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71</v>
      </c>
      <c r="AU124" s="19" t="s">
        <v>191</v>
      </c>
      <c r="BK124" s="164">
        <f>BK125</f>
        <v>0</v>
      </c>
    </row>
    <row r="125" spans="1:65" s="12" customFormat="1" ht="25.9" customHeight="1">
      <c r="B125" s="165"/>
      <c r="C125" s="166"/>
      <c r="D125" s="167" t="s">
        <v>71</v>
      </c>
      <c r="E125" s="168" t="s">
        <v>1645</v>
      </c>
      <c r="F125" s="168" t="s">
        <v>1646</v>
      </c>
      <c r="G125" s="166"/>
      <c r="H125" s="166"/>
      <c r="I125" s="169"/>
      <c r="J125" s="170">
        <f>BK125</f>
        <v>0</v>
      </c>
      <c r="K125" s="166"/>
      <c r="L125" s="171"/>
      <c r="M125" s="172"/>
      <c r="N125" s="173"/>
      <c r="O125" s="173"/>
      <c r="P125" s="174">
        <f>P126+P130+P134+P138+P143+P149+P155+P158+P164+P168+P172+P175+P183+P197+P205+P212+P218+P224+P229+P232+P238+P245+P248+P251+P268+P270+P272+P275+P277+P280+P283+P300+P326+P333+P372+P380+P386+P397</f>
        <v>0</v>
      </c>
      <c r="Q125" s="173"/>
      <c r="R125" s="174">
        <f>R126+R130+R134+R138+R143+R149+R155+R158+R164+R168+R172+R175+R183+R197+R205+R212+R218+R224+R229+R232+R238+R245+R248+R251+R268+R270+R272+R275+R277+R280+R283+R300+R326+R333+R372+R380+R386+R397</f>
        <v>606.81302999999991</v>
      </c>
      <c r="S125" s="173"/>
      <c r="T125" s="175">
        <f>T126+T130+T134+T138+T143+T149+T155+T158+T164+T168+T172+T175+T183+T197+T205+T212+T218+T224+T229+T232+T238+T245+T248+T251+T268+T270+T272+T275+T277+T280+T283+T300+T326+T333+T372+T380+T386+T397</f>
        <v>562.86</v>
      </c>
      <c r="AR125" s="176" t="s">
        <v>79</v>
      </c>
      <c r="AT125" s="177" t="s">
        <v>71</v>
      </c>
      <c r="AU125" s="177" t="s">
        <v>72</v>
      </c>
      <c r="AY125" s="176" t="s">
        <v>216</v>
      </c>
      <c r="BK125" s="178">
        <f>BK126+BK130+BK134+BK138+BK143+BK149+BK155+BK158+BK164+BK168+BK172+BK175+BK183+BK197+BK205+BK212+BK218+BK224+BK229+BK232+BK238+BK245+BK248+BK251+BK268+BK270+BK272+BK275+BK277+BK280+BK283+BK300+BK326+BK333+BK372+BK380+BK386+BK397</f>
        <v>0</v>
      </c>
    </row>
    <row r="126" spans="1:65" s="12" customFormat="1" ht="22.9" customHeight="1">
      <c r="B126" s="165"/>
      <c r="C126" s="166"/>
      <c r="D126" s="167" t="s">
        <v>71</v>
      </c>
      <c r="E126" s="179" t="s">
        <v>1647</v>
      </c>
      <c r="F126" s="179" t="s">
        <v>1648</v>
      </c>
      <c r="G126" s="166"/>
      <c r="H126" s="166"/>
      <c r="I126" s="169"/>
      <c r="J126" s="180">
        <f>BK126</f>
        <v>0</v>
      </c>
      <c r="K126" s="166"/>
      <c r="L126" s="171"/>
      <c r="M126" s="172"/>
      <c r="N126" s="173"/>
      <c r="O126" s="173"/>
      <c r="P126" s="174">
        <f>SUM(P127:P129)</f>
        <v>0</v>
      </c>
      <c r="Q126" s="173"/>
      <c r="R126" s="174">
        <f>SUM(R127:R129)</f>
        <v>0</v>
      </c>
      <c r="S126" s="173"/>
      <c r="T126" s="175">
        <f>SUM(T127:T129)</f>
        <v>28.815000000000001</v>
      </c>
      <c r="AR126" s="176" t="s">
        <v>79</v>
      </c>
      <c r="AT126" s="177" t="s">
        <v>71</v>
      </c>
      <c r="AU126" s="177" t="s">
        <v>79</v>
      </c>
      <c r="AY126" s="176" t="s">
        <v>216</v>
      </c>
      <c r="BK126" s="178">
        <f>SUM(BK127:BK129)</f>
        <v>0</v>
      </c>
    </row>
    <row r="127" spans="1:65" s="2" customFormat="1" ht="44.25" customHeight="1">
      <c r="A127" s="36"/>
      <c r="B127" s="37"/>
      <c r="C127" s="181" t="s">
        <v>79</v>
      </c>
      <c r="D127" s="181" t="s">
        <v>218</v>
      </c>
      <c r="E127" s="182" t="s">
        <v>1649</v>
      </c>
      <c r="F127" s="183" t="s">
        <v>1650</v>
      </c>
      <c r="G127" s="184" t="s">
        <v>139</v>
      </c>
      <c r="H127" s="185">
        <v>113</v>
      </c>
      <c r="I127" s="186"/>
      <c r="J127" s="187">
        <f>ROUND(I127*H127,2)</f>
        <v>0</v>
      </c>
      <c r="K127" s="183" t="s">
        <v>221</v>
      </c>
      <c r="L127" s="41"/>
      <c r="M127" s="188" t="s">
        <v>19</v>
      </c>
      <c r="N127" s="189" t="s">
        <v>43</v>
      </c>
      <c r="O127" s="66"/>
      <c r="P127" s="190">
        <f>O127*H127</f>
        <v>0</v>
      </c>
      <c r="Q127" s="190">
        <v>0</v>
      </c>
      <c r="R127" s="190">
        <f>Q127*H127</f>
        <v>0</v>
      </c>
      <c r="S127" s="190">
        <v>0.255</v>
      </c>
      <c r="T127" s="191">
        <f>S127*H127</f>
        <v>28.815000000000001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2" t="s">
        <v>156</v>
      </c>
      <c r="AT127" s="192" t="s">
        <v>218</v>
      </c>
      <c r="AU127" s="192" t="s">
        <v>81</v>
      </c>
      <c r="AY127" s="19" t="s">
        <v>216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79</v>
      </c>
      <c r="BK127" s="193">
        <f>ROUND(I127*H127,2)</f>
        <v>0</v>
      </c>
      <c r="BL127" s="19" t="s">
        <v>156</v>
      </c>
      <c r="BM127" s="192" t="s">
        <v>1651</v>
      </c>
    </row>
    <row r="128" spans="1:65" s="2" customFormat="1" ht="11.25">
      <c r="A128" s="36"/>
      <c r="B128" s="37"/>
      <c r="C128" s="38"/>
      <c r="D128" s="194" t="s">
        <v>223</v>
      </c>
      <c r="E128" s="38"/>
      <c r="F128" s="195" t="s">
        <v>1652</v>
      </c>
      <c r="G128" s="38"/>
      <c r="H128" s="38"/>
      <c r="I128" s="196"/>
      <c r="J128" s="38"/>
      <c r="K128" s="38"/>
      <c r="L128" s="41"/>
      <c r="M128" s="197"/>
      <c r="N128" s="198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223</v>
      </c>
      <c r="AU128" s="19" t="s">
        <v>81</v>
      </c>
    </row>
    <row r="129" spans="1:65" s="2" customFormat="1" ht="19.5">
      <c r="A129" s="36"/>
      <c r="B129" s="37"/>
      <c r="C129" s="38"/>
      <c r="D129" s="199" t="s">
        <v>225</v>
      </c>
      <c r="E129" s="38"/>
      <c r="F129" s="200" t="s">
        <v>1653</v>
      </c>
      <c r="G129" s="38"/>
      <c r="H129" s="38"/>
      <c r="I129" s="196"/>
      <c r="J129" s="38"/>
      <c r="K129" s="38"/>
      <c r="L129" s="41"/>
      <c r="M129" s="197"/>
      <c r="N129" s="198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225</v>
      </c>
      <c r="AU129" s="19" t="s">
        <v>81</v>
      </c>
    </row>
    <row r="130" spans="1:65" s="12" customFormat="1" ht="22.9" customHeight="1">
      <c r="B130" s="165"/>
      <c r="C130" s="166"/>
      <c r="D130" s="167" t="s">
        <v>71</v>
      </c>
      <c r="E130" s="179" t="s">
        <v>1654</v>
      </c>
      <c r="F130" s="179" t="s">
        <v>1655</v>
      </c>
      <c r="G130" s="166"/>
      <c r="H130" s="166"/>
      <c r="I130" s="169"/>
      <c r="J130" s="180">
        <f>BK130</f>
        <v>0</v>
      </c>
      <c r="K130" s="166"/>
      <c r="L130" s="171"/>
      <c r="M130" s="172"/>
      <c r="N130" s="173"/>
      <c r="O130" s="173"/>
      <c r="P130" s="174">
        <f>SUM(P131:P133)</f>
        <v>0</v>
      </c>
      <c r="Q130" s="173"/>
      <c r="R130" s="174">
        <f>SUM(R131:R133)</f>
        <v>0</v>
      </c>
      <c r="S130" s="173"/>
      <c r="T130" s="175">
        <f>SUM(T131:T133)</f>
        <v>334.05</v>
      </c>
      <c r="AR130" s="176" t="s">
        <v>79</v>
      </c>
      <c r="AT130" s="177" t="s">
        <v>71</v>
      </c>
      <c r="AU130" s="177" t="s">
        <v>79</v>
      </c>
      <c r="AY130" s="176" t="s">
        <v>216</v>
      </c>
      <c r="BK130" s="178">
        <f>SUM(BK131:BK133)</f>
        <v>0</v>
      </c>
    </row>
    <row r="131" spans="1:65" s="2" customFormat="1" ht="44.25" customHeight="1">
      <c r="A131" s="36"/>
      <c r="B131" s="37"/>
      <c r="C131" s="181" t="s">
        <v>81</v>
      </c>
      <c r="D131" s="181" t="s">
        <v>218</v>
      </c>
      <c r="E131" s="182" t="s">
        <v>1649</v>
      </c>
      <c r="F131" s="183" t="s">
        <v>1650</v>
      </c>
      <c r="G131" s="184" t="s">
        <v>139</v>
      </c>
      <c r="H131" s="185">
        <v>1310</v>
      </c>
      <c r="I131" s="186"/>
      <c r="J131" s="187">
        <f>ROUND(I131*H131,2)</f>
        <v>0</v>
      </c>
      <c r="K131" s="183" t="s">
        <v>221</v>
      </c>
      <c r="L131" s="41"/>
      <c r="M131" s="188" t="s">
        <v>19</v>
      </c>
      <c r="N131" s="189" t="s">
        <v>43</v>
      </c>
      <c r="O131" s="66"/>
      <c r="P131" s="190">
        <f>O131*H131</f>
        <v>0</v>
      </c>
      <c r="Q131" s="190">
        <v>0</v>
      </c>
      <c r="R131" s="190">
        <f>Q131*H131</f>
        <v>0</v>
      </c>
      <c r="S131" s="190">
        <v>0.255</v>
      </c>
      <c r="T131" s="191">
        <f>S131*H131</f>
        <v>334.05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2" t="s">
        <v>156</v>
      </c>
      <c r="AT131" s="192" t="s">
        <v>218</v>
      </c>
      <c r="AU131" s="192" t="s">
        <v>81</v>
      </c>
      <c r="AY131" s="19" t="s">
        <v>216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9" t="s">
        <v>79</v>
      </c>
      <c r="BK131" s="193">
        <f>ROUND(I131*H131,2)</f>
        <v>0</v>
      </c>
      <c r="BL131" s="19" t="s">
        <v>156</v>
      </c>
      <c r="BM131" s="192" t="s">
        <v>1656</v>
      </c>
    </row>
    <row r="132" spans="1:65" s="2" customFormat="1" ht="11.25">
      <c r="A132" s="36"/>
      <c r="B132" s="37"/>
      <c r="C132" s="38"/>
      <c r="D132" s="194" t="s">
        <v>223</v>
      </c>
      <c r="E132" s="38"/>
      <c r="F132" s="195" t="s">
        <v>1652</v>
      </c>
      <c r="G132" s="38"/>
      <c r="H132" s="38"/>
      <c r="I132" s="196"/>
      <c r="J132" s="38"/>
      <c r="K132" s="38"/>
      <c r="L132" s="41"/>
      <c r="M132" s="197"/>
      <c r="N132" s="198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223</v>
      </c>
      <c r="AU132" s="19" t="s">
        <v>81</v>
      </c>
    </row>
    <row r="133" spans="1:65" s="2" customFormat="1" ht="19.5">
      <c r="A133" s="36"/>
      <c r="B133" s="37"/>
      <c r="C133" s="38"/>
      <c r="D133" s="199" t="s">
        <v>225</v>
      </c>
      <c r="E133" s="38"/>
      <c r="F133" s="200" t="s">
        <v>1653</v>
      </c>
      <c r="G133" s="38"/>
      <c r="H133" s="38"/>
      <c r="I133" s="196"/>
      <c r="J133" s="38"/>
      <c r="K133" s="38"/>
      <c r="L133" s="41"/>
      <c r="M133" s="197"/>
      <c r="N133" s="198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225</v>
      </c>
      <c r="AU133" s="19" t="s">
        <v>81</v>
      </c>
    </row>
    <row r="134" spans="1:65" s="12" customFormat="1" ht="22.9" customHeight="1">
      <c r="B134" s="165"/>
      <c r="C134" s="166"/>
      <c r="D134" s="167" t="s">
        <v>71</v>
      </c>
      <c r="E134" s="179" t="s">
        <v>1657</v>
      </c>
      <c r="F134" s="179" t="s">
        <v>1658</v>
      </c>
      <c r="G134" s="166"/>
      <c r="H134" s="166"/>
      <c r="I134" s="169"/>
      <c r="J134" s="180">
        <f>BK134</f>
        <v>0</v>
      </c>
      <c r="K134" s="166"/>
      <c r="L134" s="171"/>
      <c r="M134" s="172"/>
      <c r="N134" s="173"/>
      <c r="O134" s="173"/>
      <c r="P134" s="174">
        <f>SUM(P135:P137)</f>
        <v>0</v>
      </c>
      <c r="Q134" s="173"/>
      <c r="R134" s="174">
        <f>SUM(R135:R137)</f>
        <v>0</v>
      </c>
      <c r="S134" s="173"/>
      <c r="T134" s="175">
        <f>SUM(T135:T137)</f>
        <v>186.91499999999999</v>
      </c>
      <c r="AR134" s="176" t="s">
        <v>79</v>
      </c>
      <c r="AT134" s="177" t="s">
        <v>71</v>
      </c>
      <c r="AU134" s="177" t="s">
        <v>79</v>
      </c>
      <c r="AY134" s="176" t="s">
        <v>216</v>
      </c>
      <c r="BK134" s="178">
        <f>SUM(BK135:BK137)</f>
        <v>0</v>
      </c>
    </row>
    <row r="135" spans="1:65" s="2" customFormat="1" ht="44.25" customHeight="1">
      <c r="A135" s="36"/>
      <c r="B135" s="37"/>
      <c r="C135" s="181" t="s">
        <v>136</v>
      </c>
      <c r="D135" s="181" t="s">
        <v>218</v>
      </c>
      <c r="E135" s="182" t="s">
        <v>1649</v>
      </c>
      <c r="F135" s="183" t="s">
        <v>1650</v>
      </c>
      <c r="G135" s="184" t="s">
        <v>139</v>
      </c>
      <c r="H135" s="185">
        <v>733</v>
      </c>
      <c r="I135" s="186"/>
      <c r="J135" s="187">
        <f>ROUND(I135*H135,2)</f>
        <v>0</v>
      </c>
      <c r="K135" s="183" t="s">
        <v>221</v>
      </c>
      <c r="L135" s="41"/>
      <c r="M135" s="188" t="s">
        <v>19</v>
      </c>
      <c r="N135" s="189" t="s">
        <v>43</v>
      </c>
      <c r="O135" s="66"/>
      <c r="P135" s="190">
        <f>O135*H135</f>
        <v>0</v>
      </c>
      <c r="Q135" s="190">
        <v>0</v>
      </c>
      <c r="R135" s="190">
        <f>Q135*H135</f>
        <v>0</v>
      </c>
      <c r="S135" s="190">
        <v>0.255</v>
      </c>
      <c r="T135" s="191">
        <f>S135*H135</f>
        <v>186.91499999999999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2" t="s">
        <v>156</v>
      </c>
      <c r="AT135" s="192" t="s">
        <v>218</v>
      </c>
      <c r="AU135" s="192" t="s">
        <v>81</v>
      </c>
      <c r="AY135" s="19" t="s">
        <v>216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79</v>
      </c>
      <c r="BK135" s="193">
        <f>ROUND(I135*H135,2)</f>
        <v>0</v>
      </c>
      <c r="BL135" s="19" t="s">
        <v>156</v>
      </c>
      <c r="BM135" s="192" t="s">
        <v>1659</v>
      </c>
    </row>
    <row r="136" spans="1:65" s="2" customFormat="1" ht="11.25">
      <c r="A136" s="36"/>
      <c r="B136" s="37"/>
      <c r="C136" s="38"/>
      <c r="D136" s="194" t="s">
        <v>223</v>
      </c>
      <c r="E136" s="38"/>
      <c r="F136" s="195" t="s">
        <v>1652</v>
      </c>
      <c r="G136" s="38"/>
      <c r="H136" s="38"/>
      <c r="I136" s="196"/>
      <c r="J136" s="38"/>
      <c r="K136" s="38"/>
      <c r="L136" s="41"/>
      <c r="M136" s="197"/>
      <c r="N136" s="198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223</v>
      </c>
      <c r="AU136" s="19" t="s">
        <v>81</v>
      </c>
    </row>
    <row r="137" spans="1:65" s="2" customFormat="1" ht="19.5">
      <c r="A137" s="36"/>
      <c r="B137" s="37"/>
      <c r="C137" s="38"/>
      <c r="D137" s="199" t="s">
        <v>225</v>
      </c>
      <c r="E137" s="38"/>
      <c r="F137" s="200" t="s">
        <v>1653</v>
      </c>
      <c r="G137" s="38"/>
      <c r="H137" s="38"/>
      <c r="I137" s="196"/>
      <c r="J137" s="38"/>
      <c r="K137" s="38"/>
      <c r="L137" s="41"/>
      <c r="M137" s="197"/>
      <c r="N137" s="198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225</v>
      </c>
      <c r="AU137" s="19" t="s">
        <v>81</v>
      </c>
    </row>
    <row r="138" spans="1:65" s="12" customFormat="1" ht="22.9" customHeight="1">
      <c r="B138" s="165"/>
      <c r="C138" s="166"/>
      <c r="D138" s="167" t="s">
        <v>71</v>
      </c>
      <c r="E138" s="179" t="s">
        <v>1660</v>
      </c>
      <c r="F138" s="179" t="s">
        <v>1661</v>
      </c>
      <c r="G138" s="166"/>
      <c r="H138" s="166"/>
      <c r="I138" s="169"/>
      <c r="J138" s="180">
        <f>BK138</f>
        <v>0</v>
      </c>
      <c r="K138" s="166"/>
      <c r="L138" s="171"/>
      <c r="M138" s="172"/>
      <c r="N138" s="173"/>
      <c r="O138" s="173"/>
      <c r="P138" s="174">
        <f>SUM(P139:P142)</f>
        <v>0</v>
      </c>
      <c r="Q138" s="173"/>
      <c r="R138" s="174">
        <f>SUM(R139:R142)</f>
        <v>0</v>
      </c>
      <c r="S138" s="173"/>
      <c r="T138" s="175">
        <f>SUM(T139:T142)</f>
        <v>0</v>
      </c>
      <c r="AR138" s="176" t="s">
        <v>79</v>
      </c>
      <c r="AT138" s="177" t="s">
        <v>71</v>
      </c>
      <c r="AU138" s="177" t="s">
        <v>79</v>
      </c>
      <c r="AY138" s="176" t="s">
        <v>216</v>
      </c>
      <c r="BK138" s="178">
        <f>SUM(BK139:BK142)</f>
        <v>0</v>
      </c>
    </row>
    <row r="139" spans="1:65" s="2" customFormat="1" ht="44.25" customHeight="1">
      <c r="A139" s="36"/>
      <c r="B139" s="37"/>
      <c r="C139" s="181" t="s">
        <v>156</v>
      </c>
      <c r="D139" s="181" t="s">
        <v>218</v>
      </c>
      <c r="E139" s="182" t="s">
        <v>1662</v>
      </c>
      <c r="F139" s="183" t="s">
        <v>1650</v>
      </c>
      <c r="G139" s="184" t="s">
        <v>139</v>
      </c>
      <c r="H139" s="185">
        <v>615</v>
      </c>
      <c r="I139" s="186"/>
      <c r="J139" s="187">
        <f>ROUND(I139*H139,2)</f>
        <v>0</v>
      </c>
      <c r="K139" s="183" t="s">
        <v>1083</v>
      </c>
      <c r="L139" s="41"/>
      <c r="M139" s="188" t="s">
        <v>19</v>
      </c>
      <c r="N139" s="189" t="s">
        <v>43</v>
      </c>
      <c r="O139" s="66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2" t="s">
        <v>156</v>
      </c>
      <c r="AT139" s="192" t="s">
        <v>218</v>
      </c>
      <c r="AU139" s="192" t="s">
        <v>81</v>
      </c>
      <c r="AY139" s="19" t="s">
        <v>216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9" t="s">
        <v>79</v>
      </c>
      <c r="BK139" s="193">
        <f>ROUND(I139*H139,2)</f>
        <v>0</v>
      </c>
      <c r="BL139" s="19" t="s">
        <v>156</v>
      </c>
      <c r="BM139" s="192" t="s">
        <v>1663</v>
      </c>
    </row>
    <row r="140" spans="1:65" s="2" customFormat="1" ht="19.5">
      <c r="A140" s="36"/>
      <c r="B140" s="37"/>
      <c r="C140" s="38"/>
      <c r="D140" s="199" t="s">
        <v>225</v>
      </c>
      <c r="E140" s="38"/>
      <c r="F140" s="200" t="s">
        <v>1653</v>
      </c>
      <c r="G140" s="38"/>
      <c r="H140" s="38"/>
      <c r="I140" s="196"/>
      <c r="J140" s="38"/>
      <c r="K140" s="38"/>
      <c r="L140" s="41"/>
      <c r="M140" s="197"/>
      <c r="N140" s="198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225</v>
      </c>
      <c r="AU140" s="19" t="s">
        <v>81</v>
      </c>
    </row>
    <row r="141" spans="1:65" s="2" customFormat="1" ht="16.5" customHeight="1">
      <c r="A141" s="36"/>
      <c r="B141" s="37"/>
      <c r="C141" s="181" t="s">
        <v>241</v>
      </c>
      <c r="D141" s="181" t="s">
        <v>218</v>
      </c>
      <c r="E141" s="182" t="s">
        <v>1664</v>
      </c>
      <c r="F141" s="183" t="s">
        <v>1665</v>
      </c>
      <c r="G141" s="184" t="s">
        <v>139</v>
      </c>
      <c r="H141" s="185">
        <v>615</v>
      </c>
      <c r="I141" s="186"/>
      <c r="J141" s="187">
        <f>ROUND(I141*H141,2)</f>
        <v>0</v>
      </c>
      <c r="K141" s="183" t="s">
        <v>221</v>
      </c>
      <c r="L141" s="41"/>
      <c r="M141" s="188" t="s">
        <v>19</v>
      </c>
      <c r="N141" s="189" t="s">
        <v>43</v>
      </c>
      <c r="O141" s="66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2" t="s">
        <v>156</v>
      </c>
      <c r="AT141" s="192" t="s">
        <v>218</v>
      </c>
      <c r="AU141" s="192" t="s">
        <v>81</v>
      </c>
      <c r="AY141" s="19" t="s">
        <v>216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79</v>
      </c>
      <c r="BK141" s="193">
        <f>ROUND(I141*H141,2)</f>
        <v>0</v>
      </c>
      <c r="BL141" s="19" t="s">
        <v>156</v>
      </c>
      <c r="BM141" s="192" t="s">
        <v>1666</v>
      </c>
    </row>
    <row r="142" spans="1:65" s="2" customFormat="1" ht="11.25">
      <c r="A142" s="36"/>
      <c r="B142" s="37"/>
      <c r="C142" s="38"/>
      <c r="D142" s="194" t="s">
        <v>223</v>
      </c>
      <c r="E142" s="38"/>
      <c r="F142" s="195" t="s">
        <v>1667</v>
      </c>
      <c r="G142" s="38"/>
      <c r="H142" s="38"/>
      <c r="I142" s="196"/>
      <c r="J142" s="38"/>
      <c r="K142" s="38"/>
      <c r="L142" s="41"/>
      <c r="M142" s="197"/>
      <c r="N142" s="198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223</v>
      </c>
      <c r="AU142" s="19" t="s">
        <v>81</v>
      </c>
    </row>
    <row r="143" spans="1:65" s="12" customFormat="1" ht="22.9" customHeight="1">
      <c r="B143" s="165"/>
      <c r="C143" s="166"/>
      <c r="D143" s="167" t="s">
        <v>71</v>
      </c>
      <c r="E143" s="179" t="s">
        <v>1668</v>
      </c>
      <c r="F143" s="179" t="s">
        <v>1669</v>
      </c>
      <c r="G143" s="166"/>
      <c r="H143" s="166"/>
      <c r="I143" s="169"/>
      <c r="J143" s="180">
        <f>BK143</f>
        <v>0</v>
      </c>
      <c r="K143" s="166"/>
      <c r="L143" s="171"/>
      <c r="M143" s="172"/>
      <c r="N143" s="173"/>
      <c r="O143" s="173"/>
      <c r="P143" s="174">
        <f>SUM(P144:P148)</f>
        <v>0</v>
      </c>
      <c r="Q143" s="173"/>
      <c r="R143" s="174">
        <f>SUM(R144:R148)</f>
        <v>0</v>
      </c>
      <c r="S143" s="173"/>
      <c r="T143" s="175">
        <f>SUM(T144:T148)</f>
        <v>0</v>
      </c>
      <c r="AR143" s="176" t="s">
        <v>79</v>
      </c>
      <c r="AT143" s="177" t="s">
        <v>71</v>
      </c>
      <c r="AU143" s="177" t="s">
        <v>79</v>
      </c>
      <c r="AY143" s="176" t="s">
        <v>216</v>
      </c>
      <c r="BK143" s="178">
        <f>SUM(BK144:BK148)</f>
        <v>0</v>
      </c>
    </row>
    <row r="144" spans="1:65" s="2" customFormat="1" ht="16.5" customHeight="1">
      <c r="A144" s="36"/>
      <c r="B144" s="37"/>
      <c r="C144" s="181" t="s">
        <v>179</v>
      </c>
      <c r="D144" s="181" t="s">
        <v>218</v>
      </c>
      <c r="E144" s="182" t="s">
        <v>1670</v>
      </c>
      <c r="F144" s="183" t="s">
        <v>1671</v>
      </c>
      <c r="G144" s="184" t="s">
        <v>139</v>
      </c>
      <c r="H144" s="185">
        <v>21</v>
      </c>
      <c r="I144" s="186"/>
      <c r="J144" s="187">
        <f>ROUND(I144*H144,2)</f>
        <v>0</v>
      </c>
      <c r="K144" s="183" t="s">
        <v>221</v>
      </c>
      <c r="L144" s="41"/>
      <c r="M144" s="188" t="s">
        <v>19</v>
      </c>
      <c r="N144" s="189" t="s">
        <v>43</v>
      </c>
      <c r="O144" s="66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92" t="s">
        <v>156</v>
      </c>
      <c r="AT144" s="192" t="s">
        <v>218</v>
      </c>
      <c r="AU144" s="192" t="s">
        <v>81</v>
      </c>
      <c r="AY144" s="19" t="s">
        <v>216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9" t="s">
        <v>79</v>
      </c>
      <c r="BK144" s="193">
        <f>ROUND(I144*H144,2)</f>
        <v>0</v>
      </c>
      <c r="BL144" s="19" t="s">
        <v>156</v>
      </c>
      <c r="BM144" s="192" t="s">
        <v>1672</v>
      </c>
    </row>
    <row r="145" spans="1:65" s="2" customFormat="1" ht="11.25">
      <c r="A145" s="36"/>
      <c r="B145" s="37"/>
      <c r="C145" s="38"/>
      <c r="D145" s="194" t="s">
        <v>223</v>
      </c>
      <c r="E145" s="38"/>
      <c r="F145" s="195" t="s">
        <v>1673</v>
      </c>
      <c r="G145" s="38"/>
      <c r="H145" s="38"/>
      <c r="I145" s="196"/>
      <c r="J145" s="38"/>
      <c r="K145" s="38"/>
      <c r="L145" s="41"/>
      <c r="M145" s="197"/>
      <c r="N145" s="198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223</v>
      </c>
      <c r="AU145" s="19" t="s">
        <v>81</v>
      </c>
    </row>
    <row r="146" spans="1:65" s="2" customFormat="1" ht="16.5" customHeight="1">
      <c r="A146" s="36"/>
      <c r="B146" s="37"/>
      <c r="C146" s="181" t="s">
        <v>252</v>
      </c>
      <c r="D146" s="181" t="s">
        <v>218</v>
      </c>
      <c r="E146" s="182" t="s">
        <v>1674</v>
      </c>
      <c r="F146" s="183" t="s">
        <v>1675</v>
      </c>
      <c r="G146" s="184" t="s">
        <v>160</v>
      </c>
      <c r="H146" s="185">
        <v>1.05</v>
      </c>
      <c r="I146" s="186"/>
      <c r="J146" s="187">
        <f>ROUND(I146*H146,2)</f>
        <v>0</v>
      </c>
      <c r="K146" s="183" t="s">
        <v>221</v>
      </c>
      <c r="L146" s="41"/>
      <c r="M146" s="188" t="s">
        <v>19</v>
      </c>
      <c r="N146" s="189" t="s">
        <v>43</v>
      </c>
      <c r="O146" s="66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2" t="s">
        <v>156</v>
      </c>
      <c r="AT146" s="192" t="s">
        <v>218</v>
      </c>
      <c r="AU146" s="192" t="s">
        <v>81</v>
      </c>
      <c r="AY146" s="19" t="s">
        <v>216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79</v>
      </c>
      <c r="BK146" s="193">
        <f>ROUND(I146*H146,2)</f>
        <v>0</v>
      </c>
      <c r="BL146" s="19" t="s">
        <v>156</v>
      </c>
      <c r="BM146" s="192" t="s">
        <v>1676</v>
      </c>
    </row>
    <row r="147" spans="1:65" s="2" customFormat="1" ht="11.25">
      <c r="A147" s="36"/>
      <c r="B147" s="37"/>
      <c r="C147" s="38"/>
      <c r="D147" s="194" t="s">
        <v>223</v>
      </c>
      <c r="E147" s="38"/>
      <c r="F147" s="195" t="s">
        <v>1677</v>
      </c>
      <c r="G147" s="38"/>
      <c r="H147" s="38"/>
      <c r="I147" s="196"/>
      <c r="J147" s="38"/>
      <c r="K147" s="38"/>
      <c r="L147" s="41"/>
      <c r="M147" s="197"/>
      <c r="N147" s="198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223</v>
      </c>
      <c r="AU147" s="19" t="s">
        <v>81</v>
      </c>
    </row>
    <row r="148" spans="1:65" s="13" customFormat="1" ht="11.25">
      <c r="B148" s="201"/>
      <c r="C148" s="202"/>
      <c r="D148" s="199" t="s">
        <v>227</v>
      </c>
      <c r="E148" s="203" t="s">
        <v>19</v>
      </c>
      <c r="F148" s="204" t="s">
        <v>1678</v>
      </c>
      <c r="G148" s="202"/>
      <c r="H148" s="205">
        <v>1.05</v>
      </c>
      <c r="I148" s="206"/>
      <c r="J148" s="202"/>
      <c r="K148" s="202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227</v>
      </c>
      <c r="AU148" s="211" t="s">
        <v>81</v>
      </c>
      <c r="AV148" s="13" t="s">
        <v>81</v>
      </c>
      <c r="AW148" s="13" t="s">
        <v>33</v>
      </c>
      <c r="AX148" s="13" t="s">
        <v>79</v>
      </c>
      <c r="AY148" s="211" t="s">
        <v>216</v>
      </c>
    </row>
    <row r="149" spans="1:65" s="12" customFormat="1" ht="22.9" customHeight="1">
      <c r="B149" s="165"/>
      <c r="C149" s="166"/>
      <c r="D149" s="167" t="s">
        <v>71</v>
      </c>
      <c r="E149" s="179" t="s">
        <v>1679</v>
      </c>
      <c r="F149" s="179" t="s">
        <v>1680</v>
      </c>
      <c r="G149" s="166"/>
      <c r="H149" s="166"/>
      <c r="I149" s="169"/>
      <c r="J149" s="180">
        <f>BK149</f>
        <v>0</v>
      </c>
      <c r="K149" s="166"/>
      <c r="L149" s="171"/>
      <c r="M149" s="172"/>
      <c r="N149" s="173"/>
      <c r="O149" s="173"/>
      <c r="P149" s="174">
        <f>SUM(P150:P154)</f>
        <v>0</v>
      </c>
      <c r="Q149" s="173"/>
      <c r="R149" s="174">
        <f>SUM(R150:R154)</f>
        <v>0</v>
      </c>
      <c r="S149" s="173"/>
      <c r="T149" s="175">
        <f>SUM(T150:T154)</f>
        <v>0</v>
      </c>
      <c r="AR149" s="176" t="s">
        <v>79</v>
      </c>
      <c r="AT149" s="177" t="s">
        <v>71</v>
      </c>
      <c r="AU149" s="177" t="s">
        <v>79</v>
      </c>
      <c r="AY149" s="176" t="s">
        <v>216</v>
      </c>
      <c r="BK149" s="178">
        <f>SUM(BK150:BK154)</f>
        <v>0</v>
      </c>
    </row>
    <row r="150" spans="1:65" s="2" customFormat="1" ht="16.5" customHeight="1">
      <c r="A150" s="36"/>
      <c r="B150" s="37"/>
      <c r="C150" s="181" t="s">
        <v>257</v>
      </c>
      <c r="D150" s="181" t="s">
        <v>218</v>
      </c>
      <c r="E150" s="182" t="s">
        <v>1670</v>
      </c>
      <c r="F150" s="183" t="s">
        <v>1671</v>
      </c>
      <c r="G150" s="184" t="s">
        <v>139</v>
      </c>
      <c r="H150" s="185">
        <v>4</v>
      </c>
      <c r="I150" s="186"/>
      <c r="J150" s="187">
        <f>ROUND(I150*H150,2)</f>
        <v>0</v>
      </c>
      <c r="K150" s="183" t="s">
        <v>221</v>
      </c>
      <c r="L150" s="41"/>
      <c r="M150" s="188" t="s">
        <v>19</v>
      </c>
      <c r="N150" s="189" t="s">
        <v>43</v>
      </c>
      <c r="O150" s="66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2" t="s">
        <v>156</v>
      </c>
      <c r="AT150" s="192" t="s">
        <v>218</v>
      </c>
      <c r="AU150" s="192" t="s">
        <v>81</v>
      </c>
      <c r="AY150" s="19" t="s">
        <v>216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79</v>
      </c>
      <c r="BK150" s="193">
        <f>ROUND(I150*H150,2)</f>
        <v>0</v>
      </c>
      <c r="BL150" s="19" t="s">
        <v>156</v>
      </c>
      <c r="BM150" s="192" t="s">
        <v>1681</v>
      </c>
    </row>
    <row r="151" spans="1:65" s="2" customFormat="1" ht="11.25">
      <c r="A151" s="36"/>
      <c r="B151" s="37"/>
      <c r="C151" s="38"/>
      <c r="D151" s="194" t="s">
        <v>223</v>
      </c>
      <c r="E151" s="38"/>
      <c r="F151" s="195" t="s">
        <v>1673</v>
      </c>
      <c r="G151" s="38"/>
      <c r="H151" s="38"/>
      <c r="I151" s="196"/>
      <c r="J151" s="38"/>
      <c r="K151" s="38"/>
      <c r="L151" s="41"/>
      <c r="M151" s="197"/>
      <c r="N151" s="198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223</v>
      </c>
      <c r="AU151" s="19" t="s">
        <v>81</v>
      </c>
    </row>
    <row r="152" spans="1:65" s="2" customFormat="1" ht="16.5" customHeight="1">
      <c r="A152" s="36"/>
      <c r="B152" s="37"/>
      <c r="C152" s="181" t="s">
        <v>265</v>
      </c>
      <c r="D152" s="181" t="s">
        <v>218</v>
      </c>
      <c r="E152" s="182" t="s">
        <v>1674</v>
      </c>
      <c r="F152" s="183" t="s">
        <v>1675</v>
      </c>
      <c r="G152" s="184" t="s">
        <v>160</v>
      </c>
      <c r="H152" s="185">
        <v>0.2</v>
      </c>
      <c r="I152" s="186"/>
      <c r="J152" s="187">
        <f>ROUND(I152*H152,2)</f>
        <v>0</v>
      </c>
      <c r="K152" s="183" t="s">
        <v>221</v>
      </c>
      <c r="L152" s="41"/>
      <c r="M152" s="188" t="s">
        <v>19</v>
      </c>
      <c r="N152" s="189" t="s">
        <v>43</v>
      </c>
      <c r="O152" s="66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92" t="s">
        <v>156</v>
      </c>
      <c r="AT152" s="192" t="s">
        <v>218</v>
      </c>
      <c r="AU152" s="192" t="s">
        <v>81</v>
      </c>
      <c r="AY152" s="19" t="s">
        <v>216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79</v>
      </c>
      <c r="BK152" s="193">
        <f>ROUND(I152*H152,2)</f>
        <v>0</v>
      </c>
      <c r="BL152" s="19" t="s">
        <v>156</v>
      </c>
      <c r="BM152" s="192" t="s">
        <v>1682</v>
      </c>
    </row>
    <row r="153" spans="1:65" s="2" customFormat="1" ht="11.25">
      <c r="A153" s="36"/>
      <c r="B153" s="37"/>
      <c r="C153" s="38"/>
      <c r="D153" s="194" t="s">
        <v>223</v>
      </c>
      <c r="E153" s="38"/>
      <c r="F153" s="195" t="s">
        <v>1677</v>
      </c>
      <c r="G153" s="38"/>
      <c r="H153" s="38"/>
      <c r="I153" s="196"/>
      <c r="J153" s="38"/>
      <c r="K153" s="38"/>
      <c r="L153" s="41"/>
      <c r="M153" s="197"/>
      <c r="N153" s="198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223</v>
      </c>
      <c r="AU153" s="19" t="s">
        <v>81</v>
      </c>
    </row>
    <row r="154" spans="1:65" s="13" customFormat="1" ht="11.25">
      <c r="B154" s="201"/>
      <c r="C154" s="202"/>
      <c r="D154" s="199" t="s">
        <v>227</v>
      </c>
      <c r="E154" s="203" t="s">
        <v>19</v>
      </c>
      <c r="F154" s="204" t="s">
        <v>1683</v>
      </c>
      <c r="G154" s="202"/>
      <c r="H154" s="205">
        <v>0.2</v>
      </c>
      <c r="I154" s="206"/>
      <c r="J154" s="202"/>
      <c r="K154" s="202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227</v>
      </c>
      <c r="AU154" s="211" t="s">
        <v>81</v>
      </c>
      <c r="AV154" s="13" t="s">
        <v>81</v>
      </c>
      <c r="AW154" s="13" t="s">
        <v>33</v>
      </c>
      <c r="AX154" s="13" t="s">
        <v>79</v>
      </c>
      <c r="AY154" s="211" t="s">
        <v>216</v>
      </c>
    </row>
    <row r="155" spans="1:65" s="12" customFormat="1" ht="22.9" customHeight="1">
      <c r="B155" s="165"/>
      <c r="C155" s="166"/>
      <c r="D155" s="167" t="s">
        <v>71</v>
      </c>
      <c r="E155" s="179" t="s">
        <v>1684</v>
      </c>
      <c r="F155" s="179" t="s">
        <v>1685</v>
      </c>
      <c r="G155" s="166"/>
      <c r="H155" s="166"/>
      <c r="I155" s="169"/>
      <c r="J155" s="180">
        <f>BK155</f>
        <v>0</v>
      </c>
      <c r="K155" s="166"/>
      <c r="L155" s="171"/>
      <c r="M155" s="172"/>
      <c r="N155" s="173"/>
      <c r="O155" s="173"/>
      <c r="P155" s="174">
        <f>SUM(P156:P157)</f>
        <v>0</v>
      </c>
      <c r="Q155" s="173"/>
      <c r="R155" s="174">
        <f>SUM(R156:R157)</f>
        <v>8.0000000000000007E-5</v>
      </c>
      <c r="S155" s="173"/>
      <c r="T155" s="175">
        <f>SUM(T156:T157)</f>
        <v>0.73599999999999999</v>
      </c>
      <c r="AR155" s="176" t="s">
        <v>79</v>
      </c>
      <c r="AT155" s="177" t="s">
        <v>71</v>
      </c>
      <c r="AU155" s="177" t="s">
        <v>79</v>
      </c>
      <c r="AY155" s="176" t="s">
        <v>216</v>
      </c>
      <c r="BK155" s="178">
        <f>SUM(BK156:BK157)</f>
        <v>0</v>
      </c>
    </row>
    <row r="156" spans="1:65" s="2" customFormat="1" ht="24.2" customHeight="1">
      <c r="A156" s="36"/>
      <c r="B156" s="37"/>
      <c r="C156" s="181" t="s">
        <v>182</v>
      </c>
      <c r="D156" s="181" t="s">
        <v>218</v>
      </c>
      <c r="E156" s="182" t="s">
        <v>242</v>
      </c>
      <c r="F156" s="183" t="s">
        <v>243</v>
      </c>
      <c r="G156" s="184" t="s">
        <v>139</v>
      </c>
      <c r="H156" s="185">
        <v>8</v>
      </c>
      <c r="I156" s="186"/>
      <c r="J156" s="187">
        <f>ROUND(I156*H156,2)</f>
        <v>0</v>
      </c>
      <c r="K156" s="183" t="s">
        <v>221</v>
      </c>
      <c r="L156" s="41"/>
      <c r="M156" s="188" t="s">
        <v>19</v>
      </c>
      <c r="N156" s="189" t="s">
        <v>43</v>
      </c>
      <c r="O156" s="66"/>
      <c r="P156" s="190">
        <f>O156*H156</f>
        <v>0</v>
      </c>
      <c r="Q156" s="190">
        <v>1.0000000000000001E-5</v>
      </c>
      <c r="R156" s="190">
        <f>Q156*H156</f>
        <v>8.0000000000000007E-5</v>
      </c>
      <c r="S156" s="190">
        <v>9.1999999999999998E-2</v>
      </c>
      <c r="T156" s="191">
        <f>S156*H156</f>
        <v>0.73599999999999999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2" t="s">
        <v>156</v>
      </c>
      <c r="AT156" s="192" t="s">
        <v>218</v>
      </c>
      <c r="AU156" s="192" t="s">
        <v>81</v>
      </c>
      <c r="AY156" s="19" t="s">
        <v>216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9" t="s">
        <v>79</v>
      </c>
      <c r="BK156" s="193">
        <f>ROUND(I156*H156,2)</f>
        <v>0</v>
      </c>
      <c r="BL156" s="19" t="s">
        <v>156</v>
      </c>
      <c r="BM156" s="192" t="s">
        <v>1686</v>
      </c>
    </row>
    <row r="157" spans="1:65" s="2" customFormat="1" ht="11.25">
      <c r="A157" s="36"/>
      <c r="B157" s="37"/>
      <c r="C157" s="38"/>
      <c r="D157" s="194" t="s">
        <v>223</v>
      </c>
      <c r="E157" s="38"/>
      <c r="F157" s="195" t="s">
        <v>245</v>
      </c>
      <c r="G157" s="38"/>
      <c r="H157" s="38"/>
      <c r="I157" s="196"/>
      <c r="J157" s="38"/>
      <c r="K157" s="38"/>
      <c r="L157" s="41"/>
      <c r="M157" s="197"/>
      <c r="N157" s="198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223</v>
      </c>
      <c r="AU157" s="19" t="s">
        <v>81</v>
      </c>
    </row>
    <row r="158" spans="1:65" s="12" customFormat="1" ht="22.9" customHeight="1">
      <c r="B158" s="165"/>
      <c r="C158" s="166"/>
      <c r="D158" s="167" t="s">
        <v>71</v>
      </c>
      <c r="E158" s="179" t="s">
        <v>1687</v>
      </c>
      <c r="F158" s="179" t="s">
        <v>1688</v>
      </c>
      <c r="G158" s="166"/>
      <c r="H158" s="166"/>
      <c r="I158" s="169"/>
      <c r="J158" s="180">
        <f>BK158</f>
        <v>0</v>
      </c>
      <c r="K158" s="166"/>
      <c r="L158" s="171"/>
      <c r="M158" s="172"/>
      <c r="N158" s="173"/>
      <c r="O158" s="173"/>
      <c r="P158" s="174">
        <f>SUM(P159:P163)</f>
        <v>0</v>
      </c>
      <c r="Q158" s="173"/>
      <c r="R158" s="174">
        <f>SUM(R159:R163)</f>
        <v>0</v>
      </c>
      <c r="S158" s="173"/>
      <c r="T158" s="175">
        <f>SUM(T159:T163)</f>
        <v>0</v>
      </c>
      <c r="AR158" s="176" t="s">
        <v>79</v>
      </c>
      <c r="AT158" s="177" t="s">
        <v>71</v>
      </c>
      <c r="AU158" s="177" t="s">
        <v>79</v>
      </c>
      <c r="AY158" s="176" t="s">
        <v>216</v>
      </c>
      <c r="BK158" s="178">
        <f>SUM(BK159:BK163)</f>
        <v>0</v>
      </c>
    </row>
    <row r="159" spans="1:65" s="2" customFormat="1" ht="16.5" customHeight="1">
      <c r="A159" s="36"/>
      <c r="B159" s="37"/>
      <c r="C159" s="181" t="s">
        <v>274</v>
      </c>
      <c r="D159" s="181" t="s">
        <v>218</v>
      </c>
      <c r="E159" s="182" t="s">
        <v>1670</v>
      </c>
      <c r="F159" s="183" t="s">
        <v>1671</v>
      </c>
      <c r="G159" s="184" t="s">
        <v>139</v>
      </c>
      <c r="H159" s="185">
        <v>8</v>
      </c>
      <c r="I159" s="186"/>
      <c r="J159" s="187">
        <f>ROUND(I159*H159,2)</f>
        <v>0</v>
      </c>
      <c r="K159" s="183" t="s">
        <v>221</v>
      </c>
      <c r="L159" s="41"/>
      <c r="M159" s="188" t="s">
        <v>19</v>
      </c>
      <c r="N159" s="189" t="s">
        <v>43</v>
      </c>
      <c r="O159" s="66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2" t="s">
        <v>156</v>
      </c>
      <c r="AT159" s="192" t="s">
        <v>218</v>
      </c>
      <c r="AU159" s="192" t="s">
        <v>81</v>
      </c>
      <c r="AY159" s="19" t="s">
        <v>216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79</v>
      </c>
      <c r="BK159" s="193">
        <f>ROUND(I159*H159,2)</f>
        <v>0</v>
      </c>
      <c r="BL159" s="19" t="s">
        <v>156</v>
      </c>
      <c r="BM159" s="192" t="s">
        <v>1689</v>
      </c>
    </row>
    <row r="160" spans="1:65" s="2" customFormat="1" ht="11.25">
      <c r="A160" s="36"/>
      <c r="B160" s="37"/>
      <c r="C160" s="38"/>
      <c r="D160" s="194" t="s">
        <v>223</v>
      </c>
      <c r="E160" s="38"/>
      <c r="F160" s="195" t="s">
        <v>1673</v>
      </c>
      <c r="G160" s="38"/>
      <c r="H160" s="38"/>
      <c r="I160" s="196"/>
      <c r="J160" s="38"/>
      <c r="K160" s="38"/>
      <c r="L160" s="41"/>
      <c r="M160" s="197"/>
      <c r="N160" s="198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223</v>
      </c>
      <c r="AU160" s="19" t="s">
        <v>81</v>
      </c>
    </row>
    <row r="161" spans="1:65" s="2" customFormat="1" ht="16.5" customHeight="1">
      <c r="A161" s="36"/>
      <c r="B161" s="37"/>
      <c r="C161" s="181" t="s">
        <v>8</v>
      </c>
      <c r="D161" s="181" t="s">
        <v>218</v>
      </c>
      <c r="E161" s="182" t="s">
        <v>1674</v>
      </c>
      <c r="F161" s="183" t="s">
        <v>1675</v>
      </c>
      <c r="G161" s="184" t="s">
        <v>160</v>
      </c>
      <c r="H161" s="185">
        <v>0.4</v>
      </c>
      <c r="I161" s="186"/>
      <c r="J161" s="187">
        <f>ROUND(I161*H161,2)</f>
        <v>0</v>
      </c>
      <c r="K161" s="183" t="s">
        <v>221</v>
      </c>
      <c r="L161" s="41"/>
      <c r="M161" s="188" t="s">
        <v>19</v>
      </c>
      <c r="N161" s="189" t="s">
        <v>43</v>
      </c>
      <c r="O161" s="66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2" t="s">
        <v>156</v>
      </c>
      <c r="AT161" s="192" t="s">
        <v>218</v>
      </c>
      <c r="AU161" s="192" t="s">
        <v>81</v>
      </c>
      <c r="AY161" s="19" t="s">
        <v>216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79</v>
      </c>
      <c r="BK161" s="193">
        <f>ROUND(I161*H161,2)</f>
        <v>0</v>
      </c>
      <c r="BL161" s="19" t="s">
        <v>156</v>
      </c>
      <c r="BM161" s="192" t="s">
        <v>1690</v>
      </c>
    </row>
    <row r="162" spans="1:65" s="2" customFormat="1" ht="11.25">
      <c r="A162" s="36"/>
      <c r="B162" s="37"/>
      <c r="C162" s="38"/>
      <c r="D162" s="194" t="s">
        <v>223</v>
      </c>
      <c r="E162" s="38"/>
      <c r="F162" s="195" t="s">
        <v>1677</v>
      </c>
      <c r="G162" s="38"/>
      <c r="H162" s="38"/>
      <c r="I162" s="196"/>
      <c r="J162" s="38"/>
      <c r="K162" s="38"/>
      <c r="L162" s="41"/>
      <c r="M162" s="197"/>
      <c r="N162" s="198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223</v>
      </c>
      <c r="AU162" s="19" t="s">
        <v>81</v>
      </c>
    </row>
    <row r="163" spans="1:65" s="13" customFormat="1" ht="11.25">
      <c r="B163" s="201"/>
      <c r="C163" s="202"/>
      <c r="D163" s="199" t="s">
        <v>227</v>
      </c>
      <c r="E163" s="203" t="s">
        <v>19</v>
      </c>
      <c r="F163" s="204" t="s">
        <v>1691</v>
      </c>
      <c r="G163" s="202"/>
      <c r="H163" s="205">
        <v>0.4</v>
      </c>
      <c r="I163" s="206"/>
      <c r="J163" s="202"/>
      <c r="K163" s="202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227</v>
      </c>
      <c r="AU163" s="211" t="s">
        <v>81</v>
      </c>
      <c r="AV163" s="13" t="s">
        <v>81</v>
      </c>
      <c r="AW163" s="13" t="s">
        <v>33</v>
      </c>
      <c r="AX163" s="13" t="s">
        <v>79</v>
      </c>
      <c r="AY163" s="211" t="s">
        <v>216</v>
      </c>
    </row>
    <row r="164" spans="1:65" s="12" customFormat="1" ht="22.9" customHeight="1">
      <c r="B164" s="165"/>
      <c r="C164" s="166"/>
      <c r="D164" s="167" t="s">
        <v>71</v>
      </c>
      <c r="E164" s="179" t="s">
        <v>1692</v>
      </c>
      <c r="F164" s="179" t="s">
        <v>1693</v>
      </c>
      <c r="G164" s="166"/>
      <c r="H164" s="166"/>
      <c r="I164" s="169"/>
      <c r="J164" s="180">
        <f>BK164</f>
        <v>0</v>
      </c>
      <c r="K164" s="166"/>
      <c r="L164" s="171"/>
      <c r="M164" s="172"/>
      <c r="N164" s="173"/>
      <c r="O164" s="173"/>
      <c r="P164" s="174">
        <f>SUM(P165:P167)</f>
        <v>0</v>
      </c>
      <c r="Q164" s="173"/>
      <c r="R164" s="174">
        <f>SUM(R165:R167)</f>
        <v>0</v>
      </c>
      <c r="S164" s="173"/>
      <c r="T164" s="175">
        <f>SUM(T165:T167)</f>
        <v>0</v>
      </c>
      <c r="AR164" s="176" t="s">
        <v>79</v>
      </c>
      <c r="AT164" s="177" t="s">
        <v>71</v>
      </c>
      <c r="AU164" s="177" t="s">
        <v>79</v>
      </c>
      <c r="AY164" s="176" t="s">
        <v>216</v>
      </c>
      <c r="BK164" s="178">
        <f>SUM(BK165:BK167)</f>
        <v>0</v>
      </c>
    </row>
    <row r="165" spans="1:65" s="2" customFormat="1" ht="16.5" customHeight="1">
      <c r="A165" s="36"/>
      <c r="B165" s="37"/>
      <c r="C165" s="181" t="s">
        <v>284</v>
      </c>
      <c r="D165" s="181" t="s">
        <v>218</v>
      </c>
      <c r="E165" s="182" t="s">
        <v>1674</v>
      </c>
      <c r="F165" s="183" t="s">
        <v>1675</v>
      </c>
      <c r="G165" s="184" t="s">
        <v>160</v>
      </c>
      <c r="H165" s="185">
        <v>3.8</v>
      </c>
      <c r="I165" s="186"/>
      <c r="J165" s="187">
        <f>ROUND(I165*H165,2)</f>
        <v>0</v>
      </c>
      <c r="K165" s="183" t="s">
        <v>221</v>
      </c>
      <c r="L165" s="41"/>
      <c r="M165" s="188" t="s">
        <v>19</v>
      </c>
      <c r="N165" s="189" t="s">
        <v>43</v>
      </c>
      <c r="O165" s="66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2" t="s">
        <v>156</v>
      </c>
      <c r="AT165" s="192" t="s">
        <v>218</v>
      </c>
      <c r="AU165" s="192" t="s">
        <v>81</v>
      </c>
      <c r="AY165" s="19" t="s">
        <v>216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79</v>
      </c>
      <c r="BK165" s="193">
        <f>ROUND(I165*H165,2)</f>
        <v>0</v>
      </c>
      <c r="BL165" s="19" t="s">
        <v>156</v>
      </c>
      <c r="BM165" s="192" t="s">
        <v>1694</v>
      </c>
    </row>
    <row r="166" spans="1:65" s="2" customFormat="1" ht="11.25">
      <c r="A166" s="36"/>
      <c r="B166" s="37"/>
      <c r="C166" s="38"/>
      <c r="D166" s="194" t="s">
        <v>223</v>
      </c>
      <c r="E166" s="38"/>
      <c r="F166" s="195" t="s">
        <v>1677</v>
      </c>
      <c r="G166" s="38"/>
      <c r="H166" s="38"/>
      <c r="I166" s="196"/>
      <c r="J166" s="38"/>
      <c r="K166" s="38"/>
      <c r="L166" s="41"/>
      <c r="M166" s="197"/>
      <c r="N166" s="198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223</v>
      </c>
      <c r="AU166" s="19" t="s">
        <v>81</v>
      </c>
    </row>
    <row r="167" spans="1:65" s="13" customFormat="1" ht="11.25">
      <c r="B167" s="201"/>
      <c r="C167" s="202"/>
      <c r="D167" s="199" t="s">
        <v>227</v>
      </c>
      <c r="E167" s="203" t="s">
        <v>19</v>
      </c>
      <c r="F167" s="204" t="s">
        <v>1695</v>
      </c>
      <c r="G167" s="202"/>
      <c r="H167" s="205">
        <v>3.8</v>
      </c>
      <c r="I167" s="206"/>
      <c r="J167" s="202"/>
      <c r="K167" s="202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227</v>
      </c>
      <c r="AU167" s="211" t="s">
        <v>81</v>
      </c>
      <c r="AV167" s="13" t="s">
        <v>81</v>
      </c>
      <c r="AW167" s="13" t="s">
        <v>33</v>
      </c>
      <c r="AX167" s="13" t="s">
        <v>79</v>
      </c>
      <c r="AY167" s="211" t="s">
        <v>216</v>
      </c>
    </row>
    <row r="168" spans="1:65" s="12" customFormat="1" ht="22.9" customHeight="1">
      <c r="B168" s="165"/>
      <c r="C168" s="166"/>
      <c r="D168" s="167" t="s">
        <v>71</v>
      </c>
      <c r="E168" s="179" t="s">
        <v>1696</v>
      </c>
      <c r="F168" s="179" t="s">
        <v>1697</v>
      </c>
      <c r="G168" s="166"/>
      <c r="H168" s="166"/>
      <c r="I168" s="169"/>
      <c r="J168" s="180">
        <f>BK168</f>
        <v>0</v>
      </c>
      <c r="K168" s="166"/>
      <c r="L168" s="171"/>
      <c r="M168" s="172"/>
      <c r="N168" s="173"/>
      <c r="O168" s="173"/>
      <c r="P168" s="174">
        <f>SUM(P169:P171)</f>
        <v>0</v>
      </c>
      <c r="Q168" s="173"/>
      <c r="R168" s="174">
        <f>SUM(R169:R171)</f>
        <v>0</v>
      </c>
      <c r="S168" s="173"/>
      <c r="T168" s="175">
        <f>SUM(T169:T171)</f>
        <v>9.84</v>
      </c>
      <c r="AR168" s="176" t="s">
        <v>79</v>
      </c>
      <c r="AT168" s="177" t="s">
        <v>71</v>
      </c>
      <c r="AU168" s="177" t="s">
        <v>79</v>
      </c>
      <c r="AY168" s="176" t="s">
        <v>216</v>
      </c>
      <c r="BK168" s="178">
        <f>SUM(BK169:BK171)</f>
        <v>0</v>
      </c>
    </row>
    <row r="169" spans="1:65" s="2" customFormat="1" ht="24.2" customHeight="1">
      <c r="A169" s="36"/>
      <c r="B169" s="37"/>
      <c r="C169" s="181" t="s">
        <v>290</v>
      </c>
      <c r="D169" s="181" t="s">
        <v>218</v>
      </c>
      <c r="E169" s="182" t="s">
        <v>253</v>
      </c>
      <c r="F169" s="183" t="s">
        <v>1698</v>
      </c>
      <c r="G169" s="184" t="s">
        <v>134</v>
      </c>
      <c r="H169" s="185">
        <v>48</v>
      </c>
      <c r="I169" s="186"/>
      <c r="J169" s="187">
        <f>ROUND(I169*H169,2)</f>
        <v>0</v>
      </c>
      <c r="K169" s="183" t="s">
        <v>221</v>
      </c>
      <c r="L169" s="41"/>
      <c r="M169" s="188" t="s">
        <v>19</v>
      </c>
      <c r="N169" s="189" t="s">
        <v>43</v>
      </c>
      <c r="O169" s="66"/>
      <c r="P169" s="190">
        <f>O169*H169</f>
        <v>0</v>
      </c>
      <c r="Q169" s="190">
        <v>0</v>
      </c>
      <c r="R169" s="190">
        <f>Q169*H169</f>
        <v>0</v>
      </c>
      <c r="S169" s="190">
        <v>0.20499999999999999</v>
      </c>
      <c r="T169" s="191">
        <f>S169*H169</f>
        <v>9.84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92" t="s">
        <v>156</v>
      </c>
      <c r="AT169" s="192" t="s">
        <v>218</v>
      </c>
      <c r="AU169" s="192" t="s">
        <v>81</v>
      </c>
      <c r="AY169" s="19" t="s">
        <v>216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79</v>
      </c>
      <c r="BK169" s="193">
        <f>ROUND(I169*H169,2)</f>
        <v>0</v>
      </c>
      <c r="BL169" s="19" t="s">
        <v>156</v>
      </c>
      <c r="BM169" s="192" t="s">
        <v>1699</v>
      </c>
    </row>
    <row r="170" spans="1:65" s="2" customFormat="1" ht="11.25">
      <c r="A170" s="36"/>
      <c r="B170" s="37"/>
      <c r="C170" s="38"/>
      <c r="D170" s="194" t="s">
        <v>223</v>
      </c>
      <c r="E170" s="38"/>
      <c r="F170" s="195" t="s">
        <v>256</v>
      </c>
      <c r="G170" s="38"/>
      <c r="H170" s="38"/>
      <c r="I170" s="196"/>
      <c r="J170" s="38"/>
      <c r="K170" s="38"/>
      <c r="L170" s="41"/>
      <c r="M170" s="197"/>
      <c r="N170" s="198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223</v>
      </c>
      <c r="AU170" s="19" t="s">
        <v>81</v>
      </c>
    </row>
    <row r="171" spans="1:65" s="13" customFormat="1" ht="11.25">
      <c r="B171" s="201"/>
      <c r="C171" s="202"/>
      <c r="D171" s="199" t="s">
        <v>227</v>
      </c>
      <c r="E171" s="203" t="s">
        <v>19</v>
      </c>
      <c r="F171" s="204" t="s">
        <v>1700</v>
      </c>
      <c r="G171" s="202"/>
      <c r="H171" s="205">
        <v>48</v>
      </c>
      <c r="I171" s="206"/>
      <c r="J171" s="202"/>
      <c r="K171" s="202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227</v>
      </c>
      <c r="AU171" s="211" t="s">
        <v>81</v>
      </c>
      <c r="AV171" s="13" t="s">
        <v>81</v>
      </c>
      <c r="AW171" s="13" t="s">
        <v>33</v>
      </c>
      <c r="AX171" s="13" t="s">
        <v>79</v>
      </c>
      <c r="AY171" s="211" t="s">
        <v>216</v>
      </c>
    </row>
    <row r="172" spans="1:65" s="12" customFormat="1" ht="22.9" customHeight="1">
      <c r="B172" s="165"/>
      <c r="C172" s="166"/>
      <c r="D172" s="167" t="s">
        <v>71</v>
      </c>
      <c r="E172" s="179" t="s">
        <v>1701</v>
      </c>
      <c r="F172" s="179" t="s">
        <v>1702</v>
      </c>
      <c r="G172" s="166"/>
      <c r="H172" s="166"/>
      <c r="I172" s="169"/>
      <c r="J172" s="180">
        <f>BK172</f>
        <v>0</v>
      </c>
      <c r="K172" s="166"/>
      <c r="L172" s="171"/>
      <c r="M172" s="172"/>
      <c r="N172" s="173"/>
      <c r="O172" s="173"/>
      <c r="P172" s="174">
        <f>SUM(P173:P174)</f>
        <v>0</v>
      </c>
      <c r="Q172" s="173"/>
      <c r="R172" s="174">
        <f>SUM(R173:R174)</f>
        <v>0</v>
      </c>
      <c r="S172" s="173"/>
      <c r="T172" s="175">
        <f>SUM(T173:T174)</f>
        <v>0</v>
      </c>
      <c r="AR172" s="176" t="s">
        <v>79</v>
      </c>
      <c r="AT172" s="177" t="s">
        <v>71</v>
      </c>
      <c r="AU172" s="177" t="s">
        <v>79</v>
      </c>
      <c r="AY172" s="176" t="s">
        <v>216</v>
      </c>
      <c r="BK172" s="178">
        <f>SUM(BK173:BK174)</f>
        <v>0</v>
      </c>
    </row>
    <row r="173" spans="1:65" s="2" customFormat="1" ht="21.75" customHeight="1">
      <c r="A173" s="36"/>
      <c r="B173" s="37"/>
      <c r="C173" s="181" t="s">
        <v>299</v>
      </c>
      <c r="D173" s="181" t="s">
        <v>218</v>
      </c>
      <c r="E173" s="182" t="s">
        <v>1703</v>
      </c>
      <c r="F173" s="183" t="s">
        <v>1704</v>
      </c>
      <c r="G173" s="184" t="s">
        <v>139</v>
      </c>
      <c r="H173" s="185">
        <v>33</v>
      </c>
      <c r="I173" s="186"/>
      <c r="J173" s="187">
        <f>ROUND(I173*H173,2)</f>
        <v>0</v>
      </c>
      <c r="K173" s="183" t="s">
        <v>221</v>
      </c>
      <c r="L173" s="41"/>
      <c r="M173" s="188" t="s">
        <v>19</v>
      </c>
      <c r="N173" s="189" t="s">
        <v>43</v>
      </c>
      <c r="O173" s="66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2" t="s">
        <v>156</v>
      </c>
      <c r="AT173" s="192" t="s">
        <v>218</v>
      </c>
      <c r="AU173" s="192" t="s">
        <v>81</v>
      </c>
      <c r="AY173" s="19" t="s">
        <v>216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79</v>
      </c>
      <c r="BK173" s="193">
        <f>ROUND(I173*H173,2)</f>
        <v>0</v>
      </c>
      <c r="BL173" s="19" t="s">
        <v>156</v>
      </c>
      <c r="BM173" s="192" t="s">
        <v>1705</v>
      </c>
    </row>
    <row r="174" spans="1:65" s="2" customFormat="1" ht="11.25">
      <c r="A174" s="36"/>
      <c r="B174" s="37"/>
      <c r="C174" s="38"/>
      <c r="D174" s="194" t="s">
        <v>223</v>
      </c>
      <c r="E174" s="38"/>
      <c r="F174" s="195" t="s">
        <v>1706</v>
      </c>
      <c r="G174" s="38"/>
      <c r="H174" s="38"/>
      <c r="I174" s="196"/>
      <c r="J174" s="38"/>
      <c r="K174" s="38"/>
      <c r="L174" s="41"/>
      <c r="M174" s="197"/>
      <c r="N174" s="198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223</v>
      </c>
      <c r="AU174" s="19" t="s">
        <v>81</v>
      </c>
    </row>
    <row r="175" spans="1:65" s="12" customFormat="1" ht="22.9" customHeight="1">
      <c r="B175" s="165"/>
      <c r="C175" s="166"/>
      <c r="D175" s="167" t="s">
        <v>71</v>
      </c>
      <c r="E175" s="179" t="s">
        <v>1707</v>
      </c>
      <c r="F175" s="179" t="s">
        <v>1708</v>
      </c>
      <c r="G175" s="166"/>
      <c r="H175" s="166"/>
      <c r="I175" s="169"/>
      <c r="J175" s="180">
        <f>BK175</f>
        <v>0</v>
      </c>
      <c r="K175" s="166"/>
      <c r="L175" s="171"/>
      <c r="M175" s="172"/>
      <c r="N175" s="173"/>
      <c r="O175" s="173"/>
      <c r="P175" s="174">
        <f>SUM(P176:P182)</f>
        <v>0</v>
      </c>
      <c r="Q175" s="173"/>
      <c r="R175" s="174">
        <f>SUM(R176:R182)</f>
        <v>22.792770000000001</v>
      </c>
      <c r="S175" s="173"/>
      <c r="T175" s="175">
        <f>SUM(T176:T182)</f>
        <v>0</v>
      </c>
      <c r="AR175" s="176" t="s">
        <v>79</v>
      </c>
      <c r="AT175" s="177" t="s">
        <v>71</v>
      </c>
      <c r="AU175" s="177" t="s">
        <v>79</v>
      </c>
      <c r="AY175" s="176" t="s">
        <v>216</v>
      </c>
      <c r="BK175" s="178">
        <f>SUM(BK176:BK182)</f>
        <v>0</v>
      </c>
    </row>
    <row r="176" spans="1:65" s="2" customFormat="1" ht="16.5" customHeight="1">
      <c r="A176" s="36"/>
      <c r="B176" s="37"/>
      <c r="C176" s="181" t="s">
        <v>304</v>
      </c>
      <c r="D176" s="181" t="s">
        <v>218</v>
      </c>
      <c r="E176" s="182" t="s">
        <v>1709</v>
      </c>
      <c r="F176" s="183" t="s">
        <v>1710</v>
      </c>
      <c r="G176" s="184" t="s">
        <v>160</v>
      </c>
      <c r="H176" s="185">
        <v>9.9</v>
      </c>
      <c r="I176" s="186"/>
      <c r="J176" s="187">
        <f>ROUND(I176*H176,2)</f>
        <v>0</v>
      </c>
      <c r="K176" s="183" t="s">
        <v>221</v>
      </c>
      <c r="L176" s="41"/>
      <c r="M176" s="188" t="s">
        <v>19</v>
      </c>
      <c r="N176" s="189" t="s">
        <v>43</v>
      </c>
      <c r="O176" s="66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2" t="s">
        <v>156</v>
      </c>
      <c r="AT176" s="192" t="s">
        <v>218</v>
      </c>
      <c r="AU176" s="192" t="s">
        <v>81</v>
      </c>
      <c r="AY176" s="19" t="s">
        <v>216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9" t="s">
        <v>79</v>
      </c>
      <c r="BK176" s="193">
        <f>ROUND(I176*H176,2)</f>
        <v>0</v>
      </c>
      <c r="BL176" s="19" t="s">
        <v>156</v>
      </c>
      <c r="BM176" s="192" t="s">
        <v>1711</v>
      </c>
    </row>
    <row r="177" spans="1:65" s="2" customFormat="1" ht="11.25">
      <c r="A177" s="36"/>
      <c r="B177" s="37"/>
      <c r="C177" s="38"/>
      <c r="D177" s="194" t="s">
        <v>223</v>
      </c>
      <c r="E177" s="38"/>
      <c r="F177" s="195" t="s">
        <v>1712</v>
      </c>
      <c r="G177" s="38"/>
      <c r="H177" s="38"/>
      <c r="I177" s="196"/>
      <c r="J177" s="38"/>
      <c r="K177" s="38"/>
      <c r="L177" s="41"/>
      <c r="M177" s="197"/>
      <c r="N177" s="198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223</v>
      </c>
      <c r="AU177" s="19" t="s">
        <v>81</v>
      </c>
    </row>
    <row r="178" spans="1:65" s="13" customFormat="1" ht="11.25">
      <c r="B178" s="201"/>
      <c r="C178" s="202"/>
      <c r="D178" s="199" t="s">
        <v>227</v>
      </c>
      <c r="E178" s="203" t="s">
        <v>19</v>
      </c>
      <c r="F178" s="204" t="s">
        <v>1713</v>
      </c>
      <c r="G178" s="202"/>
      <c r="H178" s="205">
        <v>9.9</v>
      </c>
      <c r="I178" s="206"/>
      <c r="J178" s="202"/>
      <c r="K178" s="202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227</v>
      </c>
      <c r="AU178" s="211" t="s">
        <v>81</v>
      </c>
      <c r="AV178" s="13" t="s">
        <v>81</v>
      </c>
      <c r="AW178" s="13" t="s">
        <v>33</v>
      </c>
      <c r="AX178" s="13" t="s">
        <v>79</v>
      </c>
      <c r="AY178" s="211" t="s">
        <v>216</v>
      </c>
    </row>
    <row r="179" spans="1:65" s="2" customFormat="1" ht="21.75" customHeight="1">
      <c r="A179" s="36"/>
      <c r="B179" s="37"/>
      <c r="C179" s="181" t="s">
        <v>311</v>
      </c>
      <c r="D179" s="181" t="s">
        <v>218</v>
      </c>
      <c r="E179" s="182" t="s">
        <v>1714</v>
      </c>
      <c r="F179" s="183" t="s">
        <v>1715</v>
      </c>
      <c r="G179" s="184" t="s">
        <v>139</v>
      </c>
      <c r="H179" s="185">
        <v>33</v>
      </c>
      <c r="I179" s="186"/>
      <c r="J179" s="187">
        <f>ROUND(I179*H179,2)</f>
        <v>0</v>
      </c>
      <c r="K179" s="183" t="s">
        <v>221</v>
      </c>
      <c r="L179" s="41"/>
      <c r="M179" s="188" t="s">
        <v>19</v>
      </c>
      <c r="N179" s="189" t="s">
        <v>43</v>
      </c>
      <c r="O179" s="66"/>
      <c r="P179" s="190">
        <f>O179*H179</f>
        <v>0</v>
      </c>
      <c r="Q179" s="190">
        <v>0.69</v>
      </c>
      <c r="R179" s="190">
        <f>Q179*H179</f>
        <v>22.77</v>
      </c>
      <c r="S179" s="190">
        <v>0</v>
      </c>
      <c r="T179" s="19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2" t="s">
        <v>156</v>
      </c>
      <c r="AT179" s="192" t="s">
        <v>218</v>
      </c>
      <c r="AU179" s="192" t="s">
        <v>81</v>
      </c>
      <c r="AY179" s="19" t="s">
        <v>216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9" t="s">
        <v>79</v>
      </c>
      <c r="BK179" s="193">
        <f>ROUND(I179*H179,2)</f>
        <v>0</v>
      </c>
      <c r="BL179" s="19" t="s">
        <v>156</v>
      </c>
      <c r="BM179" s="192" t="s">
        <v>1716</v>
      </c>
    </row>
    <row r="180" spans="1:65" s="2" customFormat="1" ht="11.25">
      <c r="A180" s="36"/>
      <c r="B180" s="37"/>
      <c r="C180" s="38"/>
      <c r="D180" s="194" t="s">
        <v>223</v>
      </c>
      <c r="E180" s="38"/>
      <c r="F180" s="195" t="s">
        <v>1717</v>
      </c>
      <c r="G180" s="38"/>
      <c r="H180" s="38"/>
      <c r="I180" s="196"/>
      <c r="J180" s="38"/>
      <c r="K180" s="38"/>
      <c r="L180" s="41"/>
      <c r="M180" s="197"/>
      <c r="N180" s="198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223</v>
      </c>
      <c r="AU180" s="19" t="s">
        <v>81</v>
      </c>
    </row>
    <row r="181" spans="1:65" s="2" customFormat="1" ht="16.5" customHeight="1">
      <c r="A181" s="36"/>
      <c r="B181" s="37"/>
      <c r="C181" s="181" t="s">
        <v>318</v>
      </c>
      <c r="D181" s="181" t="s">
        <v>218</v>
      </c>
      <c r="E181" s="182" t="s">
        <v>1718</v>
      </c>
      <c r="F181" s="183" t="s">
        <v>1719</v>
      </c>
      <c r="G181" s="184" t="s">
        <v>139</v>
      </c>
      <c r="H181" s="185">
        <v>33</v>
      </c>
      <c r="I181" s="186"/>
      <c r="J181" s="187">
        <f>ROUND(I181*H181,2)</f>
        <v>0</v>
      </c>
      <c r="K181" s="183" t="s">
        <v>221</v>
      </c>
      <c r="L181" s="41"/>
      <c r="M181" s="188" t="s">
        <v>19</v>
      </c>
      <c r="N181" s="189" t="s">
        <v>43</v>
      </c>
      <c r="O181" s="66"/>
      <c r="P181" s="190">
        <f>O181*H181</f>
        <v>0</v>
      </c>
      <c r="Q181" s="190">
        <v>6.8999999999999997E-4</v>
      </c>
      <c r="R181" s="190">
        <f>Q181*H181</f>
        <v>2.2769999999999999E-2</v>
      </c>
      <c r="S181" s="190">
        <v>0</v>
      </c>
      <c r="T181" s="191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92" t="s">
        <v>156</v>
      </c>
      <c r="AT181" s="192" t="s">
        <v>218</v>
      </c>
      <c r="AU181" s="192" t="s">
        <v>81</v>
      </c>
      <c r="AY181" s="19" t="s">
        <v>216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9" t="s">
        <v>79</v>
      </c>
      <c r="BK181" s="193">
        <f>ROUND(I181*H181,2)</f>
        <v>0</v>
      </c>
      <c r="BL181" s="19" t="s">
        <v>156</v>
      </c>
      <c r="BM181" s="192" t="s">
        <v>1720</v>
      </c>
    </row>
    <row r="182" spans="1:65" s="2" customFormat="1" ht="11.25">
      <c r="A182" s="36"/>
      <c r="B182" s="37"/>
      <c r="C182" s="38"/>
      <c r="D182" s="194" t="s">
        <v>223</v>
      </c>
      <c r="E182" s="38"/>
      <c r="F182" s="195" t="s">
        <v>1721</v>
      </c>
      <c r="G182" s="38"/>
      <c r="H182" s="38"/>
      <c r="I182" s="196"/>
      <c r="J182" s="38"/>
      <c r="K182" s="38"/>
      <c r="L182" s="41"/>
      <c r="M182" s="197"/>
      <c r="N182" s="198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223</v>
      </c>
      <c r="AU182" s="19" t="s">
        <v>81</v>
      </c>
    </row>
    <row r="183" spans="1:65" s="12" customFormat="1" ht="22.9" customHeight="1">
      <c r="B183" s="165"/>
      <c r="C183" s="166"/>
      <c r="D183" s="167" t="s">
        <v>71</v>
      </c>
      <c r="E183" s="179" t="s">
        <v>1722</v>
      </c>
      <c r="F183" s="179" t="s">
        <v>1723</v>
      </c>
      <c r="G183" s="166"/>
      <c r="H183" s="166"/>
      <c r="I183" s="169"/>
      <c r="J183" s="180">
        <f>BK183</f>
        <v>0</v>
      </c>
      <c r="K183" s="166"/>
      <c r="L183" s="171"/>
      <c r="M183" s="172"/>
      <c r="N183" s="173"/>
      <c r="O183" s="173"/>
      <c r="P183" s="174">
        <f>SUM(P184:P196)</f>
        <v>0</v>
      </c>
      <c r="Q183" s="173"/>
      <c r="R183" s="174">
        <f>SUM(R184:R196)</f>
        <v>4.5535199999999998</v>
      </c>
      <c r="S183" s="173"/>
      <c r="T183" s="175">
        <f>SUM(T184:T196)</f>
        <v>0</v>
      </c>
      <c r="AR183" s="176" t="s">
        <v>79</v>
      </c>
      <c r="AT183" s="177" t="s">
        <v>71</v>
      </c>
      <c r="AU183" s="177" t="s">
        <v>79</v>
      </c>
      <c r="AY183" s="176" t="s">
        <v>216</v>
      </c>
      <c r="BK183" s="178">
        <f>SUM(BK184:BK196)</f>
        <v>0</v>
      </c>
    </row>
    <row r="184" spans="1:65" s="2" customFormat="1" ht="21.75" customHeight="1">
      <c r="A184" s="36"/>
      <c r="B184" s="37"/>
      <c r="C184" s="181" t="s">
        <v>323</v>
      </c>
      <c r="D184" s="181" t="s">
        <v>218</v>
      </c>
      <c r="E184" s="182" t="s">
        <v>356</v>
      </c>
      <c r="F184" s="183" t="s">
        <v>357</v>
      </c>
      <c r="G184" s="184" t="s">
        <v>139</v>
      </c>
      <c r="H184" s="185">
        <v>8</v>
      </c>
      <c r="I184" s="186"/>
      <c r="J184" s="187">
        <f>ROUND(I184*H184,2)</f>
        <v>0</v>
      </c>
      <c r="K184" s="183" t="s">
        <v>221</v>
      </c>
      <c r="L184" s="41"/>
      <c r="M184" s="188" t="s">
        <v>19</v>
      </c>
      <c r="N184" s="189" t="s">
        <v>43</v>
      </c>
      <c r="O184" s="66"/>
      <c r="P184" s="190">
        <f>O184*H184</f>
        <v>0</v>
      </c>
      <c r="Q184" s="190">
        <v>0.34499999999999997</v>
      </c>
      <c r="R184" s="190">
        <f>Q184*H184</f>
        <v>2.76</v>
      </c>
      <c r="S184" s="190">
        <v>0</v>
      </c>
      <c r="T184" s="19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92" t="s">
        <v>156</v>
      </c>
      <c r="AT184" s="192" t="s">
        <v>218</v>
      </c>
      <c r="AU184" s="192" t="s">
        <v>81</v>
      </c>
      <c r="AY184" s="19" t="s">
        <v>216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19" t="s">
        <v>79</v>
      </c>
      <c r="BK184" s="193">
        <f>ROUND(I184*H184,2)</f>
        <v>0</v>
      </c>
      <c r="BL184" s="19" t="s">
        <v>156</v>
      </c>
      <c r="BM184" s="192" t="s">
        <v>1724</v>
      </c>
    </row>
    <row r="185" spans="1:65" s="2" customFormat="1" ht="11.25">
      <c r="A185" s="36"/>
      <c r="B185" s="37"/>
      <c r="C185" s="38"/>
      <c r="D185" s="194" t="s">
        <v>223</v>
      </c>
      <c r="E185" s="38"/>
      <c r="F185" s="195" t="s">
        <v>359</v>
      </c>
      <c r="G185" s="38"/>
      <c r="H185" s="38"/>
      <c r="I185" s="196"/>
      <c r="J185" s="38"/>
      <c r="K185" s="38"/>
      <c r="L185" s="41"/>
      <c r="M185" s="197"/>
      <c r="N185" s="198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223</v>
      </c>
      <c r="AU185" s="19" t="s">
        <v>81</v>
      </c>
    </row>
    <row r="186" spans="1:65" s="2" customFormat="1" ht="37.9" customHeight="1">
      <c r="A186" s="36"/>
      <c r="B186" s="37"/>
      <c r="C186" s="181" t="s">
        <v>152</v>
      </c>
      <c r="D186" s="181" t="s">
        <v>218</v>
      </c>
      <c r="E186" s="182" t="s">
        <v>416</v>
      </c>
      <c r="F186" s="183" t="s">
        <v>417</v>
      </c>
      <c r="G186" s="184" t="s">
        <v>139</v>
      </c>
      <c r="H186" s="185">
        <v>8</v>
      </c>
      <c r="I186" s="186"/>
      <c r="J186" s="187">
        <f>ROUND(I186*H186,2)</f>
        <v>0</v>
      </c>
      <c r="K186" s="183" t="s">
        <v>221</v>
      </c>
      <c r="L186" s="41"/>
      <c r="M186" s="188" t="s">
        <v>19</v>
      </c>
      <c r="N186" s="189" t="s">
        <v>43</v>
      </c>
      <c r="O186" s="66"/>
      <c r="P186" s="190">
        <f>O186*H186</f>
        <v>0</v>
      </c>
      <c r="Q186" s="190">
        <v>8.9219999999999994E-2</v>
      </c>
      <c r="R186" s="190">
        <f>Q186*H186</f>
        <v>0.71375999999999995</v>
      </c>
      <c r="S186" s="190">
        <v>0</v>
      </c>
      <c r="T186" s="19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2" t="s">
        <v>156</v>
      </c>
      <c r="AT186" s="192" t="s">
        <v>218</v>
      </c>
      <c r="AU186" s="192" t="s">
        <v>81</v>
      </c>
      <c r="AY186" s="19" t="s">
        <v>216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9" t="s">
        <v>79</v>
      </c>
      <c r="BK186" s="193">
        <f>ROUND(I186*H186,2)</f>
        <v>0</v>
      </c>
      <c r="BL186" s="19" t="s">
        <v>156</v>
      </c>
      <c r="BM186" s="192" t="s">
        <v>1725</v>
      </c>
    </row>
    <row r="187" spans="1:65" s="2" customFormat="1" ht="11.25">
      <c r="A187" s="36"/>
      <c r="B187" s="37"/>
      <c r="C187" s="38"/>
      <c r="D187" s="194" t="s">
        <v>223</v>
      </c>
      <c r="E187" s="38"/>
      <c r="F187" s="195" t="s">
        <v>419</v>
      </c>
      <c r="G187" s="38"/>
      <c r="H187" s="38"/>
      <c r="I187" s="196"/>
      <c r="J187" s="38"/>
      <c r="K187" s="38"/>
      <c r="L187" s="41"/>
      <c r="M187" s="197"/>
      <c r="N187" s="198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223</v>
      </c>
      <c r="AU187" s="19" t="s">
        <v>81</v>
      </c>
    </row>
    <row r="188" spans="1:65" s="2" customFormat="1" ht="16.5" customHeight="1">
      <c r="A188" s="36"/>
      <c r="B188" s="37"/>
      <c r="C188" s="233" t="s">
        <v>7</v>
      </c>
      <c r="D188" s="233" t="s">
        <v>312</v>
      </c>
      <c r="E188" s="234" t="s">
        <v>422</v>
      </c>
      <c r="F188" s="235" t="s">
        <v>1726</v>
      </c>
      <c r="G188" s="236" t="s">
        <v>139</v>
      </c>
      <c r="H188" s="237">
        <v>6.18</v>
      </c>
      <c r="I188" s="238"/>
      <c r="J188" s="239">
        <f>ROUND(I188*H188,2)</f>
        <v>0</v>
      </c>
      <c r="K188" s="235" t="s">
        <v>221</v>
      </c>
      <c r="L188" s="240"/>
      <c r="M188" s="241" t="s">
        <v>19</v>
      </c>
      <c r="N188" s="242" t="s">
        <v>43</v>
      </c>
      <c r="O188" s="66"/>
      <c r="P188" s="190">
        <f>O188*H188</f>
        <v>0</v>
      </c>
      <c r="Q188" s="190">
        <v>0.13200000000000001</v>
      </c>
      <c r="R188" s="190">
        <f>Q188*H188</f>
        <v>0.81576000000000004</v>
      </c>
      <c r="S188" s="190">
        <v>0</v>
      </c>
      <c r="T188" s="19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2" t="s">
        <v>257</v>
      </c>
      <c r="AT188" s="192" t="s">
        <v>312</v>
      </c>
      <c r="AU188" s="192" t="s">
        <v>81</v>
      </c>
      <c r="AY188" s="19" t="s">
        <v>216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19" t="s">
        <v>79</v>
      </c>
      <c r="BK188" s="193">
        <f>ROUND(I188*H188,2)</f>
        <v>0</v>
      </c>
      <c r="BL188" s="19" t="s">
        <v>156</v>
      </c>
      <c r="BM188" s="192" t="s">
        <v>1727</v>
      </c>
    </row>
    <row r="189" spans="1:65" s="2" customFormat="1" ht="19.5">
      <c r="A189" s="36"/>
      <c r="B189" s="37"/>
      <c r="C189" s="38"/>
      <c r="D189" s="199" t="s">
        <v>225</v>
      </c>
      <c r="E189" s="38"/>
      <c r="F189" s="200" t="s">
        <v>1728</v>
      </c>
      <c r="G189" s="38"/>
      <c r="H189" s="38"/>
      <c r="I189" s="196"/>
      <c r="J189" s="38"/>
      <c r="K189" s="38"/>
      <c r="L189" s="41"/>
      <c r="M189" s="197"/>
      <c r="N189" s="198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225</v>
      </c>
      <c r="AU189" s="19" t="s">
        <v>81</v>
      </c>
    </row>
    <row r="190" spans="1:65" s="14" customFormat="1" ht="11.25">
      <c r="B190" s="212"/>
      <c r="C190" s="213"/>
      <c r="D190" s="199" t="s">
        <v>227</v>
      </c>
      <c r="E190" s="214" t="s">
        <v>19</v>
      </c>
      <c r="F190" s="215" t="s">
        <v>1729</v>
      </c>
      <c r="G190" s="213"/>
      <c r="H190" s="214" t="s">
        <v>19</v>
      </c>
      <c r="I190" s="216"/>
      <c r="J190" s="213"/>
      <c r="K190" s="213"/>
      <c r="L190" s="217"/>
      <c r="M190" s="218"/>
      <c r="N190" s="219"/>
      <c r="O190" s="219"/>
      <c r="P190" s="219"/>
      <c r="Q190" s="219"/>
      <c r="R190" s="219"/>
      <c r="S190" s="219"/>
      <c r="T190" s="220"/>
      <c r="AT190" s="221" t="s">
        <v>227</v>
      </c>
      <c r="AU190" s="221" t="s">
        <v>81</v>
      </c>
      <c r="AV190" s="14" t="s">
        <v>79</v>
      </c>
      <c r="AW190" s="14" t="s">
        <v>33</v>
      </c>
      <c r="AX190" s="14" t="s">
        <v>72</v>
      </c>
      <c r="AY190" s="221" t="s">
        <v>216</v>
      </c>
    </row>
    <row r="191" spans="1:65" s="13" customFormat="1" ht="11.25">
      <c r="B191" s="201"/>
      <c r="C191" s="202"/>
      <c r="D191" s="199" t="s">
        <v>227</v>
      </c>
      <c r="E191" s="203" t="s">
        <v>19</v>
      </c>
      <c r="F191" s="204" t="s">
        <v>1730</v>
      </c>
      <c r="G191" s="202"/>
      <c r="H191" s="205">
        <v>6</v>
      </c>
      <c r="I191" s="206"/>
      <c r="J191" s="202"/>
      <c r="K191" s="202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227</v>
      </c>
      <c r="AU191" s="211" t="s">
        <v>81</v>
      </c>
      <c r="AV191" s="13" t="s">
        <v>81</v>
      </c>
      <c r="AW191" s="13" t="s">
        <v>33</v>
      </c>
      <c r="AX191" s="13" t="s">
        <v>72</v>
      </c>
      <c r="AY191" s="211" t="s">
        <v>216</v>
      </c>
    </row>
    <row r="192" spans="1:65" s="13" customFormat="1" ht="11.25">
      <c r="B192" s="201"/>
      <c r="C192" s="202"/>
      <c r="D192" s="199" t="s">
        <v>227</v>
      </c>
      <c r="E192" s="203" t="s">
        <v>19</v>
      </c>
      <c r="F192" s="204" t="s">
        <v>1731</v>
      </c>
      <c r="G192" s="202"/>
      <c r="H192" s="205">
        <v>6.18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227</v>
      </c>
      <c r="AU192" s="211" t="s">
        <v>81</v>
      </c>
      <c r="AV192" s="13" t="s">
        <v>81</v>
      </c>
      <c r="AW192" s="13" t="s">
        <v>33</v>
      </c>
      <c r="AX192" s="13" t="s">
        <v>79</v>
      </c>
      <c r="AY192" s="211" t="s">
        <v>216</v>
      </c>
    </row>
    <row r="193" spans="1:65" s="2" customFormat="1" ht="16.5" customHeight="1">
      <c r="A193" s="36"/>
      <c r="B193" s="37"/>
      <c r="C193" s="233" t="s">
        <v>339</v>
      </c>
      <c r="D193" s="233" t="s">
        <v>312</v>
      </c>
      <c r="E193" s="234" t="s">
        <v>1732</v>
      </c>
      <c r="F193" s="235" t="s">
        <v>1733</v>
      </c>
      <c r="G193" s="236" t="s">
        <v>139</v>
      </c>
      <c r="H193" s="237">
        <v>2</v>
      </c>
      <c r="I193" s="238"/>
      <c r="J193" s="239">
        <f>ROUND(I193*H193,2)</f>
        <v>0</v>
      </c>
      <c r="K193" s="235" t="s">
        <v>1083</v>
      </c>
      <c r="L193" s="240"/>
      <c r="M193" s="241" t="s">
        <v>19</v>
      </c>
      <c r="N193" s="242" t="s">
        <v>43</v>
      </c>
      <c r="O193" s="66"/>
      <c r="P193" s="190">
        <f>O193*H193</f>
        <v>0</v>
      </c>
      <c r="Q193" s="190">
        <v>0.13200000000000001</v>
      </c>
      <c r="R193" s="190">
        <f>Q193*H193</f>
        <v>0.26400000000000001</v>
      </c>
      <c r="S193" s="190">
        <v>0</v>
      </c>
      <c r="T193" s="191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92" t="s">
        <v>257</v>
      </c>
      <c r="AT193" s="192" t="s">
        <v>312</v>
      </c>
      <c r="AU193" s="192" t="s">
        <v>81</v>
      </c>
      <c r="AY193" s="19" t="s">
        <v>216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9" t="s">
        <v>79</v>
      </c>
      <c r="BK193" s="193">
        <f>ROUND(I193*H193,2)</f>
        <v>0</v>
      </c>
      <c r="BL193" s="19" t="s">
        <v>156</v>
      </c>
      <c r="BM193" s="192" t="s">
        <v>1734</v>
      </c>
    </row>
    <row r="194" spans="1:65" s="2" customFormat="1" ht="19.5">
      <c r="A194" s="36"/>
      <c r="B194" s="37"/>
      <c r="C194" s="38"/>
      <c r="D194" s="199" t="s">
        <v>225</v>
      </c>
      <c r="E194" s="38"/>
      <c r="F194" s="200" t="s">
        <v>1728</v>
      </c>
      <c r="G194" s="38"/>
      <c r="H194" s="38"/>
      <c r="I194" s="196"/>
      <c r="J194" s="38"/>
      <c r="K194" s="38"/>
      <c r="L194" s="41"/>
      <c r="M194" s="197"/>
      <c r="N194" s="198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225</v>
      </c>
      <c r="AU194" s="19" t="s">
        <v>81</v>
      </c>
    </row>
    <row r="195" spans="1:65" s="14" customFormat="1" ht="11.25">
      <c r="B195" s="212"/>
      <c r="C195" s="213"/>
      <c r="D195" s="199" t="s">
        <v>227</v>
      </c>
      <c r="E195" s="214" t="s">
        <v>19</v>
      </c>
      <c r="F195" s="215" t="s">
        <v>1735</v>
      </c>
      <c r="G195" s="213"/>
      <c r="H195" s="214" t="s">
        <v>19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227</v>
      </c>
      <c r="AU195" s="221" t="s">
        <v>81</v>
      </c>
      <c r="AV195" s="14" t="s">
        <v>79</v>
      </c>
      <c r="AW195" s="14" t="s">
        <v>33</v>
      </c>
      <c r="AX195" s="14" t="s">
        <v>72</v>
      </c>
      <c r="AY195" s="221" t="s">
        <v>216</v>
      </c>
    </row>
    <row r="196" spans="1:65" s="13" customFormat="1" ht="11.25">
      <c r="B196" s="201"/>
      <c r="C196" s="202"/>
      <c r="D196" s="199" t="s">
        <v>227</v>
      </c>
      <c r="E196" s="203" t="s">
        <v>19</v>
      </c>
      <c r="F196" s="204" t="s">
        <v>1736</v>
      </c>
      <c r="G196" s="202"/>
      <c r="H196" s="205">
        <v>2</v>
      </c>
      <c r="I196" s="206"/>
      <c r="J196" s="202"/>
      <c r="K196" s="202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227</v>
      </c>
      <c r="AU196" s="211" t="s">
        <v>81</v>
      </c>
      <c r="AV196" s="13" t="s">
        <v>81</v>
      </c>
      <c r="AW196" s="13" t="s">
        <v>33</v>
      </c>
      <c r="AX196" s="13" t="s">
        <v>79</v>
      </c>
      <c r="AY196" s="211" t="s">
        <v>216</v>
      </c>
    </row>
    <row r="197" spans="1:65" s="12" customFormat="1" ht="22.9" customHeight="1">
      <c r="B197" s="165"/>
      <c r="C197" s="166"/>
      <c r="D197" s="167" t="s">
        <v>71</v>
      </c>
      <c r="E197" s="179" t="s">
        <v>1737</v>
      </c>
      <c r="F197" s="179" t="s">
        <v>1738</v>
      </c>
      <c r="G197" s="166"/>
      <c r="H197" s="166"/>
      <c r="I197" s="169"/>
      <c r="J197" s="180">
        <f>BK197</f>
        <v>0</v>
      </c>
      <c r="K197" s="166"/>
      <c r="L197" s="171"/>
      <c r="M197" s="172"/>
      <c r="N197" s="173"/>
      <c r="O197" s="173"/>
      <c r="P197" s="174">
        <f>SUM(P198:P204)</f>
        <v>0</v>
      </c>
      <c r="Q197" s="173"/>
      <c r="R197" s="174">
        <f>SUM(R198:R204)</f>
        <v>12.54396</v>
      </c>
      <c r="S197" s="173"/>
      <c r="T197" s="175">
        <f>SUM(T198:T204)</f>
        <v>0</v>
      </c>
      <c r="AR197" s="176" t="s">
        <v>79</v>
      </c>
      <c r="AT197" s="177" t="s">
        <v>71</v>
      </c>
      <c r="AU197" s="177" t="s">
        <v>79</v>
      </c>
      <c r="AY197" s="176" t="s">
        <v>216</v>
      </c>
      <c r="BK197" s="178">
        <f>SUM(BK198:BK204)</f>
        <v>0</v>
      </c>
    </row>
    <row r="198" spans="1:65" s="2" customFormat="1" ht="21.75" customHeight="1">
      <c r="A198" s="36"/>
      <c r="B198" s="37"/>
      <c r="C198" s="181" t="s">
        <v>344</v>
      </c>
      <c r="D198" s="181" t="s">
        <v>218</v>
      </c>
      <c r="E198" s="182" t="s">
        <v>356</v>
      </c>
      <c r="F198" s="183" t="s">
        <v>357</v>
      </c>
      <c r="G198" s="184" t="s">
        <v>139</v>
      </c>
      <c r="H198" s="185">
        <v>22</v>
      </c>
      <c r="I198" s="186"/>
      <c r="J198" s="187">
        <f>ROUND(I198*H198,2)</f>
        <v>0</v>
      </c>
      <c r="K198" s="183" t="s">
        <v>221</v>
      </c>
      <c r="L198" s="41"/>
      <c r="M198" s="188" t="s">
        <v>19</v>
      </c>
      <c r="N198" s="189" t="s">
        <v>43</v>
      </c>
      <c r="O198" s="66"/>
      <c r="P198" s="190">
        <f>O198*H198</f>
        <v>0</v>
      </c>
      <c r="Q198" s="190">
        <v>0.34499999999999997</v>
      </c>
      <c r="R198" s="190">
        <f>Q198*H198</f>
        <v>7.59</v>
      </c>
      <c r="S198" s="190">
        <v>0</v>
      </c>
      <c r="T198" s="19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2" t="s">
        <v>156</v>
      </c>
      <c r="AT198" s="192" t="s">
        <v>218</v>
      </c>
      <c r="AU198" s="192" t="s">
        <v>81</v>
      </c>
      <c r="AY198" s="19" t="s">
        <v>216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9" t="s">
        <v>79</v>
      </c>
      <c r="BK198" s="193">
        <f>ROUND(I198*H198,2)</f>
        <v>0</v>
      </c>
      <c r="BL198" s="19" t="s">
        <v>156</v>
      </c>
      <c r="BM198" s="192" t="s">
        <v>1739</v>
      </c>
    </row>
    <row r="199" spans="1:65" s="2" customFormat="1" ht="11.25">
      <c r="A199" s="36"/>
      <c r="B199" s="37"/>
      <c r="C199" s="38"/>
      <c r="D199" s="194" t="s">
        <v>223</v>
      </c>
      <c r="E199" s="38"/>
      <c r="F199" s="195" t="s">
        <v>359</v>
      </c>
      <c r="G199" s="38"/>
      <c r="H199" s="38"/>
      <c r="I199" s="196"/>
      <c r="J199" s="38"/>
      <c r="K199" s="38"/>
      <c r="L199" s="41"/>
      <c r="M199" s="197"/>
      <c r="N199" s="198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223</v>
      </c>
      <c r="AU199" s="19" t="s">
        <v>81</v>
      </c>
    </row>
    <row r="200" spans="1:65" s="2" customFormat="1" ht="37.9" customHeight="1">
      <c r="A200" s="36"/>
      <c r="B200" s="37"/>
      <c r="C200" s="181" t="s">
        <v>350</v>
      </c>
      <c r="D200" s="181" t="s">
        <v>218</v>
      </c>
      <c r="E200" s="182" t="s">
        <v>416</v>
      </c>
      <c r="F200" s="183" t="s">
        <v>417</v>
      </c>
      <c r="G200" s="184" t="s">
        <v>139</v>
      </c>
      <c r="H200" s="185">
        <v>22</v>
      </c>
      <c r="I200" s="186"/>
      <c r="J200" s="187">
        <f>ROUND(I200*H200,2)</f>
        <v>0</v>
      </c>
      <c r="K200" s="183" t="s">
        <v>221</v>
      </c>
      <c r="L200" s="41"/>
      <c r="M200" s="188" t="s">
        <v>19</v>
      </c>
      <c r="N200" s="189" t="s">
        <v>43</v>
      </c>
      <c r="O200" s="66"/>
      <c r="P200" s="190">
        <f>O200*H200</f>
        <v>0</v>
      </c>
      <c r="Q200" s="190">
        <v>8.9219999999999994E-2</v>
      </c>
      <c r="R200" s="190">
        <f>Q200*H200</f>
        <v>1.9628399999999999</v>
      </c>
      <c r="S200" s="190">
        <v>0</v>
      </c>
      <c r="T200" s="191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2" t="s">
        <v>156</v>
      </c>
      <c r="AT200" s="192" t="s">
        <v>218</v>
      </c>
      <c r="AU200" s="192" t="s">
        <v>81</v>
      </c>
      <c r="AY200" s="19" t="s">
        <v>216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19" t="s">
        <v>79</v>
      </c>
      <c r="BK200" s="193">
        <f>ROUND(I200*H200,2)</f>
        <v>0</v>
      </c>
      <c r="BL200" s="19" t="s">
        <v>156</v>
      </c>
      <c r="BM200" s="192" t="s">
        <v>1740</v>
      </c>
    </row>
    <row r="201" spans="1:65" s="2" customFormat="1" ht="11.25">
      <c r="A201" s="36"/>
      <c r="B201" s="37"/>
      <c r="C201" s="38"/>
      <c r="D201" s="194" t="s">
        <v>223</v>
      </c>
      <c r="E201" s="38"/>
      <c r="F201" s="195" t="s">
        <v>419</v>
      </c>
      <c r="G201" s="38"/>
      <c r="H201" s="38"/>
      <c r="I201" s="196"/>
      <c r="J201" s="38"/>
      <c r="K201" s="38"/>
      <c r="L201" s="41"/>
      <c r="M201" s="197"/>
      <c r="N201" s="198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223</v>
      </c>
      <c r="AU201" s="19" t="s">
        <v>81</v>
      </c>
    </row>
    <row r="202" spans="1:65" s="2" customFormat="1" ht="16.5" customHeight="1">
      <c r="A202" s="36"/>
      <c r="B202" s="37"/>
      <c r="C202" s="233" t="s">
        <v>355</v>
      </c>
      <c r="D202" s="233" t="s">
        <v>312</v>
      </c>
      <c r="E202" s="234" t="s">
        <v>683</v>
      </c>
      <c r="F202" s="235" t="s">
        <v>1741</v>
      </c>
      <c r="G202" s="236" t="s">
        <v>139</v>
      </c>
      <c r="H202" s="237">
        <v>22.66</v>
      </c>
      <c r="I202" s="238"/>
      <c r="J202" s="239">
        <f>ROUND(I202*H202,2)</f>
        <v>0</v>
      </c>
      <c r="K202" s="235" t="s">
        <v>221</v>
      </c>
      <c r="L202" s="240"/>
      <c r="M202" s="241" t="s">
        <v>19</v>
      </c>
      <c r="N202" s="242" t="s">
        <v>43</v>
      </c>
      <c r="O202" s="66"/>
      <c r="P202" s="190">
        <f>O202*H202</f>
        <v>0</v>
      </c>
      <c r="Q202" s="190">
        <v>0.13200000000000001</v>
      </c>
      <c r="R202" s="190">
        <f>Q202*H202</f>
        <v>2.99112</v>
      </c>
      <c r="S202" s="190">
        <v>0</v>
      </c>
      <c r="T202" s="191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92" t="s">
        <v>257</v>
      </c>
      <c r="AT202" s="192" t="s">
        <v>312</v>
      </c>
      <c r="AU202" s="192" t="s">
        <v>81</v>
      </c>
      <c r="AY202" s="19" t="s">
        <v>216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9" t="s">
        <v>79</v>
      </c>
      <c r="BK202" s="193">
        <f>ROUND(I202*H202,2)</f>
        <v>0</v>
      </c>
      <c r="BL202" s="19" t="s">
        <v>156</v>
      </c>
      <c r="BM202" s="192" t="s">
        <v>1742</v>
      </c>
    </row>
    <row r="203" spans="1:65" s="2" customFormat="1" ht="19.5">
      <c r="A203" s="36"/>
      <c r="B203" s="37"/>
      <c r="C203" s="38"/>
      <c r="D203" s="199" t="s">
        <v>225</v>
      </c>
      <c r="E203" s="38"/>
      <c r="F203" s="200" t="s">
        <v>1743</v>
      </c>
      <c r="G203" s="38"/>
      <c r="H203" s="38"/>
      <c r="I203" s="196"/>
      <c r="J203" s="38"/>
      <c r="K203" s="38"/>
      <c r="L203" s="41"/>
      <c r="M203" s="197"/>
      <c r="N203" s="198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225</v>
      </c>
      <c r="AU203" s="19" t="s">
        <v>81</v>
      </c>
    </row>
    <row r="204" spans="1:65" s="13" customFormat="1" ht="11.25">
      <c r="B204" s="201"/>
      <c r="C204" s="202"/>
      <c r="D204" s="199" t="s">
        <v>227</v>
      </c>
      <c r="E204" s="203" t="s">
        <v>19</v>
      </c>
      <c r="F204" s="204" t="s">
        <v>1744</v>
      </c>
      <c r="G204" s="202"/>
      <c r="H204" s="205">
        <v>22.66</v>
      </c>
      <c r="I204" s="206"/>
      <c r="J204" s="202"/>
      <c r="K204" s="202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227</v>
      </c>
      <c r="AU204" s="211" t="s">
        <v>81</v>
      </c>
      <c r="AV204" s="13" t="s">
        <v>81</v>
      </c>
      <c r="AW204" s="13" t="s">
        <v>33</v>
      </c>
      <c r="AX204" s="13" t="s">
        <v>79</v>
      </c>
      <c r="AY204" s="211" t="s">
        <v>216</v>
      </c>
    </row>
    <row r="205" spans="1:65" s="12" customFormat="1" ht="22.9" customHeight="1">
      <c r="B205" s="165"/>
      <c r="C205" s="166"/>
      <c r="D205" s="167" t="s">
        <v>71</v>
      </c>
      <c r="E205" s="179" t="s">
        <v>1745</v>
      </c>
      <c r="F205" s="179" t="s">
        <v>1746</v>
      </c>
      <c r="G205" s="166"/>
      <c r="H205" s="166"/>
      <c r="I205" s="169"/>
      <c r="J205" s="180">
        <f>BK205</f>
        <v>0</v>
      </c>
      <c r="K205" s="166"/>
      <c r="L205" s="171"/>
      <c r="M205" s="172"/>
      <c r="N205" s="173"/>
      <c r="O205" s="173"/>
      <c r="P205" s="174">
        <f>SUM(P206:P211)</f>
        <v>0</v>
      </c>
      <c r="Q205" s="173"/>
      <c r="R205" s="174">
        <f>SUM(R206:R211)</f>
        <v>2.2765999999999997</v>
      </c>
      <c r="S205" s="173"/>
      <c r="T205" s="175">
        <f>SUM(T206:T211)</f>
        <v>0</v>
      </c>
      <c r="AR205" s="176" t="s">
        <v>79</v>
      </c>
      <c r="AT205" s="177" t="s">
        <v>71</v>
      </c>
      <c r="AU205" s="177" t="s">
        <v>79</v>
      </c>
      <c r="AY205" s="176" t="s">
        <v>216</v>
      </c>
      <c r="BK205" s="178">
        <f>SUM(BK206:BK211)</f>
        <v>0</v>
      </c>
    </row>
    <row r="206" spans="1:65" s="2" customFormat="1" ht="21.75" customHeight="1">
      <c r="A206" s="36"/>
      <c r="B206" s="37"/>
      <c r="C206" s="181" t="s">
        <v>360</v>
      </c>
      <c r="D206" s="181" t="s">
        <v>218</v>
      </c>
      <c r="E206" s="182" t="s">
        <v>356</v>
      </c>
      <c r="F206" s="183" t="s">
        <v>357</v>
      </c>
      <c r="G206" s="184" t="s">
        <v>139</v>
      </c>
      <c r="H206" s="185">
        <v>4</v>
      </c>
      <c r="I206" s="186"/>
      <c r="J206" s="187">
        <f>ROUND(I206*H206,2)</f>
        <v>0</v>
      </c>
      <c r="K206" s="183" t="s">
        <v>221</v>
      </c>
      <c r="L206" s="41"/>
      <c r="M206" s="188" t="s">
        <v>19</v>
      </c>
      <c r="N206" s="189" t="s">
        <v>43</v>
      </c>
      <c r="O206" s="66"/>
      <c r="P206" s="190">
        <f>O206*H206</f>
        <v>0</v>
      </c>
      <c r="Q206" s="190">
        <v>0.34499999999999997</v>
      </c>
      <c r="R206" s="190">
        <f>Q206*H206</f>
        <v>1.38</v>
      </c>
      <c r="S206" s="190">
        <v>0</v>
      </c>
      <c r="T206" s="191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92" t="s">
        <v>156</v>
      </c>
      <c r="AT206" s="192" t="s">
        <v>218</v>
      </c>
      <c r="AU206" s="192" t="s">
        <v>81</v>
      </c>
      <c r="AY206" s="19" t="s">
        <v>216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19" t="s">
        <v>79</v>
      </c>
      <c r="BK206" s="193">
        <f>ROUND(I206*H206,2)</f>
        <v>0</v>
      </c>
      <c r="BL206" s="19" t="s">
        <v>156</v>
      </c>
      <c r="BM206" s="192" t="s">
        <v>1747</v>
      </c>
    </row>
    <row r="207" spans="1:65" s="2" customFormat="1" ht="11.25">
      <c r="A207" s="36"/>
      <c r="B207" s="37"/>
      <c r="C207" s="38"/>
      <c r="D207" s="194" t="s">
        <v>223</v>
      </c>
      <c r="E207" s="38"/>
      <c r="F207" s="195" t="s">
        <v>359</v>
      </c>
      <c r="G207" s="38"/>
      <c r="H207" s="38"/>
      <c r="I207" s="196"/>
      <c r="J207" s="38"/>
      <c r="K207" s="38"/>
      <c r="L207" s="41"/>
      <c r="M207" s="197"/>
      <c r="N207" s="198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223</v>
      </c>
      <c r="AU207" s="19" t="s">
        <v>81</v>
      </c>
    </row>
    <row r="208" spans="1:65" s="2" customFormat="1" ht="37.9" customHeight="1">
      <c r="A208" s="36"/>
      <c r="B208" s="37"/>
      <c r="C208" s="181" t="s">
        <v>366</v>
      </c>
      <c r="D208" s="181" t="s">
        <v>218</v>
      </c>
      <c r="E208" s="182" t="s">
        <v>416</v>
      </c>
      <c r="F208" s="183" t="s">
        <v>417</v>
      </c>
      <c r="G208" s="184" t="s">
        <v>139</v>
      </c>
      <c r="H208" s="185">
        <v>4</v>
      </c>
      <c r="I208" s="186"/>
      <c r="J208" s="187">
        <f>ROUND(I208*H208,2)</f>
        <v>0</v>
      </c>
      <c r="K208" s="183" t="s">
        <v>221</v>
      </c>
      <c r="L208" s="41"/>
      <c r="M208" s="188" t="s">
        <v>19</v>
      </c>
      <c r="N208" s="189" t="s">
        <v>43</v>
      </c>
      <c r="O208" s="66"/>
      <c r="P208" s="190">
        <f>O208*H208</f>
        <v>0</v>
      </c>
      <c r="Q208" s="190">
        <v>8.9219999999999994E-2</v>
      </c>
      <c r="R208" s="190">
        <f>Q208*H208</f>
        <v>0.35687999999999998</v>
      </c>
      <c r="S208" s="190">
        <v>0</v>
      </c>
      <c r="T208" s="191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2" t="s">
        <v>156</v>
      </c>
      <c r="AT208" s="192" t="s">
        <v>218</v>
      </c>
      <c r="AU208" s="192" t="s">
        <v>81</v>
      </c>
      <c r="AY208" s="19" t="s">
        <v>216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19" t="s">
        <v>79</v>
      </c>
      <c r="BK208" s="193">
        <f>ROUND(I208*H208,2)</f>
        <v>0</v>
      </c>
      <c r="BL208" s="19" t="s">
        <v>156</v>
      </c>
      <c r="BM208" s="192" t="s">
        <v>1748</v>
      </c>
    </row>
    <row r="209" spans="1:65" s="2" customFormat="1" ht="11.25">
      <c r="A209" s="36"/>
      <c r="B209" s="37"/>
      <c r="C209" s="38"/>
      <c r="D209" s="194" t="s">
        <v>223</v>
      </c>
      <c r="E209" s="38"/>
      <c r="F209" s="195" t="s">
        <v>419</v>
      </c>
      <c r="G209" s="38"/>
      <c r="H209" s="38"/>
      <c r="I209" s="196"/>
      <c r="J209" s="38"/>
      <c r="K209" s="38"/>
      <c r="L209" s="41"/>
      <c r="M209" s="197"/>
      <c r="N209" s="198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223</v>
      </c>
      <c r="AU209" s="19" t="s">
        <v>81</v>
      </c>
    </row>
    <row r="210" spans="1:65" s="2" customFormat="1" ht="16.5" customHeight="1">
      <c r="A210" s="36"/>
      <c r="B210" s="37"/>
      <c r="C210" s="233" t="s">
        <v>371</v>
      </c>
      <c r="D210" s="233" t="s">
        <v>312</v>
      </c>
      <c r="E210" s="234" t="s">
        <v>680</v>
      </c>
      <c r="F210" s="235" t="s">
        <v>1749</v>
      </c>
      <c r="G210" s="236" t="s">
        <v>139</v>
      </c>
      <c r="H210" s="237">
        <v>4.12</v>
      </c>
      <c r="I210" s="238"/>
      <c r="J210" s="239">
        <f>ROUND(I210*H210,2)</f>
        <v>0</v>
      </c>
      <c r="K210" s="235" t="s">
        <v>221</v>
      </c>
      <c r="L210" s="240"/>
      <c r="M210" s="241" t="s">
        <v>19</v>
      </c>
      <c r="N210" s="242" t="s">
        <v>43</v>
      </c>
      <c r="O210" s="66"/>
      <c r="P210" s="190">
        <f>O210*H210</f>
        <v>0</v>
      </c>
      <c r="Q210" s="190">
        <v>0.13100000000000001</v>
      </c>
      <c r="R210" s="190">
        <f>Q210*H210</f>
        <v>0.53972000000000009</v>
      </c>
      <c r="S210" s="190">
        <v>0</v>
      </c>
      <c r="T210" s="191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2" t="s">
        <v>257</v>
      </c>
      <c r="AT210" s="192" t="s">
        <v>312</v>
      </c>
      <c r="AU210" s="192" t="s">
        <v>81</v>
      </c>
      <c r="AY210" s="19" t="s">
        <v>216</v>
      </c>
      <c r="BE210" s="193">
        <f>IF(N210="základní",J210,0)</f>
        <v>0</v>
      </c>
      <c r="BF210" s="193">
        <f>IF(N210="snížená",J210,0)</f>
        <v>0</v>
      </c>
      <c r="BG210" s="193">
        <f>IF(N210="zákl. přenesená",J210,0)</f>
        <v>0</v>
      </c>
      <c r="BH210" s="193">
        <f>IF(N210="sníž. přenesená",J210,0)</f>
        <v>0</v>
      </c>
      <c r="BI210" s="193">
        <f>IF(N210="nulová",J210,0)</f>
        <v>0</v>
      </c>
      <c r="BJ210" s="19" t="s">
        <v>79</v>
      </c>
      <c r="BK210" s="193">
        <f>ROUND(I210*H210,2)</f>
        <v>0</v>
      </c>
      <c r="BL210" s="19" t="s">
        <v>156</v>
      </c>
      <c r="BM210" s="192" t="s">
        <v>1750</v>
      </c>
    </row>
    <row r="211" spans="1:65" s="13" customFormat="1" ht="11.25">
      <c r="B211" s="201"/>
      <c r="C211" s="202"/>
      <c r="D211" s="199" t="s">
        <v>227</v>
      </c>
      <c r="E211" s="203" t="s">
        <v>19</v>
      </c>
      <c r="F211" s="204" t="s">
        <v>1751</v>
      </c>
      <c r="G211" s="202"/>
      <c r="H211" s="205">
        <v>4.12</v>
      </c>
      <c r="I211" s="206"/>
      <c r="J211" s="202"/>
      <c r="K211" s="202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227</v>
      </c>
      <c r="AU211" s="211" t="s">
        <v>81</v>
      </c>
      <c r="AV211" s="13" t="s">
        <v>81</v>
      </c>
      <c r="AW211" s="13" t="s">
        <v>33</v>
      </c>
      <c r="AX211" s="13" t="s">
        <v>79</v>
      </c>
      <c r="AY211" s="211" t="s">
        <v>216</v>
      </c>
    </row>
    <row r="212" spans="1:65" s="12" customFormat="1" ht="22.9" customHeight="1">
      <c r="B212" s="165"/>
      <c r="C212" s="166"/>
      <c r="D212" s="167" t="s">
        <v>71</v>
      </c>
      <c r="E212" s="179" t="s">
        <v>1752</v>
      </c>
      <c r="F212" s="179" t="s">
        <v>1753</v>
      </c>
      <c r="G212" s="166"/>
      <c r="H212" s="166"/>
      <c r="I212" s="169"/>
      <c r="J212" s="180">
        <f>BK212</f>
        <v>0</v>
      </c>
      <c r="K212" s="166"/>
      <c r="L212" s="171"/>
      <c r="M212" s="172"/>
      <c r="N212" s="173"/>
      <c r="O212" s="173"/>
      <c r="P212" s="174">
        <f>SUM(P213:P217)</f>
        <v>0</v>
      </c>
      <c r="Q212" s="173"/>
      <c r="R212" s="174">
        <f>SUM(R213:R217)</f>
        <v>25.274699999999999</v>
      </c>
      <c r="S212" s="173"/>
      <c r="T212" s="175">
        <f>SUM(T213:T217)</f>
        <v>0</v>
      </c>
      <c r="AR212" s="176" t="s">
        <v>79</v>
      </c>
      <c r="AT212" s="177" t="s">
        <v>71</v>
      </c>
      <c r="AU212" s="177" t="s">
        <v>79</v>
      </c>
      <c r="AY212" s="176" t="s">
        <v>216</v>
      </c>
      <c r="BK212" s="178">
        <f>SUM(BK213:BK217)</f>
        <v>0</v>
      </c>
    </row>
    <row r="213" spans="1:65" s="2" customFormat="1" ht="44.25" customHeight="1">
      <c r="A213" s="36"/>
      <c r="B213" s="37"/>
      <c r="C213" s="181" t="s">
        <v>377</v>
      </c>
      <c r="D213" s="181" t="s">
        <v>218</v>
      </c>
      <c r="E213" s="182" t="s">
        <v>1754</v>
      </c>
      <c r="F213" s="183" t="s">
        <v>1755</v>
      </c>
      <c r="G213" s="184" t="s">
        <v>139</v>
      </c>
      <c r="H213" s="185">
        <v>115</v>
      </c>
      <c r="I213" s="186"/>
      <c r="J213" s="187">
        <f>ROUND(I213*H213,2)</f>
        <v>0</v>
      </c>
      <c r="K213" s="183" t="s">
        <v>221</v>
      </c>
      <c r="L213" s="41"/>
      <c r="M213" s="188" t="s">
        <v>19</v>
      </c>
      <c r="N213" s="189" t="s">
        <v>43</v>
      </c>
      <c r="O213" s="66"/>
      <c r="P213" s="190">
        <f>O213*H213</f>
        <v>0</v>
      </c>
      <c r="Q213" s="190">
        <v>8.9219999999999994E-2</v>
      </c>
      <c r="R213" s="190">
        <f>Q213*H213</f>
        <v>10.260299999999999</v>
      </c>
      <c r="S213" s="190">
        <v>0</v>
      </c>
      <c r="T213" s="19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2" t="s">
        <v>156</v>
      </c>
      <c r="AT213" s="192" t="s">
        <v>218</v>
      </c>
      <c r="AU213" s="192" t="s">
        <v>81</v>
      </c>
      <c r="AY213" s="19" t="s">
        <v>216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19" t="s">
        <v>79</v>
      </c>
      <c r="BK213" s="193">
        <f>ROUND(I213*H213,2)</f>
        <v>0</v>
      </c>
      <c r="BL213" s="19" t="s">
        <v>156</v>
      </c>
      <c r="BM213" s="192" t="s">
        <v>1756</v>
      </c>
    </row>
    <row r="214" spans="1:65" s="2" customFormat="1" ht="11.25">
      <c r="A214" s="36"/>
      <c r="B214" s="37"/>
      <c r="C214" s="38"/>
      <c r="D214" s="194" t="s">
        <v>223</v>
      </c>
      <c r="E214" s="38"/>
      <c r="F214" s="195" t="s">
        <v>1757</v>
      </c>
      <c r="G214" s="38"/>
      <c r="H214" s="38"/>
      <c r="I214" s="196"/>
      <c r="J214" s="38"/>
      <c r="K214" s="38"/>
      <c r="L214" s="41"/>
      <c r="M214" s="197"/>
      <c r="N214" s="198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223</v>
      </c>
      <c r="AU214" s="19" t="s">
        <v>81</v>
      </c>
    </row>
    <row r="215" spans="1:65" s="2" customFormat="1" ht="16.5" customHeight="1">
      <c r="A215" s="36"/>
      <c r="B215" s="37"/>
      <c r="C215" s="233" t="s">
        <v>384</v>
      </c>
      <c r="D215" s="233" t="s">
        <v>312</v>
      </c>
      <c r="E215" s="234" t="s">
        <v>1758</v>
      </c>
      <c r="F215" s="235" t="s">
        <v>1759</v>
      </c>
      <c r="G215" s="236" t="s">
        <v>139</v>
      </c>
      <c r="H215" s="237">
        <v>117.3</v>
      </c>
      <c r="I215" s="238"/>
      <c r="J215" s="239">
        <f>ROUND(I215*H215,2)</f>
        <v>0</v>
      </c>
      <c r="K215" s="235" t="s">
        <v>221</v>
      </c>
      <c r="L215" s="240"/>
      <c r="M215" s="241" t="s">
        <v>19</v>
      </c>
      <c r="N215" s="242" t="s">
        <v>43</v>
      </c>
      <c r="O215" s="66"/>
      <c r="P215" s="190">
        <f>O215*H215</f>
        <v>0</v>
      </c>
      <c r="Q215" s="190">
        <v>0.128</v>
      </c>
      <c r="R215" s="190">
        <f>Q215*H215</f>
        <v>15.0144</v>
      </c>
      <c r="S215" s="190">
        <v>0</v>
      </c>
      <c r="T215" s="191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92" t="s">
        <v>257</v>
      </c>
      <c r="AT215" s="192" t="s">
        <v>312</v>
      </c>
      <c r="AU215" s="192" t="s">
        <v>81</v>
      </c>
      <c r="AY215" s="19" t="s">
        <v>216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19" t="s">
        <v>79</v>
      </c>
      <c r="BK215" s="193">
        <f>ROUND(I215*H215,2)</f>
        <v>0</v>
      </c>
      <c r="BL215" s="19" t="s">
        <v>156</v>
      </c>
      <c r="BM215" s="192" t="s">
        <v>1760</v>
      </c>
    </row>
    <row r="216" spans="1:65" s="2" customFormat="1" ht="19.5">
      <c r="A216" s="36"/>
      <c r="B216" s="37"/>
      <c r="C216" s="38"/>
      <c r="D216" s="199" t="s">
        <v>225</v>
      </c>
      <c r="E216" s="38"/>
      <c r="F216" s="200" t="s">
        <v>1761</v>
      </c>
      <c r="G216" s="38"/>
      <c r="H216" s="38"/>
      <c r="I216" s="196"/>
      <c r="J216" s="38"/>
      <c r="K216" s="38"/>
      <c r="L216" s="41"/>
      <c r="M216" s="197"/>
      <c r="N216" s="198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225</v>
      </c>
      <c r="AU216" s="19" t="s">
        <v>81</v>
      </c>
    </row>
    <row r="217" spans="1:65" s="13" customFormat="1" ht="11.25">
      <c r="B217" s="201"/>
      <c r="C217" s="202"/>
      <c r="D217" s="199" t="s">
        <v>227</v>
      </c>
      <c r="E217" s="203" t="s">
        <v>19</v>
      </c>
      <c r="F217" s="204" t="s">
        <v>1762</v>
      </c>
      <c r="G217" s="202"/>
      <c r="H217" s="205">
        <v>117.3</v>
      </c>
      <c r="I217" s="206"/>
      <c r="J217" s="202"/>
      <c r="K217" s="202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227</v>
      </c>
      <c r="AU217" s="211" t="s">
        <v>81</v>
      </c>
      <c r="AV217" s="13" t="s">
        <v>81</v>
      </c>
      <c r="AW217" s="13" t="s">
        <v>33</v>
      </c>
      <c r="AX217" s="13" t="s">
        <v>79</v>
      </c>
      <c r="AY217" s="211" t="s">
        <v>216</v>
      </c>
    </row>
    <row r="218" spans="1:65" s="12" customFormat="1" ht="22.9" customHeight="1">
      <c r="B218" s="165"/>
      <c r="C218" s="166"/>
      <c r="D218" s="167" t="s">
        <v>71</v>
      </c>
      <c r="E218" s="179" t="s">
        <v>1763</v>
      </c>
      <c r="F218" s="179" t="s">
        <v>1764</v>
      </c>
      <c r="G218" s="166"/>
      <c r="H218" s="166"/>
      <c r="I218" s="169"/>
      <c r="J218" s="180">
        <f>BK218</f>
        <v>0</v>
      </c>
      <c r="K218" s="166"/>
      <c r="L218" s="171"/>
      <c r="M218" s="172"/>
      <c r="N218" s="173"/>
      <c r="O218" s="173"/>
      <c r="P218" s="174">
        <f>SUM(P219:P223)</f>
        <v>0</v>
      </c>
      <c r="Q218" s="173"/>
      <c r="R218" s="174">
        <f>SUM(R219:R223)</f>
        <v>292.64010000000002</v>
      </c>
      <c r="S218" s="173"/>
      <c r="T218" s="175">
        <f>SUM(T219:T223)</f>
        <v>0</v>
      </c>
      <c r="AR218" s="176" t="s">
        <v>79</v>
      </c>
      <c r="AT218" s="177" t="s">
        <v>71</v>
      </c>
      <c r="AU218" s="177" t="s">
        <v>79</v>
      </c>
      <c r="AY218" s="176" t="s">
        <v>216</v>
      </c>
      <c r="BK218" s="178">
        <f>SUM(BK219:BK223)</f>
        <v>0</v>
      </c>
    </row>
    <row r="219" spans="1:65" s="2" customFormat="1" ht="37.9" customHeight="1">
      <c r="A219" s="36"/>
      <c r="B219" s="37"/>
      <c r="C219" s="181" t="s">
        <v>388</v>
      </c>
      <c r="D219" s="181" t="s">
        <v>218</v>
      </c>
      <c r="E219" s="182" t="s">
        <v>855</v>
      </c>
      <c r="F219" s="183" t="s">
        <v>856</v>
      </c>
      <c r="G219" s="184" t="s">
        <v>139</v>
      </c>
      <c r="H219" s="185">
        <v>1315</v>
      </c>
      <c r="I219" s="186"/>
      <c r="J219" s="187">
        <f>ROUND(I219*H219,2)</f>
        <v>0</v>
      </c>
      <c r="K219" s="183" t="s">
        <v>221</v>
      </c>
      <c r="L219" s="41"/>
      <c r="M219" s="188" t="s">
        <v>19</v>
      </c>
      <c r="N219" s="189" t="s">
        <v>43</v>
      </c>
      <c r="O219" s="66"/>
      <c r="P219" s="190">
        <f>O219*H219</f>
        <v>0</v>
      </c>
      <c r="Q219" s="190">
        <v>8.9219999999999994E-2</v>
      </c>
      <c r="R219" s="190">
        <f>Q219*H219</f>
        <v>117.32429999999999</v>
      </c>
      <c r="S219" s="190">
        <v>0</v>
      </c>
      <c r="T219" s="191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2" t="s">
        <v>156</v>
      </c>
      <c r="AT219" s="192" t="s">
        <v>218</v>
      </c>
      <c r="AU219" s="192" t="s">
        <v>81</v>
      </c>
      <c r="AY219" s="19" t="s">
        <v>216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19" t="s">
        <v>79</v>
      </c>
      <c r="BK219" s="193">
        <f>ROUND(I219*H219,2)</f>
        <v>0</v>
      </c>
      <c r="BL219" s="19" t="s">
        <v>156</v>
      </c>
      <c r="BM219" s="192" t="s">
        <v>1765</v>
      </c>
    </row>
    <row r="220" spans="1:65" s="2" customFormat="1" ht="11.25">
      <c r="A220" s="36"/>
      <c r="B220" s="37"/>
      <c r="C220" s="38"/>
      <c r="D220" s="194" t="s">
        <v>223</v>
      </c>
      <c r="E220" s="38"/>
      <c r="F220" s="195" t="s">
        <v>857</v>
      </c>
      <c r="G220" s="38"/>
      <c r="H220" s="38"/>
      <c r="I220" s="196"/>
      <c r="J220" s="38"/>
      <c r="K220" s="38"/>
      <c r="L220" s="41"/>
      <c r="M220" s="197"/>
      <c r="N220" s="198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223</v>
      </c>
      <c r="AU220" s="19" t="s">
        <v>81</v>
      </c>
    </row>
    <row r="221" spans="1:65" s="2" customFormat="1" ht="16.5" customHeight="1">
      <c r="A221" s="36"/>
      <c r="B221" s="37"/>
      <c r="C221" s="233" t="s">
        <v>393</v>
      </c>
      <c r="D221" s="233" t="s">
        <v>312</v>
      </c>
      <c r="E221" s="234" t="s">
        <v>683</v>
      </c>
      <c r="F221" s="235" t="s">
        <v>1741</v>
      </c>
      <c r="G221" s="236" t="s">
        <v>139</v>
      </c>
      <c r="H221" s="237">
        <v>1328.15</v>
      </c>
      <c r="I221" s="238"/>
      <c r="J221" s="239">
        <f>ROUND(I221*H221,2)</f>
        <v>0</v>
      </c>
      <c r="K221" s="235" t="s">
        <v>221</v>
      </c>
      <c r="L221" s="240"/>
      <c r="M221" s="241" t="s">
        <v>19</v>
      </c>
      <c r="N221" s="242" t="s">
        <v>43</v>
      </c>
      <c r="O221" s="66"/>
      <c r="P221" s="190">
        <f>O221*H221</f>
        <v>0</v>
      </c>
      <c r="Q221" s="190">
        <v>0.13200000000000001</v>
      </c>
      <c r="R221" s="190">
        <f>Q221*H221</f>
        <v>175.31580000000002</v>
      </c>
      <c r="S221" s="190">
        <v>0</v>
      </c>
      <c r="T221" s="191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92" t="s">
        <v>257</v>
      </c>
      <c r="AT221" s="192" t="s">
        <v>312</v>
      </c>
      <c r="AU221" s="192" t="s">
        <v>81</v>
      </c>
      <c r="AY221" s="19" t="s">
        <v>216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19" t="s">
        <v>79</v>
      </c>
      <c r="BK221" s="193">
        <f>ROUND(I221*H221,2)</f>
        <v>0</v>
      </c>
      <c r="BL221" s="19" t="s">
        <v>156</v>
      </c>
      <c r="BM221" s="192" t="s">
        <v>1766</v>
      </c>
    </row>
    <row r="222" spans="1:65" s="2" customFormat="1" ht="19.5">
      <c r="A222" s="36"/>
      <c r="B222" s="37"/>
      <c r="C222" s="38"/>
      <c r="D222" s="199" t="s">
        <v>225</v>
      </c>
      <c r="E222" s="38"/>
      <c r="F222" s="200" t="s">
        <v>1743</v>
      </c>
      <c r="G222" s="38"/>
      <c r="H222" s="38"/>
      <c r="I222" s="196"/>
      <c r="J222" s="38"/>
      <c r="K222" s="38"/>
      <c r="L222" s="41"/>
      <c r="M222" s="197"/>
      <c r="N222" s="198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225</v>
      </c>
      <c r="AU222" s="19" t="s">
        <v>81</v>
      </c>
    </row>
    <row r="223" spans="1:65" s="13" customFormat="1" ht="11.25">
      <c r="B223" s="201"/>
      <c r="C223" s="202"/>
      <c r="D223" s="199" t="s">
        <v>227</v>
      </c>
      <c r="E223" s="203" t="s">
        <v>19</v>
      </c>
      <c r="F223" s="204" t="s">
        <v>1767</v>
      </c>
      <c r="G223" s="202"/>
      <c r="H223" s="205">
        <v>1328.15</v>
      </c>
      <c r="I223" s="206"/>
      <c r="J223" s="202"/>
      <c r="K223" s="202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227</v>
      </c>
      <c r="AU223" s="211" t="s">
        <v>81</v>
      </c>
      <c r="AV223" s="13" t="s">
        <v>81</v>
      </c>
      <c r="AW223" s="13" t="s">
        <v>33</v>
      </c>
      <c r="AX223" s="13" t="s">
        <v>79</v>
      </c>
      <c r="AY223" s="211" t="s">
        <v>216</v>
      </c>
    </row>
    <row r="224" spans="1:65" s="12" customFormat="1" ht="22.9" customHeight="1">
      <c r="B224" s="165"/>
      <c r="C224" s="166"/>
      <c r="D224" s="167" t="s">
        <v>71</v>
      </c>
      <c r="E224" s="179" t="s">
        <v>1768</v>
      </c>
      <c r="F224" s="179" t="s">
        <v>1769</v>
      </c>
      <c r="G224" s="166"/>
      <c r="H224" s="166"/>
      <c r="I224" s="169"/>
      <c r="J224" s="180">
        <f>BK224</f>
        <v>0</v>
      </c>
      <c r="K224" s="166"/>
      <c r="L224" s="171"/>
      <c r="M224" s="172"/>
      <c r="N224" s="173"/>
      <c r="O224" s="173"/>
      <c r="P224" s="174">
        <f>SUM(P225:P228)</f>
        <v>0</v>
      </c>
      <c r="Q224" s="173"/>
      <c r="R224" s="174">
        <f>SUM(R225:R228)</f>
        <v>163.93219999999999</v>
      </c>
      <c r="S224" s="173"/>
      <c r="T224" s="175">
        <f>SUM(T225:T228)</f>
        <v>0</v>
      </c>
      <c r="AR224" s="176" t="s">
        <v>79</v>
      </c>
      <c r="AT224" s="177" t="s">
        <v>71</v>
      </c>
      <c r="AU224" s="177" t="s">
        <v>79</v>
      </c>
      <c r="AY224" s="176" t="s">
        <v>216</v>
      </c>
      <c r="BK224" s="178">
        <f>SUM(BK225:BK228)</f>
        <v>0</v>
      </c>
    </row>
    <row r="225" spans="1:65" s="2" customFormat="1" ht="37.9" customHeight="1">
      <c r="A225" s="36"/>
      <c r="B225" s="37"/>
      <c r="C225" s="181" t="s">
        <v>398</v>
      </c>
      <c r="D225" s="181" t="s">
        <v>218</v>
      </c>
      <c r="E225" s="182" t="s">
        <v>855</v>
      </c>
      <c r="F225" s="183" t="s">
        <v>856</v>
      </c>
      <c r="G225" s="184" t="s">
        <v>139</v>
      </c>
      <c r="H225" s="185">
        <v>740</v>
      </c>
      <c r="I225" s="186"/>
      <c r="J225" s="187">
        <f>ROUND(I225*H225,2)</f>
        <v>0</v>
      </c>
      <c r="K225" s="183" t="s">
        <v>221</v>
      </c>
      <c r="L225" s="41"/>
      <c r="M225" s="188" t="s">
        <v>19</v>
      </c>
      <c r="N225" s="189" t="s">
        <v>43</v>
      </c>
      <c r="O225" s="66"/>
      <c r="P225" s="190">
        <f>O225*H225</f>
        <v>0</v>
      </c>
      <c r="Q225" s="190">
        <v>8.9219999999999994E-2</v>
      </c>
      <c r="R225" s="190">
        <f>Q225*H225</f>
        <v>66.022799999999989</v>
      </c>
      <c r="S225" s="190">
        <v>0</v>
      </c>
      <c r="T225" s="191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2" t="s">
        <v>156</v>
      </c>
      <c r="AT225" s="192" t="s">
        <v>218</v>
      </c>
      <c r="AU225" s="192" t="s">
        <v>81</v>
      </c>
      <c r="AY225" s="19" t="s">
        <v>216</v>
      </c>
      <c r="BE225" s="193">
        <f>IF(N225="základní",J225,0)</f>
        <v>0</v>
      </c>
      <c r="BF225" s="193">
        <f>IF(N225="snížená",J225,0)</f>
        <v>0</v>
      </c>
      <c r="BG225" s="193">
        <f>IF(N225="zákl. přenesená",J225,0)</f>
        <v>0</v>
      </c>
      <c r="BH225" s="193">
        <f>IF(N225="sníž. přenesená",J225,0)</f>
        <v>0</v>
      </c>
      <c r="BI225" s="193">
        <f>IF(N225="nulová",J225,0)</f>
        <v>0</v>
      </c>
      <c r="BJ225" s="19" t="s">
        <v>79</v>
      </c>
      <c r="BK225" s="193">
        <f>ROUND(I225*H225,2)</f>
        <v>0</v>
      </c>
      <c r="BL225" s="19" t="s">
        <v>156</v>
      </c>
      <c r="BM225" s="192" t="s">
        <v>1770</v>
      </c>
    </row>
    <row r="226" spans="1:65" s="2" customFormat="1" ht="11.25">
      <c r="A226" s="36"/>
      <c r="B226" s="37"/>
      <c r="C226" s="38"/>
      <c r="D226" s="194" t="s">
        <v>223</v>
      </c>
      <c r="E226" s="38"/>
      <c r="F226" s="195" t="s">
        <v>857</v>
      </c>
      <c r="G226" s="38"/>
      <c r="H226" s="38"/>
      <c r="I226" s="196"/>
      <c r="J226" s="38"/>
      <c r="K226" s="38"/>
      <c r="L226" s="41"/>
      <c r="M226" s="197"/>
      <c r="N226" s="198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223</v>
      </c>
      <c r="AU226" s="19" t="s">
        <v>81</v>
      </c>
    </row>
    <row r="227" spans="1:65" s="2" customFormat="1" ht="16.5" customHeight="1">
      <c r="A227" s="36"/>
      <c r="B227" s="37"/>
      <c r="C227" s="233" t="s">
        <v>404</v>
      </c>
      <c r="D227" s="233" t="s">
        <v>312</v>
      </c>
      <c r="E227" s="234" t="s">
        <v>680</v>
      </c>
      <c r="F227" s="235" t="s">
        <v>1749</v>
      </c>
      <c r="G227" s="236" t="s">
        <v>139</v>
      </c>
      <c r="H227" s="237">
        <v>747.4</v>
      </c>
      <c r="I227" s="238"/>
      <c r="J227" s="239">
        <f>ROUND(I227*H227,2)</f>
        <v>0</v>
      </c>
      <c r="K227" s="235" t="s">
        <v>221</v>
      </c>
      <c r="L227" s="240"/>
      <c r="M227" s="241" t="s">
        <v>19</v>
      </c>
      <c r="N227" s="242" t="s">
        <v>43</v>
      </c>
      <c r="O227" s="66"/>
      <c r="P227" s="190">
        <f>O227*H227</f>
        <v>0</v>
      </c>
      <c r="Q227" s="190">
        <v>0.13100000000000001</v>
      </c>
      <c r="R227" s="190">
        <f>Q227*H227</f>
        <v>97.909400000000005</v>
      </c>
      <c r="S227" s="190">
        <v>0</v>
      </c>
      <c r="T227" s="19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92" t="s">
        <v>257</v>
      </c>
      <c r="AT227" s="192" t="s">
        <v>312</v>
      </c>
      <c r="AU227" s="192" t="s">
        <v>81</v>
      </c>
      <c r="AY227" s="19" t="s">
        <v>216</v>
      </c>
      <c r="BE227" s="193">
        <f>IF(N227="základní",J227,0)</f>
        <v>0</v>
      </c>
      <c r="BF227" s="193">
        <f>IF(N227="snížená",J227,0)</f>
        <v>0</v>
      </c>
      <c r="BG227" s="193">
        <f>IF(N227="zákl. přenesená",J227,0)</f>
        <v>0</v>
      </c>
      <c r="BH227" s="193">
        <f>IF(N227="sníž. přenesená",J227,0)</f>
        <v>0</v>
      </c>
      <c r="BI227" s="193">
        <f>IF(N227="nulová",J227,0)</f>
        <v>0</v>
      </c>
      <c r="BJ227" s="19" t="s">
        <v>79</v>
      </c>
      <c r="BK227" s="193">
        <f>ROUND(I227*H227,2)</f>
        <v>0</v>
      </c>
      <c r="BL227" s="19" t="s">
        <v>156</v>
      </c>
      <c r="BM227" s="192" t="s">
        <v>1771</v>
      </c>
    </row>
    <row r="228" spans="1:65" s="13" customFormat="1" ht="11.25">
      <c r="B228" s="201"/>
      <c r="C228" s="202"/>
      <c r="D228" s="199" t="s">
        <v>227</v>
      </c>
      <c r="E228" s="203" t="s">
        <v>19</v>
      </c>
      <c r="F228" s="204" t="s">
        <v>1772</v>
      </c>
      <c r="G228" s="202"/>
      <c r="H228" s="205">
        <v>747.4</v>
      </c>
      <c r="I228" s="206"/>
      <c r="J228" s="202"/>
      <c r="K228" s="202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227</v>
      </c>
      <c r="AU228" s="211" t="s">
        <v>81</v>
      </c>
      <c r="AV228" s="13" t="s">
        <v>81</v>
      </c>
      <c r="AW228" s="13" t="s">
        <v>33</v>
      </c>
      <c r="AX228" s="13" t="s">
        <v>79</v>
      </c>
      <c r="AY228" s="211" t="s">
        <v>216</v>
      </c>
    </row>
    <row r="229" spans="1:65" s="12" customFormat="1" ht="22.9" customHeight="1">
      <c r="B229" s="165"/>
      <c r="C229" s="166"/>
      <c r="D229" s="167" t="s">
        <v>71</v>
      </c>
      <c r="E229" s="179" t="s">
        <v>1773</v>
      </c>
      <c r="F229" s="179" t="s">
        <v>1774</v>
      </c>
      <c r="G229" s="166"/>
      <c r="H229" s="166"/>
      <c r="I229" s="169"/>
      <c r="J229" s="180">
        <f>BK229</f>
        <v>0</v>
      </c>
      <c r="K229" s="166"/>
      <c r="L229" s="171"/>
      <c r="M229" s="172"/>
      <c r="N229" s="173"/>
      <c r="O229" s="173"/>
      <c r="P229" s="174">
        <f>SUM(P230:P231)</f>
        <v>0</v>
      </c>
      <c r="Q229" s="173"/>
      <c r="R229" s="174">
        <f>SUM(R230:R231)</f>
        <v>54.870299999999993</v>
      </c>
      <c r="S229" s="173"/>
      <c r="T229" s="175">
        <f>SUM(T230:T231)</f>
        <v>0</v>
      </c>
      <c r="AR229" s="176" t="s">
        <v>79</v>
      </c>
      <c r="AT229" s="177" t="s">
        <v>71</v>
      </c>
      <c r="AU229" s="177" t="s">
        <v>79</v>
      </c>
      <c r="AY229" s="176" t="s">
        <v>216</v>
      </c>
      <c r="BK229" s="178">
        <f>SUM(BK230:BK231)</f>
        <v>0</v>
      </c>
    </row>
    <row r="230" spans="1:65" s="2" customFormat="1" ht="37.9" customHeight="1">
      <c r="A230" s="36"/>
      <c r="B230" s="37"/>
      <c r="C230" s="181" t="s">
        <v>410</v>
      </c>
      <c r="D230" s="181" t="s">
        <v>218</v>
      </c>
      <c r="E230" s="182" t="s">
        <v>855</v>
      </c>
      <c r="F230" s="183" t="s">
        <v>856</v>
      </c>
      <c r="G230" s="184" t="s">
        <v>139</v>
      </c>
      <c r="H230" s="185">
        <v>615</v>
      </c>
      <c r="I230" s="186"/>
      <c r="J230" s="187">
        <f>ROUND(I230*H230,2)</f>
        <v>0</v>
      </c>
      <c r="K230" s="183" t="s">
        <v>221</v>
      </c>
      <c r="L230" s="41"/>
      <c r="M230" s="188" t="s">
        <v>19</v>
      </c>
      <c r="N230" s="189" t="s">
        <v>43</v>
      </c>
      <c r="O230" s="66"/>
      <c r="P230" s="190">
        <f>O230*H230</f>
        <v>0</v>
      </c>
      <c r="Q230" s="190">
        <v>8.9219999999999994E-2</v>
      </c>
      <c r="R230" s="190">
        <f>Q230*H230</f>
        <v>54.870299999999993</v>
      </c>
      <c r="S230" s="190">
        <v>0</v>
      </c>
      <c r="T230" s="19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92" t="s">
        <v>156</v>
      </c>
      <c r="AT230" s="192" t="s">
        <v>218</v>
      </c>
      <c r="AU230" s="192" t="s">
        <v>81</v>
      </c>
      <c r="AY230" s="19" t="s">
        <v>216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19" t="s">
        <v>79</v>
      </c>
      <c r="BK230" s="193">
        <f>ROUND(I230*H230,2)</f>
        <v>0</v>
      </c>
      <c r="BL230" s="19" t="s">
        <v>156</v>
      </c>
      <c r="BM230" s="192" t="s">
        <v>1775</v>
      </c>
    </row>
    <row r="231" spans="1:65" s="2" customFormat="1" ht="11.25">
      <c r="A231" s="36"/>
      <c r="B231" s="37"/>
      <c r="C231" s="38"/>
      <c r="D231" s="194" t="s">
        <v>223</v>
      </c>
      <c r="E231" s="38"/>
      <c r="F231" s="195" t="s">
        <v>857</v>
      </c>
      <c r="G231" s="38"/>
      <c r="H231" s="38"/>
      <c r="I231" s="196"/>
      <c r="J231" s="38"/>
      <c r="K231" s="38"/>
      <c r="L231" s="41"/>
      <c r="M231" s="197"/>
      <c r="N231" s="198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223</v>
      </c>
      <c r="AU231" s="19" t="s">
        <v>81</v>
      </c>
    </row>
    <row r="232" spans="1:65" s="12" customFormat="1" ht="22.9" customHeight="1">
      <c r="B232" s="165"/>
      <c r="C232" s="166"/>
      <c r="D232" s="167" t="s">
        <v>71</v>
      </c>
      <c r="E232" s="179" t="s">
        <v>1776</v>
      </c>
      <c r="F232" s="179" t="s">
        <v>1777</v>
      </c>
      <c r="G232" s="166"/>
      <c r="H232" s="166"/>
      <c r="I232" s="169"/>
      <c r="J232" s="180">
        <f>BK232</f>
        <v>0</v>
      </c>
      <c r="K232" s="166"/>
      <c r="L232" s="171"/>
      <c r="M232" s="172"/>
      <c r="N232" s="173"/>
      <c r="O232" s="173"/>
      <c r="P232" s="174">
        <f>SUM(P233:P237)</f>
        <v>0</v>
      </c>
      <c r="Q232" s="173"/>
      <c r="R232" s="174">
        <f>SUM(R233:R237)</f>
        <v>3.2799999999999999E-3</v>
      </c>
      <c r="S232" s="173"/>
      <c r="T232" s="175">
        <f>SUM(T233:T237)</f>
        <v>0</v>
      </c>
      <c r="AR232" s="176" t="s">
        <v>79</v>
      </c>
      <c r="AT232" s="177" t="s">
        <v>71</v>
      </c>
      <c r="AU232" s="177" t="s">
        <v>79</v>
      </c>
      <c r="AY232" s="176" t="s">
        <v>216</v>
      </c>
      <c r="BK232" s="178">
        <f>SUM(BK233:BK237)</f>
        <v>0</v>
      </c>
    </row>
    <row r="233" spans="1:65" s="2" customFormat="1" ht="16.5" customHeight="1">
      <c r="A233" s="36"/>
      <c r="B233" s="37"/>
      <c r="C233" s="181" t="s">
        <v>415</v>
      </c>
      <c r="D233" s="181" t="s">
        <v>218</v>
      </c>
      <c r="E233" s="182" t="s">
        <v>399</v>
      </c>
      <c r="F233" s="183" t="s">
        <v>400</v>
      </c>
      <c r="G233" s="184" t="s">
        <v>139</v>
      </c>
      <c r="H233" s="185">
        <v>8</v>
      </c>
      <c r="I233" s="186"/>
      <c r="J233" s="187">
        <f>ROUND(I233*H233,2)</f>
        <v>0</v>
      </c>
      <c r="K233" s="183" t="s">
        <v>221</v>
      </c>
      <c r="L233" s="41"/>
      <c r="M233" s="188" t="s">
        <v>19</v>
      </c>
      <c r="N233" s="189" t="s">
        <v>43</v>
      </c>
      <c r="O233" s="66"/>
      <c r="P233" s="190">
        <f>O233*H233</f>
        <v>0</v>
      </c>
      <c r="Q233" s="190">
        <v>4.0999999999999999E-4</v>
      </c>
      <c r="R233" s="190">
        <f>Q233*H233</f>
        <v>3.2799999999999999E-3</v>
      </c>
      <c r="S233" s="190">
        <v>0</v>
      </c>
      <c r="T233" s="19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2" t="s">
        <v>156</v>
      </c>
      <c r="AT233" s="192" t="s">
        <v>218</v>
      </c>
      <c r="AU233" s="192" t="s">
        <v>81</v>
      </c>
      <c r="AY233" s="19" t="s">
        <v>216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19" t="s">
        <v>79</v>
      </c>
      <c r="BK233" s="193">
        <f>ROUND(I233*H233,2)</f>
        <v>0</v>
      </c>
      <c r="BL233" s="19" t="s">
        <v>156</v>
      </c>
      <c r="BM233" s="192" t="s">
        <v>1778</v>
      </c>
    </row>
    <row r="234" spans="1:65" s="2" customFormat="1" ht="11.25">
      <c r="A234" s="36"/>
      <c r="B234" s="37"/>
      <c r="C234" s="38"/>
      <c r="D234" s="194" t="s">
        <v>223</v>
      </c>
      <c r="E234" s="38"/>
      <c r="F234" s="195" t="s">
        <v>402</v>
      </c>
      <c r="G234" s="38"/>
      <c r="H234" s="38"/>
      <c r="I234" s="196"/>
      <c r="J234" s="38"/>
      <c r="K234" s="38"/>
      <c r="L234" s="41"/>
      <c r="M234" s="197"/>
      <c r="N234" s="198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223</v>
      </c>
      <c r="AU234" s="19" t="s">
        <v>81</v>
      </c>
    </row>
    <row r="235" spans="1:65" s="2" customFormat="1" ht="19.5">
      <c r="A235" s="36"/>
      <c r="B235" s="37"/>
      <c r="C235" s="38"/>
      <c r="D235" s="199" t="s">
        <v>225</v>
      </c>
      <c r="E235" s="38"/>
      <c r="F235" s="200" t="s">
        <v>1779</v>
      </c>
      <c r="G235" s="38"/>
      <c r="H235" s="38"/>
      <c r="I235" s="196"/>
      <c r="J235" s="38"/>
      <c r="K235" s="38"/>
      <c r="L235" s="41"/>
      <c r="M235" s="197"/>
      <c r="N235" s="198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225</v>
      </c>
      <c r="AU235" s="19" t="s">
        <v>81</v>
      </c>
    </row>
    <row r="236" spans="1:65" s="2" customFormat="1" ht="24.2" customHeight="1">
      <c r="A236" s="36"/>
      <c r="B236" s="37"/>
      <c r="C236" s="181" t="s">
        <v>743</v>
      </c>
      <c r="D236" s="181" t="s">
        <v>218</v>
      </c>
      <c r="E236" s="182" t="s">
        <v>1780</v>
      </c>
      <c r="F236" s="183" t="s">
        <v>1781</v>
      </c>
      <c r="G236" s="184" t="s">
        <v>139</v>
      </c>
      <c r="H236" s="185">
        <v>8</v>
      </c>
      <c r="I236" s="186"/>
      <c r="J236" s="187">
        <f>ROUND(I236*H236,2)</f>
        <v>0</v>
      </c>
      <c r="K236" s="183" t="s">
        <v>221</v>
      </c>
      <c r="L236" s="41"/>
      <c r="M236" s="188" t="s">
        <v>19</v>
      </c>
      <c r="N236" s="189" t="s">
        <v>43</v>
      </c>
      <c r="O236" s="66"/>
      <c r="P236" s="190">
        <f>O236*H236</f>
        <v>0</v>
      </c>
      <c r="Q236" s="190">
        <v>0</v>
      </c>
      <c r="R236" s="190">
        <f>Q236*H236</f>
        <v>0</v>
      </c>
      <c r="S236" s="190">
        <v>0</v>
      </c>
      <c r="T236" s="19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2" t="s">
        <v>156</v>
      </c>
      <c r="AT236" s="192" t="s">
        <v>218</v>
      </c>
      <c r="AU236" s="192" t="s">
        <v>81</v>
      </c>
      <c r="AY236" s="19" t="s">
        <v>216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19" t="s">
        <v>79</v>
      </c>
      <c r="BK236" s="193">
        <f>ROUND(I236*H236,2)</f>
        <v>0</v>
      </c>
      <c r="BL236" s="19" t="s">
        <v>156</v>
      </c>
      <c r="BM236" s="192" t="s">
        <v>1782</v>
      </c>
    </row>
    <row r="237" spans="1:65" s="2" customFormat="1" ht="11.25">
      <c r="A237" s="36"/>
      <c r="B237" s="37"/>
      <c r="C237" s="38"/>
      <c r="D237" s="194" t="s">
        <v>223</v>
      </c>
      <c r="E237" s="38"/>
      <c r="F237" s="195" t="s">
        <v>1783</v>
      </c>
      <c r="G237" s="38"/>
      <c r="H237" s="38"/>
      <c r="I237" s="196"/>
      <c r="J237" s="38"/>
      <c r="K237" s="38"/>
      <c r="L237" s="41"/>
      <c r="M237" s="197"/>
      <c r="N237" s="198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223</v>
      </c>
      <c r="AU237" s="19" t="s">
        <v>81</v>
      </c>
    </row>
    <row r="238" spans="1:65" s="12" customFormat="1" ht="22.9" customHeight="1">
      <c r="B238" s="165"/>
      <c r="C238" s="166"/>
      <c r="D238" s="167" t="s">
        <v>71</v>
      </c>
      <c r="E238" s="179" t="s">
        <v>1784</v>
      </c>
      <c r="F238" s="179" t="s">
        <v>1785</v>
      </c>
      <c r="G238" s="166"/>
      <c r="H238" s="166"/>
      <c r="I238" s="169"/>
      <c r="J238" s="180">
        <f>BK238</f>
        <v>0</v>
      </c>
      <c r="K238" s="166"/>
      <c r="L238" s="171"/>
      <c r="M238" s="172"/>
      <c r="N238" s="173"/>
      <c r="O238" s="173"/>
      <c r="P238" s="174">
        <f>SUM(P239:P244)</f>
        <v>0</v>
      </c>
      <c r="Q238" s="173"/>
      <c r="R238" s="174">
        <f>SUM(R239:R244)</f>
        <v>7.6000000000000004E-4</v>
      </c>
      <c r="S238" s="173"/>
      <c r="T238" s="175">
        <f>SUM(T239:T244)</f>
        <v>0</v>
      </c>
      <c r="AR238" s="176" t="s">
        <v>79</v>
      </c>
      <c r="AT238" s="177" t="s">
        <v>71</v>
      </c>
      <c r="AU238" s="177" t="s">
        <v>79</v>
      </c>
      <c r="AY238" s="176" t="s">
        <v>216</v>
      </c>
      <c r="BK238" s="178">
        <f>SUM(BK239:BK244)</f>
        <v>0</v>
      </c>
    </row>
    <row r="239" spans="1:65" s="2" customFormat="1" ht="21.75" customHeight="1">
      <c r="A239" s="36"/>
      <c r="B239" s="37"/>
      <c r="C239" s="181" t="s">
        <v>426</v>
      </c>
      <c r="D239" s="181" t="s">
        <v>218</v>
      </c>
      <c r="E239" s="182" t="s">
        <v>1786</v>
      </c>
      <c r="F239" s="183" t="s">
        <v>1787</v>
      </c>
      <c r="G239" s="184" t="s">
        <v>139</v>
      </c>
      <c r="H239" s="185">
        <v>19</v>
      </c>
      <c r="I239" s="186"/>
      <c r="J239" s="187">
        <f>ROUND(I239*H239,2)</f>
        <v>0</v>
      </c>
      <c r="K239" s="183" t="s">
        <v>221</v>
      </c>
      <c r="L239" s="41"/>
      <c r="M239" s="188" t="s">
        <v>19</v>
      </c>
      <c r="N239" s="189" t="s">
        <v>43</v>
      </c>
      <c r="O239" s="66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92" t="s">
        <v>156</v>
      </c>
      <c r="AT239" s="192" t="s">
        <v>218</v>
      </c>
      <c r="AU239" s="192" t="s">
        <v>81</v>
      </c>
      <c r="AY239" s="19" t="s">
        <v>216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19" t="s">
        <v>79</v>
      </c>
      <c r="BK239" s="193">
        <f>ROUND(I239*H239,2)</f>
        <v>0</v>
      </c>
      <c r="BL239" s="19" t="s">
        <v>156</v>
      </c>
      <c r="BM239" s="192" t="s">
        <v>1788</v>
      </c>
    </row>
    <row r="240" spans="1:65" s="2" customFormat="1" ht="11.25">
      <c r="A240" s="36"/>
      <c r="B240" s="37"/>
      <c r="C240" s="38"/>
      <c r="D240" s="194" t="s">
        <v>223</v>
      </c>
      <c r="E240" s="38"/>
      <c r="F240" s="195" t="s">
        <v>1789</v>
      </c>
      <c r="G240" s="38"/>
      <c r="H240" s="38"/>
      <c r="I240" s="196"/>
      <c r="J240" s="38"/>
      <c r="K240" s="38"/>
      <c r="L240" s="41"/>
      <c r="M240" s="197"/>
      <c r="N240" s="198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223</v>
      </c>
      <c r="AU240" s="19" t="s">
        <v>81</v>
      </c>
    </row>
    <row r="241" spans="1:65" s="2" customFormat="1" ht="24.2" customHeight="1">
      <c r="A241" s="36"/>
      <c r="B241" s="37"/>
      <c r="C241" s="181" t="s">
        <v>431</v>
      </c>
      <c r="D241" s="181" t="s">
        <v>218</v>
      </c>
      <c r="E241" s="182" t="s">
        <v>1790</v>
      </c>
      <c r="F241" s="183" t="s">
        <v>1791</v>
      </c>
      <c r="G241" s="184" t="s">
        <v>139</v>
      </c>
      <c r="H241" s="185">
        <v>19</v>
      </c>
      <c r="I241" s="186"/>
      <c r="J241" s="187">
        <f>ROUND(I241*H241,2)</f>
        <v>0</v>
      </c>
      <c r="K241" s="183" t="s">
        <v>221</v>
      </c>
      <c r="L241" s="41"/>
      <c r="M241" s="188" t="s">
        <v>19</v>
      </c>
      <c r="N241" s="189" t="s">
        <v>43</v>
      </c>
      <c r="O241" s="66"/>
      <c r="P241" s="190">
        <f>O241*H241</f>
        <v>0</v>
      </c>
      <c r="Q241" s="190">
        <v>0</v>
      </c>
      <c r="R241" s="190">
        <f>Q241*H241</f>
        <v>0</v>
      </c>
      <c r="S241" s="190">
        <v>0</v>
      </c>
      <c r="T241" s="19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2" t="s">
        <v>156</v>
      </c>
      <c r="AT241" s="192" t="s">
        <v>218</v>
      </c>
      <c r="AU241" s="192" t="s">
        <v>81</v>
      </c>
      <c r="AY241" s="19" t="s">
        <v>216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19" t="s">
        <v>79</v>
      </c>
      <c r="BK241" s="193">
        <f>ROUND(I241*H241,2)</f>
        <v>0</v>
      </c>
      <c r="BL241" s="19" t="s">
        <v>156</v>
      </c>
      <c r="BM241" s="192" t="s">
        <v>1792</v>
      </c>
    </row>
    <row r="242" spans="1:65" s="2" customFormat="1" ht="11.25">
      <c r="A242" s="36"/>
      <c r="B242" s="37"/>
      <c r="C242" s="38"/>
      <c r="D242" s="194" t="s">
        <v>223</v>
      </c>
      <c r="E242" s="38"/>
      <c r="F242" s="195" t="s">
        <v>1793</v>
      </c>
      <c r="G242" s="38"/>
      <c r="H242" s="38"/>
      <c r="I242" s="196"/>
      <c r="J242" s="38"/>
      <c r="K242" s="38"/>
      <c r="L242" s="41"/>
      <c r="M242" s="197"/>
      <c r="N242" s="198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223</v>
      </c>
      <c r="AU242" s="19" t="s">
        <v>81</v>
      </c>
    </row>
    <row r="243" spans="1:65" s="2" customFormat="1" ht="16.5" customHeight="1">
      <c r="A243" s="36"/>
      <c r="B243" s="37"/>
      <c r="C243" s="233" t="s">
        <v>435</v>
      </c>
      <c r="D243" s="233" t="s">
        <v>312</v>
      </c>
      <c r="E243" s="234" t="s">
        <v>1794</v>
      </c>
      <c r="F243" s="235" t="s">
        <v>325</v>
      </c>
      <c r="G243" s="236" t="s">
        <v>326</v>
      </c>
      <c r="H243" s="237">
        <v>0.76</v>
      </c>
      <c r="I243" s="238"/>
      <c r="J243" s="239">
        <f>ROUND(I243*H243,2)</f>
        <v>0</v>
      </c>
      <c r="K243" s="235" t="s">
        <v>221</v>
      </c>
      <c r="L243" s="240"/>
      <c r="M243" s="241" t="s">
        <v>19</v>
      </c>
      <c r="N243" s="242" t="s">
        <v>43</v>
      </c>
      <c r="O243" s="66"/>
      <c r="P243" s="190">
        <f>O243*H243</f>
        <v>0</v>
      </c>
      <c r="Q243" s="190">
        <v>1E-3</v>
      </c>
      <c r="R243" s="190">
        <f>Q243*H243</f>
        <v>7.6000000000000004E-4</v>
      </c>
      <c r="S243" s="190">
        <v>0</v>
      </c>
      <c r="T243" s="19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92" t="s">
        <v>257</v>
      </c>
      <c r="AT243" s="192" t="s">
        <v>312</v>
      </c>
      <c r="AU243" s="192" t="s">
        <v>81</v>
      </c>
      <c r="AY243" s="19" t="s">
        <v>216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19" t="s">
        <v>79</v>
      </c>
      <c r="BK243" s="193">
        <f>ROUND(I243*H243,2)</f>
        <v>0</v>
      </c>
      <c r="BL243" s="19" t="s">
        <v>156</v>
      </c>
      <c r="BM243" s="192" t="s">
        <v>1795</v>
      </c>
    </row>
    <row r="244" spans="1:65" s="13" customFormat="1" ht="11.25">
      <c r="B244" s="201"/>
      <c r="C244" s="202"/>
      <c r="D244" s="199" t="s">
        <v>227</v>
      </c>
      <c r="E244" s="203" t="s">
        <v>19</v>
      </c>
      <c r="F244" s="204" t="s">
        <v>1796</v>
      </c>
      <c r="G244" s="202"/>
      <c r="H244" s="205">
        <v>0.76</v>
      </c>
      <c r="I244" s="206"/>
      <c r="J244" s="202"/>
      <c r="K244" s="202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227</v>
      </c>
      <c r="AU244" s="211" t="s">
        <v>81</v>
      </c>
      <c r="AV244" s="13" t="s">
        <v>81</v>
      </c>
      <c r="AW244" s="13" t="s">
        <v>33</v>
      </c>
      <c r="AX244" s="13" t="s">
        <v>79</v>
      </c>
      <c r="AY244" s="211" t="s">
        <v>216</v>
      </c>
    </row>
    <row r="245" spans="1:65" s="12" customFormat="1" ht="22.9" customHeight="1">
      <c r="B245" s="165"/>
      <c r="C245" s="166"/>
      <c r="D245" s="167" t="s">
        <v>71</v>
      </c>
      <c r="E245" s="179" t="s">
        <v>1797</v>
      </c>
      <c r="F245" s="179" t="s">
        <v>1798</v>
      </c>
      <c r="G245" s="166"/>
      <c r="H245" s="166"/>
      <c r="I245" s="169"/>
      <c r="J245" s="180">
        <f>BK245</f>
        <v>0</v>
      </c>
      <c r="K245" s="166"/>
      <c r="L245" s="171"/>
      <c r="M245" s="172"/>
      <c r="N245" s="173"/>
      <c r="O245" s="173"/>
      <c r="P245" s="174">
        <f>SUM(P246:P247)</f>
        <v>0</v>
      </c>
      <c r="Q245" s="173"/>
      <c r="R245" s="174">
        <f>SUM(R246:R247)</f>
        <v>1.159E-2</v>
      </c>
      <c r="S245" s="173"/>
      <c r="T245" s="175">
        <f>SUM(T246:T247)</f>
        <v>0</v>
      </c>
      <c r="AR245" s="176" t="s">
        <v>79</v>
      </c>
      <c r="AT245" s="177" t="s">
        <v>71</v>
      </c>
      <c r="AU245" s="177" t="s">
        <v>79</v>
      </c>
      <c r="AY245" s="176" t="s">
        <v>216</v>
      </c>
      <c r="BK245" s="178">
        <f>SUM(BK246:BK247)</f>
        <v>0</v>
      </c>
    </row>
    <row r="246" spans="1:65" s="2" customFormat="1" ht="33" customHeight="1">
      <c r="A246" s="36"/>
      <c r="B246" s="37"/>
      <c r="C246" s="181" t="s">
        <v>440</v>
      </c>
      <c r="D246" s="181" t="s">
        <v>218</v>
      </c>
      <c r="E246" s="182" t="s">
        <v>1799</v>
      </c>
      <c r="F246" s="183" t="s">
        <v>1800</v>
      </c>
      <c r="G246" s="184" t="s">
        <v>134</v>
      </c>
      <c r="H246" s="185">
        <v>19</v>
      </c>
      <c r="I246" s="186"/>
      <c r="J246" s="187">
        <f>ROUND(I246*H246,2)</f>
        <v>0</v>
      </c>
      <c r="K246" s="183" t="s">
        <v>221</v>
      </c>
      <c r="L246" s="41"/>
      <c r="M246" s="188" t="s">
        <v>19</v>
      </c>
      <c r="N246" s="189" t="s">
        <v>43</v>
      </c>
      <c r="O246" s="66"/>
      <c r="P246" s="190">
        <f>O246*H246</f>
        <v>0</v>
      </c>
      <c r="Q246" s="190">
        <v>6.0999999999999997E-4</v>
      </c>
      <c r="R246" s="190">
        <f>Q246*H246</f>
        <v>1.159E-2</v>
      </c>
      <c r="S246" s="190">
        <v>0</v>
      </c>
      <c r="T246" s="19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92" t="s">
        <v>156</v>
      </c>
      <c r="AT246" s="192" t="s">
        <v>218</v>
      </c>
      <c r="AU246" s="192" t="s">
        <v>81</v>
      </c>
      <c r="AY246" s="19" t="s">
        <v>216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19" t="s">
        <v>79</v>
      </c>
      <c r="BK246" s="193">
        <f>ROUND(I246*H246,2)</f>
        <v>0</v>
      </c>
      <c r="BL246" s="19" t="s">
        <v>156</v>
      </c>
      <c r="BM246" s="192" t="s">
        <v>1801</v>
      </c>
    </row>
    <row r="247" spans="1:65" s="2" customFormat="1" ht="11.25">
      <c r="A247" s="36"/>
      <c r="B247" s="37"/>
      <c r="C247" s="38"/>
      <c r="D247" s="194" t="s">
        <v>223</v>
      </c>
      <c r="E247" s="38"/>
      <c r="F247" s="195" t="s">
        <v>1802</v>
      </c>
      <c r="G247" s="38"/>
      <c r="H247" s="38"/>
      <c r="I247" s="196"/>
      <c r="J247" s="38"/>
      <c r="K247" s="38"/>
      <c r="L247" s="41"/>
      <c r="M247" s="197"/>
      <c r="N247" s="198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223</v>
      </c>
      <c r="AU247" s="19" t="s">
        <v>81</v>
      </c>
    </row>
    <row r="248" spans="1:65" s="12" customFormat="1" ht="22.9" customHeight="1">
      <c r="B248" s="165"/>
      <c r="C248" s="166"/>
      <c r="D248" s="167" t="s">
        <v>71</v>
      </c>
      <c r="E248" s="179" t="s">
        <v>1803</v>
      </c>
      <c r="F248" s="179" t="s">
        <v>1804</v>
      </c>
      <c r="G248" s="166"/>
      <c r="H248" s="166"/>
      <c r="I248" s="169"/>
      <c r="J248" s="180">
        <f>BK248</f>
        <v>0</v>
      </c>
      <c r="K248" s="166"/>
      <c r="L248" s="171"/>
      <c r="M248" s="172"/>
      <c r="N248" s="173"/>
      <c r="O248" s="173"/>
      <c r="P248" s="174">
        <f>SUM(P249:P250)</f>
        <v>0</v>
      </c>
      <c r="Q248" s="173"/>
      <c r="R248" s="174">
        <f>SUM(R249:R250)</f>
        <v>9.5999999999999992E-3</v>
      </c>
      <c r="S248" s="173"/>
      <c r="T248" s="175">
        <f>SUM(T249:T250)</f>
        <v>0</v>
      </c>
      <c r="AR248" s="176" t="s">
        <v>79</v>
      </c>
      <c r="AT248" s="177" t="s">
        <v>71</v>
      </c>
      <c r="AU248" s="177" t="s">
        <v>79</v>
      </c>
      <c r="AY248" s="176" t="s">
        <v>216</v>
      </c>
      <c r="BK248" s="178">
        <f>SUM(BK249:BK250)</f>
        <v>0</v>
      </c>
    </row>
    <row r="249" spans="1:65" s="2" customFormat="1" ht="33" customHeight="1">
      <c r="A249" s="36"/>
      <c r="B249" s="37"/>
      <c r="C249" s="181" t="s">
        <v>445</v>
      </c>
      <c r="D249" s="181" t="s">
        <v>218</v>
      </c>
      <c r="E249" s="182" t="s">
        <v>1805</v>
      </c>
      <c r="F249" s="183" t="s">
        <v>1806</v>
      </c>
      <c r="G249" s="184" t="s">
        <v>134</v>
      </c>
      <c r="H249" s="185">
        <v>16</v>
      </c>
      <c r="I249" s="186"/>
      <c r="J249" s="187">
        <f>ROUND(I249*H249,2)</f>
        <v>0</v>
      </c>
      <c r="K249" s="183" t="s">
        <v>221</v>
      </c>
      <c r="L249" s="41"/>
      <c r="M249" s="188" t="s">
        <v>19</v>
      </c>
      <c r="N249" s="189" t="s">
        <v>43</v>
      </c>
      <c r="O249" s="66"/>
      <c r="P249" s="190">
        <f>O249*H249</f>
        <v>0</v>
      </c>
      <c r="Q249" s="190">
        <v>5.9999999999999995E-4</v>
      </c>
      <c r="R249" s="190">
        <f>Q249*H249</f>
        <v>9.5999999999999992E-3</v>
      </c>
      <c r="S249" s="190">
        <v>0</v>
      </c>
      <c r="T249" s="191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2" t="s">
        <v>156</v>
      </c>
      <c r="AT249" s="192" t="s">
        <v>218</v>
      </c>
      <c r="AU249" s="192" t="s">
        <v>81</v>
      </c>
      <c r="AY249" s="19" t="s">
        <v>216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19" t="s">
        <v>79</v>
      </c>
      <c r="BK249" s="193">
        <f>ROUND(I249*H249,2)</f>
        <v>0</v>
      </c>
      <c r="BL249" s="19" t="s">
        <v>156</v>
      </c>
      <c r="BM249" s="192" t="s">
        <v>1807</v>
      </c>
    </row>
    <row r="250" spans="1:65" s="2" customFormat="1" ht="11.25">
      <c r="A250" s="36"/>
      <c r="B250" s="37"/>
      <c r="C250" s="38"/>
      <c r="D250" s="194" t="s">
        <v>223</v>
      </c>
      <c r="E250" s="38"/>
      <c r="F250" s="195" t="s">
        <v>1808</v>
      </c>
      <c r="G250" s="38"/>
      <c r="H250" s="38"/>
      <c r="I250" s="196"/>
      <c r="J250" s="38"/>
      <c r="K250" s="38"/>
      <c r="L250" s="41"/>
      <c r="M250" s="197"/>
      <c r="N250" s="198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223</v>
      </c>
      <c r="AU250" s="19" t="s">
        <v>81</v>
      </c>
    </row>
    <row r="251" spans="1:65" s="12" customFormat="1" ht="22.9" customHeight="1">
      <c r="B251" s="165"/>
      <c r="C251" s="166"/>
      <c r="D251" s="167" t="s">
        <v>71</v>
      </c>
      <c r="E251" s="179" t="s">
        <v>1809</v>
      </c>
      <c r="F251" s="179" t="s">
        <v>1810</v>
      </c>
      <c r="G251" s="166"/>
      <c r="H251" s="166"/>
      <c r="I251" s="169"/>
      <c r="J251" s="180">
        <f>BK251</f>
        <v>0</v>
      </c>
      <c r="K251" s="166"/>
      <c r="L251" s="171"/>
      <c r="M251" s="172"/>
      <c r="N251" s="173"/>
      <c r="O251" s="173"/>
      <c r="P251" s="174">
        <f>SUM(P252:P267)</f>
        <v>0</v>
      </c>
      <c r="Q251" s="173"/>
      <c r="R251" s="174">
        <f>SUM(R252:R267)</f>
        <v>15.049879999999998</v>
      </c>
      <c r="S251" s="173"/>
      <c r="T251" s="175">
        <f>SUM(T252:T267)</f>
        <v>0</v>
      </c>
      <c r="AR251" s="176" t="s">
        <v>79</v>
      </c>
      <c r="AT251" s="177" t="s">
        <v>71</v>
      </c>
      <c r="AU251" s="177" t="s">
        <v>79</v>
      </c>
      <c r="AY251" s="176" t="s">
        <v>216</v>
      </c>
      <c r="BK251" s="178">
        <f>SUM(BK252:BK267)</f>
        <v>0</v>
      </c>
    </row>
    <row r="252" spans="1:65" s="2" customFormat="1" ht="24.2" customHeight="1">
      <c r="A252" s="36"/>
      <c r="B252" s="37"/>
      <c r="C252" s="181" t="s">
        <v>450</v>
      </c>
      <c r="D252" s="181" t="s">
        <v>218</v>
      </c>
      <c r="E252" s="182" t="s">
        <v>446</v>
      </c>
      <c r="F252" s="183" t="s">
        <v>1811</v>
      </c>
      <c r="G252" s="184" t="s">
        <v>134</v>
      </c>
      <c r="H252" s="185">
        <v>15</v>
      </c>
      <c r="I252" s="186"/>
      <c r="J252" s="187">
        <f>ROUND(I252*H252,2)</f>
        <v>0</v>
      </c>
      <c r="K252" s="183" t="s">
        <v>221</v>
      </c>
      <c r="L252" s="41"/>
      <c r="M252" s="188" t="s">
        <v>19</v>
      </c>
      <c r="N252" s="189" t="s">
        <v>43</v>
      </c>
      <c r="O252" s="66"/>
      <c r="P252" s="190">
        <f>O252*H252</f>
        <v>0</v>
      </c>
      <c r="Q252" s="190">
        <v>0.16850000000000001</v>
      </c>
      <c r="R252" s="190">
        <f>Q252*H252</f>
        <v>2.5275000000000003</v>
      </c>
      <c r="S252" s="190">
        <v>0</v>
      </c>
      <c r="T252" s="19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2" t="s">
        <v>156</v>
      </c>
      <c r="AT252" s="192" t="s">
        <v>218</v>
      </c>
      <c r="AU252" s="192" t="s">
        <v>81</v>
      </c>
      <c r="AY252" s="19" t="s">
        <v>216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9" t="s">
        <v>79</v>
      </c>
      <c r="BK252" s="193">
        <f>ROUND(I252*H252,2)</f>
        <v>0</v>
      </c>
      <c r="BL252" s="19" t="s">
        <v>156</v>
      </c>
      <c r="BM252" s="192" t="s">
        <v>1812</v>
      </c>
    </row>
    <row r="253" spans="1:65" s="2" customFormat="1" ht="11.25">
      <c r="A253" s="36"/>
      <c r="B253" s="37"/>
      <c r="C253" s="38"/>
      <c r="D253" s="194" t="s">
        <v>223</v>
      </c>
      <c r="E253" s="38"/>
      <c r="F253" s="195" t="s">
        <v>449</v>
      </c>
      <c r="G253" s="38"/>
      <c r="H253" s="38"/>
      <c r="I253" s="196"/>
      <c r="J253" s="38"/>
      <c r="K253" s="38"/>
      <c r="L253" s="41"/>
      <c r="M253" s="197"/>
      <c r="N253" s="198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223</v>
      </c>
      <c r="AU253" s="19" t="s">
        <v>81</v>
      </c>
    </row>
    <row r="254" spans="1:65" s="13" customFormat="1" ht="11.25">
      <c r="B254" s="201"/>
      <c r="C254" s="202"/>
      <c r="D254" s="199" t="s">
        <v>227</v>
      </c>
      <c r="E254" s="203" t="s">
        <v>19</v>
      </c>
      <c r="F254" s="204" t="s">
        <v>1813</v>
      </c>
      <c r="G254" s="202"/>
      <c r="H254" s="205">
        <v>15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227</v>
      </c>
      <c r="AU254" s="211" t="s">
        <v>81</v>
      </c>
      <c r="AV254" s="13" t="s">
        <v>81</v>
      </c>
      <c r="AW254" s="13" t="s">
        <v>33</v>
      </c>
      <c r="AX254" s="13" t="s">
        <v>79</v>
      </c>
      <c r="AY254" s="211" t="s">
        <v>216</v>
      </c>
    </row>
    <row r="255" spans="1:65" s="2" customFormat="1" ht="16.5" customHeight="1">
      <c r="A255" s="36"/>
      <c r="B255" s="37"/>
      <c r="C255" s="233" t="s">
        <v>454</v>
      </c>
      <c r="D255" s="233" t="s">
        <v>312</v>
      </c>
      <c r="E255" s="234" t="s">
        <v>877</v>
      </c>
      <c r="F255" s="235" t="s">
        <v>1814</v>
      </c>
      <c r="G255" s="236" t="s">
        <v>134</v>
      </c>
      <c r="H255" s="237">
        <v>8.16</v>
      </c>
      <c r="I255" s="238"/>
      <c r="J255" s="239">
        <f>ROUND(I255*H255,2)</f>
        <v>0</v>
      </c>
      <c r="K255" s="235" t="s">
        <v>221</v>
      </c>
      <c r="L255" s="240"/>
      <c r="M255" s="241" t="s">
        <v>19</v>
      </c>
      <c r="N255" s="242" t="s">
        <v>43</v>
      </c>
      <c r="O255" s="66"/>
      <c r="P255" s="190">
        <f>O255*H255</f>
        <v>0</v>
      </c>
      <c r="Q255" s="190">
        <v>4.8300000000000003E-2</v>
      </c>
      <c r="R255" s="190">
        <f>Q255*H255</f>
        <v>0.39412800000000003</v>
      </c>
      <c r="S255" s="190">
        <v>0</v>
      </c>
      <c r="T255" s="19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2" t="s">
        <v>257</v>
      </c>
      <c r="AT255" s="192" t="s">
        <v>312</v>
      </c>
      <c r="AU255" s="192" t="s">
        <v>81</v>
      </c>
      <c r="AY255" s="19" t="s">
        <v>216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19" t="s">
        <v>79</v>
      </c>
      <c r="BK255" s="193">
        <f>ROUND(I255*H255,2)</f>
        <v>0</v>
      </c>
      <c r="BL255" s="19" t="s">
        <v>156</v>
      </c>
      <c r="BM255" s="192" t="s">
        <v>1815</v>
      </c>
    </row>
    <row r="256" spans="1:65" s="13" customFormat="1" ht="11.25">
      <c r="B256" s="201"/>
      <c r="C256" s="202"/>
      <c r="D256" s="199" t="s">
        <v>227</v>
      </c>
      <c r="E256" s="203" t="s">
        <v>19</v>
      </c>
      <c r="F256" s="204" t="s">
        <v>1816</v>
      </c>
      <c r="G256" s="202"/>
      <c r="H256" s="205">
        <v>8.16</v>
      </c>
      <c r="I256" s="206"/>
      <c r="J256" s="202"/>
      <c r="K256" s="202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227</v>
      </c>
      <c r="AU256" s="211" t="s">
        <v>81</v>
      </c>
      <c r="AV256" s="13" t="s">
        <v>81</v>
      </c>
      <c r="AW256" s="13" t="s">
        <v>33</v>
      </c>
      <c r="AX256" s="13" t="s">
        <v>79</v>
      </c>
      <c r="AY256" s="211" t="s">
        <v>216</v>
      </c>
    </row>
    <row r="257" spans="1:65" s="2" customFormat="1" ht="16.5" customHeight="1">
      <c r="A257" s="36"/>
      <c r="B257" s="37"/>
      <c r="C257" s="233" t="s">
        <v>460</v>
      </c>
      <c r="D257" s="233" t="s">
        <v>312</v>
      </c>
      <c r="E257" s="234" t="s">
        <v>1817</v>
      </c>
      <c r="F257" s="235" t="s">
        <v>1818</v>
      </c>
      <c r="G257" s="236" t="s">
        <v>134</v>
      </c>
      <c r="H257" s="237">
        <v>7.14</v>
      </c>
      <c r="I257" s="238"/>
      <c r="J257" s="239">
        <f>ROUND(I257*H257,2)</f>
        <v>0</v>
      </c>
      <c r="K257" s="235" t="s">
        <v>221</v>
      </c>
      <c r="L257" s="240"/>
      <c r="M257" s="241" t="s">
        <v>19</v>
      </c>
      <c r="N257" s="242" t="s">
        <v>43</v>
      </c>
      <c r="O257" s="66"/>
      <c r="P257" s="190">
        <f>O257*H257</f>
        <v>0</v>
      </c>
      <c r="Q257" s="190">
        <v>8.5999999999999993E-2</v>
      </c>
      <c r="R257" s="190">
        <f>Q257*H257</f>
        <v>0.61403999999999992</v>
      </c>
      <c r="S257" s="190">
        <v>0</v>
      </c>
      <c r="T257" s="191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92" t="s">
        <v>257</v>
      </c>
      <c r="AT257" s="192" t="s">
        <v>312</v>
      </c>
      <c r="AU257" s="192" t="s">
        <v>81</v>
      </c>
      <c r="AY257" s="19" t="s">
        <v>216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19" t="s">
        <v>79</v>
      </c>
      <c r="BK257" s="193">
        <f>ROUND(I257*H257,2)</f>
        <v>0</v>
      </c>
      <c r="BL257" s="19" t="s">
        <v>156</v>
      </c>
      <c r="BM257" s="192" t="s">
        <v>1819</v>
      </c>
    </row>
    <row r="258" spans="1:65" s="13" customFormat="1" ht="11.25">
      <c r="B258" s="201"/>
      <c r="C258" s="202"/>
      <c r="D258" s="199" t="s">
        <v>227</v>
      </c>
      <c r="E258" s="203" t="s">
        <v>19</v>
      </c>
      <c r="F258" s="204" t="s">
        <v>1820</v>
      </c>
      <c r="G258" s="202"/>
      <c r="H258" s="205">
        <v>7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227</v>
      </c>
      <c r="AU258" s="211" t="s">
        <v>81</v>
      </c>
      <c r="AV258" s="13" t="s">
        <v>81</v>
      </c>
      <c r="AW258" s="13" t="s">
        <v>33</v>
      </c>
      <c r="AX258" s="13" t="s">
        <v>72</v>
      </c>
      <c r="AY258" s="211" t="s">
        <v>216</v>
      </c>
    </row>
    <row r="259" spans="1:65" s="13" customFormat="1" ht="11.25">
      <c r="B259" s="201"/>
      <c r="C259" s="202"/>
      <c r="D259" s="199" t="s">
        <v>227</v>
      </c>
      <c r="E259" s="203" t="s">
        <v>19</v>
      </c>
      <c r="F259" s="204" t="s">
        <v>1821</v>
      </c>
      <c r="G259" s="202"/>
      <c r="H259" s="205">
        <v>7.14</v>
      </c>
      <c r="I259" s="206"/>
      <c r="J259" s="202"/>
      <c r="K259" s="202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227</v>
      </c>
      <c r="AU259" s="211" t="s">
        <v>81</v>
      </c>
      <c r="AV259" s="13" t="s">
        <v>81</v>
      </c>
      <c r="AW259" s="13" t="s">
        <v>33</v>
      </c>
      <c r="AX259" s="13" t="s">
        <v>79</v>
      </c>
      <c r="AY259" s="211" t="s">
        <v>216</v>
      </c>
    </row>
    <row r="260" spans="1:65" s="2" customFormat="1" ht="24.2" customHeight="1">
      <c r="A260" s="36"/>
      <c r="B260" s="37"/>
      <c r="C260" s="181" t="s">
        <v>466</v>
      </c>
      <c r="D260" s="181" t="s">
        <v>218</v>
      </c>
      <c r="E260" s="182" t="s">
        <v>752</v>
      </c>
      <c r="F260" s="183" t="s">
        <v>753</v>
      </c>
      <c r="G260" s="184" t="s">
        <v>134</v>
      </c>
      <c r="H260" s="185">
        <v>40</v>
      </c>
      <c r="I260" s="186"/>
      <c r="J260" s="187">
        <f>ROUND(I260*H260,2)</f>
        <v>0</v>
      </c>
      <c r="K260" s="183" t="s">
        <v>221</v>
      </c>
      <c r="L260" s="41"/>
      <c r="M260" s="188" t="s">
        <v>19</v>
      </c>
      <c r="N260" s="189" t="s">
        <v>43</v>
      </c>
      <c r="O260" s="66"/>
      <c r="P260" s="190">
        <f>O260*H260</f>
        <v>0</v>
      </c>
      <c r="Q260" s="190">
        <v>0.14041999999999999</v>
      </c>
      <c r="R260" s="190">
        <f>Q260*H260</f>
        <v>5.6167999999999996</v>
      </c>
      <c r="S260" s="190">
        <v>0</v>
      </c>
      <c r="T260" s="19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92" t="s">
        <v>156</v>
      </c>
      <c r="AT260" s="192" t="s">
        <v>218</v>
      </c>
      <c r="AU260" s="192" t="s">
        <v>81</v>
      </c>
      <c r="AY260" s="19" t="s">
        <v>216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19" t="s">
        <v>79</v>
      </c>
      <c r="BK260" s="193">
        <f>ROUND(I260*H260,2)</f>
        <v>0</v>
      </c>
      <c r="BL260" s="19" t="s">
        <v>156</v>
      </c>
      <c r="BM260" s="192" t="s">
        <v>1822</v>
      </c>
    </row>
    <row r="261" spans="1:65" s="2" customFormat="1" ht="11.25">
      <c r="A261" s="36"/>
      <c r="B261" s="37"/>
      <c r="C261" s="38"/>
      <c r="D261" s="194" t="s">
        <v>223</v>
      </c>
      <c r="E261" s="38"/>
      <c r="F261" s="195" t="s">
        <v>755</v>
      </c>
      <c r="G261" s="38"/>
      <c r="H261" s="38"/>
      <c r="I261" s="196"/>
      <c r="J261" s="38"/>
      <c r="K261" s="38"/>
      <c r="L261" s="41"/>
      <c r="M261" s="197"/>
      <c r="N261" s="198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223</v>
      </c>
      <c r="AU261" s="19" t="s">
        <v>81</v>
      </c>
    </row>
    <row r="262" spans="1:65" s="2" customFormat="1" ht="16.5" customHeight="1">
      <c r="A262" s="36"/>
      <c r="B262" s="37"/>
      <c r="C262" s="233" t="s">
        <v>471</v>
      </c>
      <c r="D262" s="233" t="s">
        <v>312</v>
      </c>
      <c r="E262" s="234" t="s">
        <v>883</v>
      </c>
      <c r="F262" s="235" t="s">
        <v>884</v>
      </c>
      <c r="G262" s="236" t="s">
        <v>134</v>
      </c>
      <c r="H262" s="237">
        <v>40.799999999999997</v>
      </c>
      <c r="I262" s="238"/>
      <c r="J262" s="239">
        <f>ROUND(I262*H262,2)</f>
        <v>0</v>
      </c>
      <c r="K262" s="235" t="s">
        <v>221</v>
      </c>
      <c r="L262" s="240"/>
      <c r="M262" s="241" t="s">
        <v>19</v>
      </c>
      <c r="N262" s="242" t="s">
        <v>43</v>
      </c>
      <c r="O262" s="66"/>
      <c r="P262" s="190">
        <f>O262*H262</f>
        <v>0</v>
      </c>
      <c r="Q262" s="190">
        <v>4.4999999999999998E-2</v>
      </c>
      <c r="R262" s="190">
        <f>Q262*H262</f>
        <v>1.8359999999999999</v>
      </c>
      <c r="S262" s="190">
        <v>0</v>
      </c>
      <c r="T262" s="19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2" t="s">
        <v>257</v>
      </c>
      <c r="AT262" s="192" t="s">
        <v>312</v>
      </c>
      <c r="AU262" s="192" t="s">
        <v>81</v>
      </c>
      <c r="AY262" s="19" t="s">
        <v>216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19" t="s">
        <v>79</v>
      </c>
      <c r="BK262" s="193">
        <f>ROUND(I262*H262,2)</f>
        <v>0</v>
      </c>
      <c r="BL262" s="19" t="s">
        <v>156</v>
      </c>
      <c r="BM262" s="192" t="s">
        <v>1823</v>
      </c>
    </row>
    <row r="263" spans="1:65" s="13" customFormat="1" ht="11.25">
      <c r="B263" s="201"/>
      <c r="C263" s="202"/>
      <c r="D263" s="199" t="s">
        <v>227</v>
      </c>
      <c r="E263" s="203" t="s">
        <v>19</v>
      </c>
      <c r="F263" s="204" t="s">
        <v>1824</v>
      </c>
      <c r="G263" s="202"/>
      <c r="H263" s="205">
        <v>40.799999999999997</v>
      </c>
      <c r="I263" s="206"/>
      <c r="J263" s="202"/>
      <c r="K263" s="202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227</v>
      </c>
      <c r="AU263" s="211" t="s">
        <v>81</v>
      </c>
      <c r="AV263" s="13" t="s">
        <v>81</v>
      </c>
      <c r="AW263" s="13" t="s">
        <v>33</v>
      </c>
      <c r="AX263" s="13" t="s">
        <v>79</v>
      </c>
      <c r="AY263" s="211" t="s">
        <v>216</v>
      </c>
    </row>
    <row r="264" spans="1:65" s="2" customFormat="1" ht="16.5" customHeight="1">
      <c r="A264" s="36"/>
      <c r="B264" s="37"/>
      <c r="C264" s="181" t="s">
        <v>476</v>
      </c>
      <c r="D264" s="181" t="s">
        <v>218</v>
      </c>
      <c r="E264" s="182" t="s">
        <v>455</v>
      </c>
      <c r="F264" s="183" t="s">
        <v>1825</v>
      </c>
      <c r="G264" s="184" t="s">
        <v>160</v>
      </c>
      <c r="H264" s="185">
        <v>1.8</v>
      </c>
      <c r="I264" s="186"/>
      <c r="J264" s="187">
        <f>ROUND(I264*H264,2)</f>
        <v>0</v>
      </c>
      <c r="K264" s="183" t="s">
        <v>221</v>
      </c>
      <c r="L264" s="41"/>
      <c r="M264" s="188" t="s">
        <v>19</v>
      </c>
      <c r="N264" s="189" t="s">
        <v>43</v>
      </c>
      <c r="O264" s="66"/>
      <c r="P264" s="190">
        <f>O264*H264</f>
        <v>0</v>
      </c>
      <c r="Q264" s="190">
        <v>2.2563399999999998</v>
      </c>
      <c r="R264" s="190">
        <f>Q264*H264</f>
        <v>4.0614119999999998</v>
      </c>
      <c r="S264" s="190">
        <v>0</v>
      </c>
      <c r="T264" s="19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2" t="s">
        <v>156</v>
      </c>
      <c r="AT264" s="192" t="s">
        <v>218</v>
      </c>
      <c r="AU264" s="192" t="s">
        <v>81</v>
      </c>
      <c r="AY264" s="19" t="s">
        <v>216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19" t="s">
        <v>79</v>
      </c>
      <c r="BK264" s="193">
        <f>ROUND(I264*H264,2)</f>
        <v>0</v>
      </c>
      <c r="BL264" s="19" t="s">
        <v>156</v>
      </c>
      <c r="BM264" s="192" t="s">
        <v>1826</v>
      </c>
    </row>
    <row r="265" spans="1:65" s="2" customFormat="1" ht="11.25">
      <c r="A265" s="36"/>
      <c r="B265" s="37"/>
      <c r="C265" s="38"/>
      <c r="D265" s="194" t="s">
        <v>223</v>
      </c>
      <c r="E265" s="38"/>
      <c r="F265" s="195" t="s">
        <v>458</v>
      </c>
      <c r="G265" s="38"/>
      <c r="H265" s="38"/>
      <c r="I265" s="196"/>
      <c r="J265" s="38"/>
      <c r="K265" s="38"/>
      <c r="L265" s="41"/>
      <c r="M265" s="197"/>
      <c r="N265" s="198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223</v>
      </c>
      <c r="AU265" s="19" t="s">
        <v>81</v>
      </c>
    </row>
    <row r="266" spans="1:65" s="14" customFormat="1" ht="11.25">
      <c r="B266" s="212"/>
      <c r="C266" s="213"/>
      <c r="D266" s="199" t="s">
        <v>227</v>
      </c>
      <c r="E266" s="214" t="s">
        <v>19</v>
      </c>
      <c r="F266" s="215" t="s">
        <v>1827</v>
      </c>
      <c r="G266" s="213"/>
      <c r="H266" s="214" t="s">
        <v>19</v>
      </c>
      <c r="I266" s="216"/>
      <c r="J266" s="213"/>
      <c r="K266" s="213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227</v>
      </c>
      <c r="AU266" s="221" t="s">
        <v>81</v>
      </c>
      <c r="AV266" s="14" t="s">
        <v>79</v>
      </c>
      <c r="AW266" s="14" t="s">
        <v>33</v>
      </c>
      <c r="AX266" s="14" t="s">
        <v>72</v>
      </c>
      <c r="AY266" s="221" t="s">
        <v>216</v>
      </c>
    </row>
    <row r="267" spans="1:65" s="13" customFormat="1" ht="11.25">
      <c r="B267" s="201"/>
      <c r="C267" s="202"/>
      <c r="D267" s="199" t="s">
        <v>227</v>
      </c>
      <c r="E267" s="203" t="s">
        <v>19</v>
      </c>
      <c r="F267" s="204" t="s">
        <v>1828</v>
      </c>
      <c r="G267" s="202"/>
      <c r="H267" s="205">
        <v>1.8</v>
      </c>
      <c r="I267" s="206"/>
      <c r="J267" s="202"/>
      <c r="K267" s="202"/>
      <c r="L267" s="207"/>
      <c r="M267" s="208"/>
      <c r="N267" s="209"/>
      <c r="O267" s="209"/>
      <c r="P267" s="209"/>
      <c r="Q267" s="209"/>
      <c r="R267" s="209"/>
      <c r="S267" s="209"/>
      <c r="T267" s="210"/>
      <c r="AT267" s="211" t="s">
        <v>227</v>
      </c>
      <c r="AU267" s="211" t="s">
        <v>81</v>
      </c>
      <c r="AV267" s="13" t="s">
        <v>81</v>
      </c>
      <c r="AW267" s="13" t="s">
        <v>33</v>
      </c>
      <c r="AX267" s="13" t="s">
        <v>79</v>
      </c>
      <c r="AY267" s="211" t="s">
        <v>216</v>
      </c>
    </row>
    <row r="268" spans="1:65" s="12" customFormat="1" ht="22.9" customHeight="1">
      <c r="B268" s="165"/>
      <c r="C268" s="166"/>
      <c r="D268" s="167" t="s">
        <v>71</v>
      </c>
      <c r="E268" s="179" t="s">
        <v>1829</v>
      </c>
      <c r="F268" s="179" t="s">
        <v>1830</v>
      </c>
      <c r="G268" s="166"/>
      <c r="H268" s="166"/>
      <c r="I268" s="169"/>
      <c r="J268" s="180">
        <f>BK268</f>
        <v>0</v>
      </c>
      <c r="K268" s="166"/>
      <c r="L268" s="171"/>
      <c r="M268" s="172"/>
      <c r="N268" s="173"/>
      <c r="O268" s="173"/>
      <c r="P268" s="174">
        <f>P269</f>
        <v>0</v>
      </c>
      <c r="Q268" s="173"/>
      <c r="R268" s="174">
        <f>R269</f>
        <v>3.3E-3</v>
      </c>
      <c r="S268" s="173"/>
      <c r="T268" s="175">
        <f>T269</f>
        <v>0</v>
      </c>
      <c r="AR268" s="176" t="s">
        <v>79</v>
      </c>
      <c r="AT268" s="177" t="s">
        <v>71</v>
      </c>
      <c r="AU268" s="177" t="s">
        <v>79</v>
      </c>
      <c r="AY268" s="176" t="s">
        <v>216</v>
      </c>
      <c r="BK268" s="178">
        <f>BK269</f>
        <v>0</v>
      </c>
    </row>
    <row r="269" spans="1:65" s="2" customFormat="1" ht="16.5" customHeight="1">
      <c r="A269" s="36"/>
      <c r="B269" s="37"/>
      <c r="C269" s="181" t="s">
        <v>481</v>
      </c>
      <c r="D269" s="181" t="s">
        <v>218</v>
      </c>
      <c r="E269" s="182" t="s">
        <v>1831</v>
      </c>
      <c r="F269" s="183" t="s">
        <v>1832</v>
      </c>
      <c r="G269" s="184" t="s">
        <v>1053</v>
      </c>
      <c r="H269" s="185">
        <v>1</v>
      </c>
      <c r="I269" s="186"/>
      <c r="J269" s="187">
        <f>ROUND(I269*H269,2)</f>
        <v>0</v>
      </c>
      <c r="K269" s="183" t="s">
        <v>1083</v>
      </c>
      <c r="L269" s="41"/>
      <c r="M269" s="188" t="s">
        <v>19</v>
      </c>
      <c r="N269" s="189" t="s">
        <v>43</v>
      </c>
      <c r="O269" s="66"/>
      <c r="P269" s="190">
        <f>O269*H269</f>
        <v>0</v>
      </c>
      <c r="Q269" s="190">
        <v>3.3E-3</v>
      </c>
      <c r="R269" s="190">
        <f>Q269*H269</f>
        <v>3.3E-3</v>
      </c>
      <c r="S269" s="190">
        <v>0</v>
      </c>
      <c r="T269" s="191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92" t="s">
        <v>156</v>
      </c>
      <c r="AT269" s="192" t="s">
        <v>218</v>
      </c>
      <c r="AU269" s="192" t="s">
        <v>81</v>
      </c>
      <c r="AY269" s="19" t="s">
        <v>216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19" t="s">
        <v>79</v>
      </c>
      <c r="BK269" s="193">
        <f>ROUND(I269*H269,2)</f>
        <v>0</v>
      </c>
      <c r="BL269" s="19" t="s">
        <v>156</v>
      </c>
      <c r="BM269" s="192" t="s">
        <v>1833</v>
      </c>
    </row>
    <row r="270" spans="1:65" s="12" customFormat="1" ht="22.9" customHeight="1">
      <c r="B270" s="165"/>
      <c r="C270" s="166"/>
      <c r="D270" s="167" t="s">
        <v>71</v>
      </c>
      <c r="E270" s="179" t="s">
        <v>1834</v>
      </c>
      <c r="F270" s="179" t="s">
        <v>1835</v>
      </c>
      <c r="G270" s="166"/>
      <c r="H270" s="166"/>
      <c r="I270" s="169"/>
      <c r="J270" s="180">
        <f>BK270</f>
        <v>0</v>
      </c>
      <c r="K270" s="166"/>
      <c r="L270" s="171"/>
      <c r="M270" s="172"/>
      <c r="N270" s="173"/>
      <c r="O270" s="173"/>
      <c r="P270" s="174">
        <f>P271</f>
        <v>0</v>
      </c>
      <c r="Q270" s="173"/>
      <c r="R270" s="174">
        <f>R271</f>
        <v>3.3E-3</v>
      </c>
      <c r="S270" s="173"/>
      <c r="T270" s="175">
        <f>T271</f>
        <v>0</v>
      </c>
      <c r="AR270" s="176" t="s">
        <v>79</v>
      </c>
      <c r="AT270" s="177" t="s">
        <v>71</v>
      </c>
      <c r="AU270" s="177" t="s">
        <v>79</v>
      </c>
      <c r="AY270" s="176" t="s">
        <v>216</v>
      </c>
      <c r="BK270" s="178">
        <f>BK271</f>
        <v>0</v>
      </c>
    </row>
    <row r="271" spans="1:65" s="2" customFormat="1" ht="16.5" customHeight="1">
      <c r="A271" s="36"/>
      <c r="B271" s="37"/>
      <c r="C271" s="181" t="s">
        <v>488</v>
      </c>
      <c r="D271" s="181" t="s">
        <v>218</v>
      </c>
      <c r="E271" s="182" t="s">
        <v>1836</v>
      </c>
      <c r="F271" s="183" t="s">
        <v>1837</v>
      </c>
      <c r="G271" s="184" t="s">
        <v>1053</v>
      </c>
      <c r="H271" s="185">
        <v>1</v>
      </c>
      <c r="I271" s="186"/>
      <c r="J271" s="187">
        <f>ROUND(I271*H271,2)</f>
        <v>0</v>
      </c>
      <c r="K271" s="183" t="s">
        <v>1083</v>
      </c>
      <c r="L271" s="41"/>
      <c r="M271" s="188" t="s">
        <v>19</v>
      </c>
      <c r="N271" s="189" t="s">
        <v>43</v>
      </c>
      <c r="O271" s="66"/>
      <c r="P271" s="190">
        <f>O271*H271</f>
        <v>0</v>
      </c>
      <c r="Q271" s="190">
        <v>3.3E-3</v>
      </c>
      <c r="R271" s="190">
        <f>Q271*H271</f>
        <v>3.3E-3</v>
      </c>
      <c r="S271" s="190">
        <v>0</v>
      </c>
      <c r="T271" s="191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92" t="s">
        <v>156</v>
      </c>
      <c r="AT271" s="192" t="s">
        <v>218</v>
      </c>
      <c r="AU271" s="192" t="s">
        <v>81</v>
      </c>
      <c r="AY271" s="19" t="s">
        <v>216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19" t="s">
        <v>79</v>
      </c>
      <c r="BK271" s="193">
        <f>ROUND(I271*H271,2)</f>
        <v>0</v>
      </c>
      <c r="BL271" s="19" t="s">
        <v>156</v>
      </c>
      <c r="BM271" s="192" t="s">
        <v>1838</v>
      </c>
    </row>
    <row r="272" spans="1:65" s="12" customFormat="1" ht="22.9" customHeight="1">
      <c r="B272" s="165"/>
      <c r="C272" s="166"/>
      <c r="D272" s="167" t="s">
        <v>71</v>
      </c>
      <c r="E272" s="179" t="s">
        <v>1839</v>
      </c>
      <c r="F272" s="179" t="s">
        <v>1840</v>
      </c>
      <c r="G272" s="166"/>
      <c r="H272" s="166"/>
      <c r="I272" s="169"/>
      <c r="J272" s="180">
        <f>BK272</f>
        <v>0</v>
      </c>
      <c r="K272" s="166"/>
      <c r="L272" s="171"/>
      <c r="M272" s="172"/>
      <c r="N272" s="173"/>
      <c r="O272" s="173"/>
      <c r="P272" s="174">
        <f>SUM(P273:P274)</f>
        <v>0</v>
      </c>
      <c r="Q272" s="173"/>
      <c r="R272" s="174">
        <f>SUM(R273:R274)</f>
        <v>2.4899200000000001</v>
      </c>
      <c r="S272" s="173"/>
      <c r="T272" s="175">
        <f>SUM(T273:T274)</f>
        <v>2.48</v>
      </c>
      <c r="AR272" s="176" t="s">
        <v>79</v>
      </c>
      <c r="AT272" s="177" t="s">
        <v>71</v>
      </c>
      <c r="AU272" s="177" t="s">
        <v>79</v>
      </c>
      <c r="AY272" s="176" t="s">
        <v>216</v>
      </c>
      <c r="BK272" s="178">
        <f>SUM(BK273:BK274)</f>
        <v>0</v>
      </c>
    </row>
    <row r="273" spans="1:65" s="2" customFormat="1" ht="16.5" customHeight="1">
      <c r="A273" s="36"/>
      <c r="B273" s="37"/>
      <c r="C273" s="181" t="s">
        <v>493</v>
      </c>
      <c r="D273" s="181" t="s">
        <v>218</v>
      </c>
      <c r="E273" s="182" t="s">
        <v>1841</v>
      </c>
      <c r="F273" s="183" t="s">
        <v>1842</v>
      </c>
      <c r="G273" s="184" t="s">
        <v>176</v>
      </c>
      <c r="H273" s="185">
        <v>4</v>
      </c>
      <c r="I273" s="186"/>
      <c r="J273" s="187">
        <f>ROUND(I273*H273,2)</f>
        <v>0</v>
      </c>
      <c r="K273" s="183" t="s">
        <v>221</v>
      </c>
      <c r="L273" s="41"/>
      <c r="M273" s="188" t="s">
        <v>19</v>
      </c>
      <c r="N273" s="189" t="s">
        <v>43</v>
      </c>
      <c r="O273" s="66"/>
      <c r="P273" s="190">
        <f>O273*H273</f>
        <v>0</v>
      </c>
      <c r="Q273" s="190">
        <v>0.62248000000000003</v>
      </c>
      <c r="R273" s="190">
        <f>Q273*H273</f>
        <v>2.4899200000000001</v>
      </c>
      <c r="S273" s="190">
        <v>0.62</v>
      </c>
      <c r="T273" s="191">
        <f>S273*H273</f>
        <v>2.48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2" t="s">
        <v>156</v>
      </c>
      <c r="AT273" s="192" t="s">
        <v>218</v>
      </c>
      <c r="AU273" s="192" t="s">
        <v>81</v>
      </c>
      <c r="AY273" s="19" t="s">
        <v>216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19" t="s">
        <v>79</v>
      </c>
      <c r="BK273" s="193">
        <f>ROUND(I273*H273,2)</f>
        <v>0</v>
      </c>
      <c r="BL273" s="19" t="s">
        <v>156</v>
      </c>
      <c r="BM273" s="192" t="s">
        <v>1843</v>
      </c>
    </row>
    <row r="274" spans="1:65" s="2" customFormat="1" ht="11.25">
      <c r="A274" s="36"/>
      <c r="B274" s="37"/>
      <c r="C274" s="38"/>
      <c r="D274" s="194" t="s">
        <v>223</v>
      </c>
      <c r="E274" s="38"/>
      <c r="F274" s="195" t="s">
        <v>1844</v>
      </c>
      <c r="G274" s="38"/>
      <c r="H274" s="38"/>
      <c r="I274" s="196"/>
      <c r="J274" s="38"/>
      <c r="K274" s="38"/>
      <c r="L274" s="41"/>
      <c r="M274" s="197"/>
      <c r="N274" s="198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223</v>
      </c>
      <c r="AU274" s="19" t="s">
        <v>81</v>
      </c>
    </row>
    <row r="275" spans="1:65" s="12" customFormat="1" ht="22.9" customHeight="1">
      <c r="B275" s="165"/>
      <c r="C275" s="166"/>
      <c r="D275" s="167" t="s">
        <v>71</v>
      </c>
      <c r="E275" s="179" t="s">
        <v>1845</v>
      </c>
      <c r="F275" s="179" t="s">
        <v>1846</v>
      </c>
      <c r="G275" s="166"/>
      <c r="H275" s="166"/>
      <c r="I275" s="169"/>
      <c r="J275" s="180">
        <f>BK275</f>
        <v>0</v>
      </c>
      <c r="K275" s="166"/>
      <c r="L275" s="171"/>
      <c r="M275" s="172"/>
      <c r="N275" s="173"/>
      <c r="O275" s="173"/>
      <c r="P275" s="174">
        <f>P276</f>
        <v>0</v>
      </c>
      <c r="Q275" s="173"/>
      <c r="R275" s="174">
        <f>R276</f>
        <v>0</v>
      </c>
      <c r="S275" s="173"/>
      <c r="T275" s="175">
        <f>T276</f>
        <v>0</v>
      </c>
      <c r="AR275" s="176" t="s">
        <v>79</v>
      </c>
      <c r="AT275" s="177" t="s">
        <v>71</v>
      </c>
      <c r="AU275" s="177" t="s">
        <v>79</v>
      </c>
      <c r="AY275" s="176" t="s">
        <v>216</v>
      </c>
      <c r="BK275" s="178">
        <f>BK276</f>
        <v>0</v>
      </c>
    </row>
    <row r="276" spans="1:65" s="2" customFormat="1" ht="21.75" customHeight="1">
      <c r="A276" s="36"/>
      <c r="B276" s="37"/>
      <c r="C276" s="181" t="s">
        <v>500</v>
      </c>
      <c r="D276" s="181" t="s">
        <v>218</v>
      </c>
      <c r="E276" s="182" t="s">
        <v>1847</v>
      </c>
      <c r="F276" s="183" t="s">
        <v>1848</v>
      </c>
      <c r="G276" s="184" t="s">
        <v>176</v>
      </c>
      <c r="H276" s="185">
        <v>6</v>
      </c>
      <c r="I276" s="186"/>
      <c r="J276" s="187">
        <f>ROUND(I276*H276,2)</f>
        <v>0</v>
      </c>
      <c r="K276" s="183" t="s">
        <v>1083</v>
      </c>
      <c r="L276" s="41"/>
      <c r="M276" s="188" t="s">
        <v>19</v>
      </c>
      <c r="N276" s="189" t="s">
        <v>43</v>
      </c>
      <c r="O276" s="66"/>
      <c r="P276" s="190">
        <f>O276*H276</f>
        <v>0</v>
      </c>
      <c r="Q276" s="190">
        <v>0</v>
      </c>
      <c r="R276" s="190">
        <f>Q276*H276</f>
        <v>0</v>
      </c>
      <c r="S276" s="190">
        <v>0</v>
      </c>
      <c r="T276" s="191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92" t="s">
        <v>156</v>
      </c>
      <c r="AT276" s="192" t="s">
        <v>218</v>
      </c>
      <c r="AU276" s="192" t="s">
        <v>81</v>
      </c>
      <c r="AY276" s="19" t="s">
        <v>216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19" t="s">
        <v>79</v>
      </c>
      <c r="BK276" s="193">
        <f>ROUND(I276*H276,2)</f>
        <v>0</v>
      </c>
      <c r="BL276" s="19" t="s">
        <v>156</v>
      </c>
      <c r="BM276" s="192" t="s">
        <v>1849</v>
      </c>
    </row>
    <row r="277" spans="1:65" s="12" customFormat="1" ht="22.9" customHeight="1">
      <c r="B277" s="165"/>
      <c r="C277" s="166"/>
      <c r="D277" s="167" t="s">
        <v>71</v>
      </c>
      <c r="E277" s="179" t="s">
        <v>1850</v>
      </c>
      <c r="F277" s="179" t="s">
        <v>1851</v>
      </c>
      <c r="G277" s="166"/>
      <c r="H277" s="166"/>
      <c r="I277" s="169"/>
      <c r="J277" s="180">
        <f>BK277</f>
        <v>0</v>
      </c>
      <c r="K277" s="166"/>
      <c r="L277" s="171"/>
      <c r="M277" s="172"/>
      <c r="N277" s="173"/>
      <c r="O277" s="173"/>
      <c r="P277" s="174">
        <f>SUM(P278:P279)</f>
        <v>0</v>
      </c>
      <c r="Q277" s="173"/>
      <c r="R277" s="174">
        <f>SUM(R278:R279)</f>
        <v>0</v>
      </c>
      <c r="S277" s="173"/>
      <c r="T277" s="175">
        <f>SUM(T278:T279)</f>
        <v>2.4E-2</v>
      </c>
      <c r="AR277" s="176" t="s">
        <v>79</v>
      </c>
      <c r="AT277" s="177" t="s">
        <v>71</v>
      </c>
      <c r="AU277" s="177" t="s">
        <v>79</v>
      </c>
      <c r="AY277" s="176" t="s">
        <v>216</v>
      </c>
      <c r="BK277" s="178">
        <f>SUM(BK278:BK279)</f>
        <v>0</v>
      </c>
    </row>
    <row r="278" spans="1:65" s="2" customFormat="1" ht="24.2" customHeight="1">
      <c r="A278" s="36"/>
      <c r="B278" s="37"/>
      <c r="C278" s="181" t="s">
        <v>505</v>
      </c>
      <c r="D278" s="181" t="s">
        <v>218</v>
      </c>
      <c r="E278" s="182" t="s">
        <v>1852</v>
      </c>
      <c r="F278" s="183" t="s">
        <v>1853</v>
      </c>
      <c r="G278" s="184" t="s">
        <v>176</v>
      </c>
      <c r="H278" s="185">
        <v>6</v>
      </c>
      <c r="I278" s="186"/>
      <c r="J278" s="187">
        <f>ROUND(I278*H278,2)</f>
        <v>0</v>
      </c>
      <c r="K278" s="183" t="s">
        <v>221</v>
      </c>
      <c r="L278" s="41"/>
      <c r="M278" s="188" t="s">
        <v>19</v>
      </c>
      <c r="N278" s="189" t="s">
        <v>43</v>
      </c>
      <c r="O278" s="66"/>
      <c r="P278" s="190">
        <f>O278*H278</f>
        <v>0</v>
      </c>
      <c r="Q278" s="190">
        <v>0</v>
      </c>
      <c r="R278" s="190">
        <f>Q278*H278</f>
        <v>0</v>
      </c>
      <c r="S278" s="190">
        <v>4.0000000000000001E-3</v>
      </c>
      <c r="T278" s="191">
        <f>S278*H278</f>
        <v>2.4E-2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92" t="s">
        <v>156</v>
      </c>
      <c r="AT278" s="192" t="s">
        <v>218</v>
      </c>
      <c r="AU278" s="192" t="s">
        <v>81</v>
      </c>
      <c r="AY278" s="19" t="s">
        <v>216</v>
      </c>
      <c r="BE278" s="193">
        <f>IF(N278="základní",J278,0)</f>
        <v>0</v>
      </c>
      <c r="BF278" s="193">
        <f>IF(N278="snížená",J278,0)</f>
        <v>0</v>
      </c>
      <c r="BG278" s="193">
        <f>IF(N278="zákl. přenesená",J278,0)</f>
        <v>0</v>
      </c>
      <c r="BH278" s="193">
        <f>IF(N278="sníž. přenesená",J278,0)</f>
        <v>0</v>
      </c>
      <c r="BI278" s="193">
        <f>IF(N278="nulová",J278,0)</f>
        <v>0</v>
      </c>
      <c r="BJ278" s="19" t="s">
        <v>79</v>
      </c>
      <c r="BK278" s="193">
        <f>ROUND(I278*H278,2)</f>
        <v>0</v>
      </c>
      <c r="BL278" s="19" t="s">
        <v>156</v>
      </c>
      <c r="BM278" s="192" t="s">
        <v>1854</v>
      </c>
    </row>
    <row r="279" spans="1:65" s="2" customFormat="1" ht="11.25">
      <c r="A279" s="36"/>
      <c r="B279" s="37"/>
      <c r="C279" s="38"/>
      <c r="D279" s="194" t="s">
        <v>223</v>
      </c>
      <c r="E279" s="38"/>
      <c r="F279" s="195" t="s">
        <v>1855</v>
      </c>
      <c r="G279" s="38"/>
      <c r="H279" s="38"/>
      <c r="I279" s="196"/>
      <c r="J279" s="38"/>
      <c r="K279" s="38"/>
      <c r="L279" s="41"/>
      <c r="M279" s="197"/>
      <c r="N279" s="198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223</v>
      </c>
      <c r="AU279" s="19" t="s">
        <v>81</v>
      </c>
    </row>
    <row r="280" spans="1:65" s="12" customFormat="1" ht="22.9" customHeight="1">
      <c r="B280" s="165"/>
      <c r="C280" s="166"/>
      <c r="D280" s="167" t="s">
        <v>71</v>
      </c>
      <c r="E280" s="179" t="s">
        <v>1856</v>
      </c>
      <c r="F280" s="179" t="s">
        <v>1857</v>
      </c>
      <c r="G280" s="166"/>
      <c r="H280" s="166"/>
      <c r="I280" s="169"/>
      <c r="J280" s="180">
        <f>BK280</f>
        <v>0</v>
      </c>
      <c r="K280" s="166"/>
      <c r="L280" s="171"/>
      <c r="M280" s="172"/>
      <c r="N280" s="173"/>
      <c r="O280" s="173"/>
      <c r="P280" s="174">
        <f>SUM(P281:P282)</f>
        <v>0</v>
      </c>
      <c r="Q280" s="173"/>
      <c r="R280" s="174">
        <f>SUM(R281:R282)</f>
        <v>2.8E-3</v>
      </c>
      <c r="S280" s="173"/>
      <c r="T280" s="175">
        <f>SUM(T281:T282)</f>
        <v>0</v>
      </c>
      <c r="AR280" s="176" t="s">
        <v>79</v>
      </c>
      <c r="AT280" s="177" t="s">
        <v>71</v>
      </c>
      <c r="AU280" s="177" t="s">
        <v>79</v>
      </c>
      <c r="AY280" s="176" t="s">
        <v>216</v>
      </c>
      <c r="BK280" s="178">
        <f>SUM(BK281:BK282)</f>
        <v>0</v>
      </c>
    </row>
    <row r="281" spans="1:65" s="2" customFormat="1" ht="16.5" customHeight="1">
      <c r="A281" s="36"/>
      <c r="B281" s="37"/>
      <c r="C281" s="181" t="s">
        <v>510</v>
      </c>
      <c r="D281" s="181" t="s">
        <v>218</v>
      </c>
      <c r="E281" s="182" t="s">
        <v>1858</v>
      </c>
      <c r="F281" s="183" t="s">
        <v>1859</v>
      </c>
      <c r="G281" s="184" t="s">
        <v>176</v>
      </c>
      <c r="H281" s="185">
        <v>4</v>
      </c>
      <c r="I281" s="186"/>
      <c r="J281" s="187">
        <f>ROUND(I281*H281,2)</f>
        <v>0</v>
      </c>
      <c r="K281" s="183" t="s">
        <v>221</v>
      </c>
      <c r="L281" s="41"/>
      <c r="M281" s="188" t="s">
        <v>19</v>
      </c>
      <c r="N281" s="189" t="s">
        <v>43</v>
      </c>
      <c r="O281" s="66"/>
      <c r="P281" s="190">
        <f>O281*H281</f>
        <v>0</v>
      </c>
      <c r="Q281" s="190">
        <v>6.9999999999999999E-4</v>
      </c>
      <c r="R281" s="190">
        <f>Q281*H281</f>
        <v>2.8E-3</v>
      </c>
      <c r="S281" s="190">
        <v>0</v>
      </c>
      <c r="T281" s="19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92" t="s">
        <v>156</v>
      </c>
      <c r="AT281" s="192" t="s">
        <v>218</v>
      </c>
      <c r="AU281" s="192" t="s">
        <v>81</v>
      </c>
      <c r="AY281" s="19" t="s">
        <v>216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19" t="s">
        <v>79</v>
      </c>
      <c r="BK281" s="193">
        <f>ROUND(I281*H281,2)</f>
        <v>0</v>
      </c>
      <c r="BL281" s="19" t="s">
        <v>156</v>
      </c>
      <c r="BM281" s="192" t="s">
        <v>1860</v>
      </c>
    </row>
    <row r="282" spans="1:65" s="2" customFormat="1" ht="11.25">
      <c r="A282" s="36"/>
      <c r="B282" s="37"/>
      <c r="C282" s="38"/>
      <c r="D282" s="194" t="s">
        <v>223</v>
      </c>
      <c r="E282" s="38"/>
      <c r="F282" s="195" t="s">
        <v>1861</v>
      </c>
      <c r="G282" s="38"/>
      <c r="H282" s="38"/>
      <c r="I282" s="196"/>
      <c r="J282" s="38"/>
      <c r="K282" s="38"/>
      <c r="L282" s="41"/>
      <c r="M282" s="197"/>
      <c r="N282" s="198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223</v>
      </c>
      <c r="AU282" s="19" t="s">
        <v>81</v>
      </c>
    </row>
    <row r="283" spans="1:65" s="12" customFormat="1" ht="22.9" customHeight="1">
      <c r="B283" s="165"/>
      <c r="C283" s="166"/>
      <c r="D283" s="167" t="s">
        <v>71</v>
      </c>
      <c r="E283" s="179" t="s">
        <v>1862</v>
      </c>
      <c r="F283" s="179" t="s">
        <v>1863</v>
      </c>
      <c r="G283" s="166"/>
      <c r="H283" s="166"/>
      <c r="I283" s="169"/>
      <c r="J283" s="180">
        <f>BK283</f>
        <v>0</v>
      </c>
      <c r="K283" s="166"/>
      <c r="L283" s="171"/>
      <c r="M283" s="172"/>
      <c r="N283" s="173"/>
      <c r="O283" s="173"/>
      <c r="P283" s="174">
        <f>SUM(P284:P299)</f>
        <v>0</v>
      </c>
      <c r="Q283" s="173"/>
      <c r="R283" s="174">
        <f>SUM(R284:R299)</f>
        <v>4.3299999999999998E-2</v>
      </c>
      <c r="S283" s="173"/>
      <c r="T283" s="175">
        <f>SUM(T284:T299)</f>
        <v>0</v>
      </c>
      <c r="AR283" s="176" t="s">
        <v>79</v>
      </c>
      <c r="AT283" s="177" t="s">
        <v>71</v>
      </c>
      <c r="AU283" s="177" t="s">
        <v>79</v>
      </c>
      <c r="AY283" s="176" t="s">
        <v>216</v>
      </c>
      <c r="BK283" s="178">
        <f>SUM(BK284:BK299)</f>
        <v>0</v>
      </c>
    </row>
    <row r="284" spans="1:65" s="2" customFormat="1" ht="16.5" customHeight="1">
      <c r="A284" s="36"/>
      <c r="B284" s="37"/>
      <c r="C284" s="181" t="s">
        <v>515</v>
      </c>
      <c r="D284" s="181" t="s">
        <v>218</v>
      </c>
      <c r="E284" s="182" t="s">
        <v>1858</v>
      </c>
      <c r="F284" s="183" t="s">
        <v>1859</v>
      </c>
      <c r="G284" s="184" t="s">
        <v>176</v>
      </c>
      <c r="H284" s="185">
        <v>12</v>
      </c>
      <c r="I284" s="186"/>
      <c r="J284" s="187">
        <f>ROUND(I284*H284,2)</f>
        <v>0</v>
      </c>
      <c r="K284" s="183" t="s">
        <v>221</v>
      </c>
      <c r="L284" s="41"/>
      <c r="M284" s="188" t="s">
        <v>19</v>
      </c>
      <c r="N284" s="189" t="s">
        <v>43</v>
      </c>
      <c r="O284" s="66"/>
      <c r="P284" s="190">
        <f>O284*H284</f>
        <v>0</v>
      </c>
      <c r="Q284" s="190">
        <v>6.9999999999999999E-4</v>
      </c>
      <c r="R284" s="190">
        <f>Q284*H284</f>
        <v>8.3999999999999995E-3</v>
      </c>
      <c r="S284" s="190">
        <v>0</v>
      </c>
      <c r="T284" s="191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92" t="s">
        <v>156</v>
      </c>
      <c r="AT284" s="192" t="s">
        <v>218</v>
      </c>
      <c r="AU284" s="192" t="s">
        <v>81</v>
      </c>
      <c r="AY284" s="19" t="s">
        <v>216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19" t="s">
        <v>79</v>
      </c>
      <c r="BK284" s="193">
        <f>ROUND(I284*H284,2)</f>
        <v>0</v>
      </c>
      <c r="BL284" s="19" t="s">
        <v>156</v>
      </c>
      <c r="BM284" s="192" t="s">
        <v>1864</v>
      </c>
    </row>
    <row r="285" spans="1:65" s="2" customFormat="1" ht="11.25">
      <c r="A285" s="36"/>
      <c r="B285" s="37"/>
      <c r="C285" s="38"/>
      <c r="D285" s="194" t="s">
        <v>223</v>
      </c>
      <c r="E285" s="38"/>
      <c r="F285" s="195" t="s">
        <v>1861</v>
      </c>
      <c r="G285" s="38"/>
      <c r="H285" s="38"/>
      <c r="I285" s="196"/>
      <c r="J285" s="38"/>
      <c r="K285" s="38"/>
      <c r="L285" s="41"/>
      <c r="M285" s="197"/>
      <c r="N285" s="198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223</v>
      </c>
      <c r="AU285" s="19" t="s">
        <v>81</v>
      </c>
    </row>
    <row r="286" spans="1:65" s="2" customFormat="1" ht="16.5" customHeight="1">
      <c r="A286" s="36"/>
      <c r="B286" s="37"/>
      <c r="C286" s="233" t="s">
        <v>520</v>
      </c>
      <c r="D286" s="233" t="s">
        <v>312</v>
      </c>
      <c r="E286" s="234" t="s">
        <v>1865</v>
      </c>
      <c r="F286" s="235" t="s">
        <v>1866</v>
      </c>
      <c r="G286" s="236" t="s">
        <v>176</v>
      </c>
      <c r="H286" s="237">
        <v>5</v>
      </c>
      <c r="I286" s="238"/>
      <c r="J286" s="239">
        <f>ROUND(I286*H286,2)</f>
        <v>0</v>
      </c>
      <c r="K286" s="235" t="s">
        <v>221</v>
      </c>
      <c r="L286" s="240"/>
      <c r="M286" s="241" t="s">
        <v>19</v>
      </c>
      <c r="N286" s="242" t="s">
        <v>43</v>
      </c>
      <c r="O286" s="66"/>
      <c r="P286" s="190">
        <f>O286*H286</f>
        <v>0</v>
      </c>
      <c r="Q286" s="190">
        <v>2.5000000000000001E-3</v>
      </c>
      <c r="R286" s="190">
        <f>Q286*H286</f>
        <v>1.2500000000000001E-2</v>
      </c>
      <c r="S286" s="190">
        <v>0</v>
      </c>
      <c r="T286" s="191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92" t="s">
        <v>257</v>
      </c>
      <c r="AT286" s="192" t="s">
        <v>312</v>
      </c>
      <c r="AU286" s="192" t="s">
        <v>81</v>
      </c>
      <c r="AY286" s="19" t="s">
        <v>216</v>
      </c>
      <c r="BE286" s="193">
        <f>IF(N286="základní",J286,0)</f>
        <v>0</v>
      </c>
      <c r="BF286" s="193">
        <f>IF(N286="snížená",J286,0)</f>
        <v>0</v>
      </c>
      <c r="BG286" s="193">
        <f>IF(N286="zákl. přenesená",J286,0)</f>
        <v>0</v>
      </c>
      <c r="BH286" s="193">
        <f>IF(N286="sníž. přenesená",J286,0)</f>
        <v>0</v>
      </c>
      <c r="BI286" s="193">
        <f>IF(N286="nulová",J286,0)</f>
        <v>0</v>
      </c>
      <c r="BJ286" s="19" t="s">
        <v>79</v>
      </c>
      <c r="BK286" s="193">
        <f>ROUND(I286*H286,2)</f>
        <v>0</v>
      </c>
      <c r="BL286" s="19" t="s">
        <v>156</v>
      </c>
      <c r="BM286" s="192" t="s">
        <v>1867</v>
      </c>
    </row>
    <row r="287" spans="1:65" s="14" customFormat="1" ht="11.25">
      <c r="B287" s="212"/>
      <c r="C287" s="213"/>
      <c r="D287" s="199" t="s">
        <v>227</v>
      </c>
      <c r="E287" s="214" t="s">
        <v>19</v>
      </c>
      <c r="F287" s="215" t="s">
        <v>1868</v>
      </c>
      <c r="G287" s="213"/>
      <c r="H287" s="214" t="s">
        <v>19</v>
      </c>
      <c r="I287" s="216"/>
      <c r="J287" s="213"/>
      <c r="K287" s="213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227</v>
      </c>
      <c r="AU287" s="221" t="s">
        <v>81</v>
      </c>
      <c r="AV287" s="14" t="s">
        <v>79</v>
      </c>
      <c r="AW287" s="14" t="s">
        <v>33</v>
      </c>
      <c r="AX287" s="14" t="s">
        <v>72</v>
      </c>
      <c r="AY287" s="221" t="s">
        <v>216</v>
      </c>
    </row>
    <row r="288" spans="1:65" s="13" customFormat="1" ht="11.25">
      <c r="B288" s="201"/>
      <c r="C288" s="202"/>
      <c r="D288" s="199" t="s">
        <v>227</v>
      </c>
      <c r="E288" s="203" t="s">
        <v>19</v>
      </c>
      <c r="F288" s="204" t="s">
        <v>79</v>
      </c>
      <c r="G288" s="202"/>
      <c r="H288" s="205">
        <v>1</v>
      </c>
      <c r="I288" s="206"/>
      <c r="J288" s="202"/>
      <c r="K288" s="202"/>
      <c r="L288" s="207"/>
      <c r="M288" s="208"/>
      <c r="N288" s="209"/>
      <c r="O288" s="209"/>
      <c r="P288" s="209"/>
      <c r="Q288" s="209"/>
      <c r="R288" s="209"/>
      <c r="S288" s="209"/>
      <c r="T288" s="210"/>
      <c r="AT288" s="211" t="s">
        <v>227</v>
      </c>
      <c r="AU288" s="211" t="s">
        <v>81</v>
      </c>
      <c r="AV288" s="13" t="s">
        <v>81</v>
      </c>
      <c r="AW288" s="13" t="s">
        <v>33</v>
      </c>
      <c r="AX288" s="13" t="s">
        <v>72</v>
      </c>
      <c r="AY288" s="211" t="s">
        <v>216</v>
      </c>
    </row>
    <row r="289" spans="1:65" s="14" customFormat="1" ht="11.25">
      <c r="B289" s="212"/>
      <c r="C289" s="213"/>
      <c r="D289" s="199" t="s">
        <v>227</v>
      </c>
      <c r="E289" s="214" t="s">
        <v>19</v>
      </c>
      <c r="F289" s="215" t="s">
        <v>1869</v>
      </c>
      <c r="G289" s="213"/>
      <c r="H289" s="214" t="s">
        <v>19</v>
      </c>
      <c r="I289" s="216"/>
      <c r="J289" s="213"/>
      <c r="K289" s="213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227</v>
      </c>
      <c r="AU289" s="221" t="s">
        <v>81</v>
      </c>
      <c r="AV289" s="14" t="s">
        <v>79</v>
      </c>
      <c r="AW289" s="14" t="s">
        <v>33</v>
      </c>
      <c r="AX289" s="14" t="s">
        <v>72</v>
      </c>
      <c r="AY289" s="221" t="s">
        <v>216</v>
      </c>
    </row>
    <row r="290" spans="1:65" s="13" customFormat="1" ht="11.25">
      <c r="B290" s="201"/>
      <c r="C290" s="202"/>
      <c r="D290" s="199" t="s">
        <v>227</v>
      </c>
      <c r="E290" s="203" t="s">
        <v>19</v>
      </c>
      <c r="F290" s="204" t="s">
        <v>79</v>
      </c>
      <c r="G290" s="202"/>
      <c r="H290" s="205">
        <v>1</v>
      </c>
      <c r="I290" s="206"/>
      <c r="J290" s="202"/>
      <c r="K290" s="202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227</v>
      </c>
      <c r="AU290" s="211" t="s">
        <v>81</v>
      </c>
      <c r="AV290" s="13" t="s">
        <v>81</v>
      </c>
      <c r="AW290" s="13" t="s">
        <v>33</v>
      </c>
      <c r="AX290" s="13" t="s">
        <v>72</v>
      </c>
      <c r="AY290" s="211" t="s">
        <v>216</v>
      </c>
    </row>
    <row r="291" spans="1:65" s="14" customFormat="1" ht="11.25">
      <c r="B291" s="212"/>
      <c r="C291" s="213"/>
      <c r="D291" s="199" t="s">
        <v>227</v>
      </c>
      <c r="E291" s="214" t="s">
        <v>19</v>
      </c>
      <c r="F291" s="215" t="s">
        <v>1870</v>
      </c>
      <c r="G291" s="213"/>
      <c r="H291" s="214" t="s">
        <v>19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227</v>
      </c>
      <c r="AU291" s="221" t="s">
        <v>81</v>
      </c>
      <c r="AV291" s="14" t="s">
        <v>79</v>
      </c>
      <c r="AW291" s="14" t="s">
        <v>33</v>
      </c>
      <c r="AX291" s="14" t="s">
        <v>72</v>
      </c>
      <c r="AY291" s="221" t="s">
        <v>216</v>
      </c>
    </row>
    <row r="292" spans="1:65" s="13" customFormat="1" ht="11.25">
      <c r="B292" s="201"/>
      <c r="C292" s="202"/>
      <c r="D292" s="199" t="s">
        <v>227</v>
      </c>
      <c r="E292" s="203" t="s">
        <v>19</v>
      </c>
      <c r="F292" s="204" t="s">
        <v>136</v>
      </c>
      <c r="G292" s="202"/>
      <c r="H292" s="205">
        <v>3</v>
      </c>
      <c r="I292" s="206"/>
      <c r="J292" s="202"/>
      <c r="K292" s="202"/>
      <c r="L292" s="207"/>
      <c r="M292" s="208"/>
      <c r="N292" s="209"/>
      <c r="O292" s="209"/>
      <c r="P292" s="209"/>
      <c r="Q292" s="209"/>
      <c r="R292" s="209"/>
      <c r="S292" s="209"/>
      <c r="T292" s="210"/>
      <c r="AT292" s="211" t="s">
        <v>227</v>
      </c>
      <c r="AU292" s="211" t="s">
        <v>81</v>
      </c>
      <c r="AV292" s="13" t="s">
        <v>81</v>
      </c>
      <c r="AW292" s="13" t="s">
        <v>33</v>
      </c>
      <c r="AX292" s="13" t="s">
        <v>72</v>
      </c>
      <c r="AY292" s="211" t="s">
        <v>216</v>
      </c>
    </row>
    <row r="293" spans="1:65" s="15" customFormat="1" ht="11.25">
      <c r="B293" s="222"/>
      <c r="C293" s="223"/>
      <c r="D293" s="199" t="s">
        <v>227</v>
      </c>
      <c r="E293" s="224" t="s">
        <v>19</v>
      </c>
      <c r="F293" s="225" t="s">
        <v>289</v>
      </c>
      <c r="G293" s="223"/>
      <c r="H293" s="226">
        <v>5</v>
      </c>
      <c r="I293" s="227"/>
      <c r="J293" s="223"/>
      <c r="K293" s="223"/>
      <c r="L293" s="228"/>
      <c r="M293" s="229"/>
      <c r="N293" s="230"/>
      <c r="O293" s="230"/>
      <c r="P293" s="230"/>
      <c r="Q293" s="230"/>
      <c r="R293" s="230"/>
      <c r="S293" s="230"/>
      <c r="T293" s="231"/>
      <c r="AT293" s="232" t="s">
        <v>227</v>
      </c>
      <c r="AU293" s="232" t="s">
        <v>81</v>
      </c>
      <c r="AV293" s="15" t="s">
        <v>156</v>
      </c>
      <c r="AW293" s="15" t="s">
        <v>33</v>
      </c>
      <c r="AX293" s="15" t="s">
        <v>79</v>
      </c>
      <c r="AY293" s="232" t="s">
        <v>216</v>
      </c>
    </row>
    <row r="294" spans="1:65" s="2" customFormat="1" ht="16.5" customHeight="1">
      <c r="A294" s="36"/>
      <c r="B294" s="37"/>
      <c r="C294" s="233" t="s">
        <v>524</v>
      </c>
      <c r="D294" s="233" t="s">
        <v>312</v>
      </c>
      <c r="E294" s="234" t="s">
        <v>1871</v>
      </c>
      <c r="F294" s="235" t="s">
        <v>1872</v>
      </c>
      <c r="G294" s="236" t="s">
        <v>176</v>
      </c>
      <c r="H294" s="237">
        <v>3</v>
      </c>
      <c r="I294" s="238"/>
      <c r="J294" s="239">
        <f>ROUND(I294*H294,2)</f>
        <v>0</v>
      </c>
      <c r="K294" s="235" t="s">
        <v>221</v>
      </c>
      <c r="L294" s="240"/>
      <c r="M294" s="241" t="s">
        <v>19</v>
      </c>
      <c r="N294" s="242" t="s">
        <v>43</v>
      </c>
      <c r="O294" s="66"/>
      <c r="P294" s="190">
        <f>O294*H294</f>
        <v>0</v>
      </c>
      <c r="Q294" s="190">
        <v>4.0000000000000001E-3</v>
      </c>
      <c r="R294" s="190">
        <f>Q294*H294</f>
        <v>1.2E-2</v>
      </c>
      <c r="S294" s="190">
        <v>0</v>
      </c>
      <c r="T294" s="191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92" t="s">
        <v>257</v>
      </c>
      <c r="AT294" s="192" t="s">
        <v>312</v>
      </c>
      <c r="AU294" s="192" t="s">
        <v>81</v>
      </c>
      <c r="AY294" s="19" t="s">
        <v>216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19" t="s">
        <v>79</v>
      </c>
      <c r="BK294" s="193">
        <f>ROUND(I294*H294,2)</f>
        <v>0</v>
      </c>
      <c r="BL294" s="19" t="s">
        <v>156</v>
      </c>
      <c r="BM294" s="192" t="s">
        <v>1873</v>
      </c>
    </row>
    <row r="295" spans="1:65" s="14" customFormat="1" ht="11.25">
      <c r="B295" s="212"/>
      <c r="C295" s="213"/>
      <c r="D295" s="199" t="s">
        <v>227</v>
      </c>
      <c r="E295" s="214" t="s">
        <v>19</v>
      </c>
      <c r="F295" s="215" t="s">
        <v>1874</v>
      </c>
      <c r="G295" s="213"/>
      <c r="H295" s="214" t="s">
        <v>19</v>
      </c>
      <c r="I295" s="216"/>
      <c r="J295" s="213"/>
      <c r="K295" s="213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227</v>
      </c>
      <c r="AU295" s="221" t="s">
        <v>81</v>
      </c>
      <c r="AV295" s="14" t="s">
        <v>79</v>
      </c>
      <c r="AW295" s="14" t="s">
        <v>33</v>
      </c>
      <c r="AX295" s="14" t="s">
        <v>72</v>
      </c>
      <c r="AY295" s="221" t="s">
        <v>216</v>
      </c>
    </row>
    <row r="296" spans="1:65" s="13" customFormat="1" ht="11.25">
      <c r="B296" s="201"/>
      <c r="C296" s="202"/>
      <c r="D296" s="199" t="s">
        <v>227</v>
      </c>
      <c r="E296" s="203" t="s">
        <v>19</v>
      </c>
      <c r="F296" s="204" t="s">
        <v>136</v>
      </c>
      <c r="G296" s="202"/>
      <c r="H296" s="205">
        <v>3</v>
      </c>
      <c r="I296" s="206"/>
      <c r="J296" s="202"/>
      <c r="K296" s="202"/>
      <c r="L296" s="207"/>
      <c r="M296" s="208"/>
      <c r="N296" s="209"/>
      <c r="O296" s="209"/>
      <c r="P296" s="209"/>
      <c r="Q296" s="209"/>
      <c r="R296" s="209"/>
      <c r="S296" s="209"/>
      <c r="T296" s="210"/>
      <c r="AT296" s="211" t="s">
        <v>227</v>
      </c>
      <c r="AU296" s="211" t="s">
        <v>81</v>
      </c>
      <c r="AV296" s="13" t="s">
        <v>81</v>
      </c>
      <c r="AW296" s="13" t="s">
        <v>33</v>
      </c>
      <c r="AX296" s="13" t="s">
        <v>79</v>
      </c>
      <c r="AY296" s="211" t="s">
        <v>216</v>
      </c>
    </row>
    <row r="297" spans="1:65" s="2" customFormat="1" ht="16.5" customHeight="1">
      <c r="A297" s="36"/>
      <c r="B297" s="37"/>
      <c r="C297" s="233" t="s">
        <v>532</v>
      </c>
      <c r="D297" s="233" t="s">
        <v>312</v>
      </c>
      <c r="E297" s="234" t="s">
        <v>1875</v>
      </c>
      <c r="F297" s="235" t="s">
        <v>1876</v>
      </c>
      <c r="G297" s="236" t="s">
        <v>176</v>
      </c>
      <c r="H297" s="237">
        <v>4</v>
      </c>
      <c r="I297" s="238"/>
      <c r="J297" s="239">
        <f>ROUND(I297*H297,2)</f>
        <v>0</v>
      </c>
      <c r="K297" s="235" t="s">
        <v>221</v>
      </c>
      <c r="L297" s="240"/>
      <c r="M297" s="241" t="s">
        <v>19</v>
      </c>
      <c r="N297" s="242" t="s">
        <v>43</v>
      </c>
      <c r="O297" s="66"/>
      <c r="P297" s="190">
        <f>O297*H297</f>
        <v>0</v>
      </c>
      <c r="Q297" s="190">
        <v>2.5999999999999999E-3</v>
      </c>
      <c r="R297" s="190">
        <f>Q297*H297</f>
        <v>1.04E-2</v>
      </c>
      <c r="S297" s="190">
        <v>0</v>
      </c>
      <c r="T297" s="191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92" t="s">
        <v>257</v>
      </c>
      <c r="AT297" s="192" t="s">
        <v>312</v>
      </c>
      <c r="AU297" s="192" t="s">
        <v>81</v>
      </c>
      <c r="AY297" s="19" t="s">
        <v>216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19" t="s">
        <v>79</v>
      </c>
      <c r="BK297" s="193">
        <f>ROUND(I297*H297,2)</f>
        <v>0</v>
      </c>
      <c r="BL297" s="19" t="s">
        <v>156</v>
      </c>
      <c r="BM297" s="192" t="s">
        <v>1877</v>
      </c>
    </row>
    <row r="298" spans="1:65" s="14" customFormat="1" ht="11.25">
      <c r="B298" s="212"/>
      <c r="C298" s="213"/>
      <c r="D298" s="199" t="s">
        <v>227</v>
      </c>
      <c r="E298" s="214" t="s">
        <v>19</v>
      </c>
      <c r="F298" s="215" t="s">
        <v>1878</v>
      </c>
      <c r="G298" s="213"/>
      <c r="H298" s="214" t="s">
        <v>19</v>
      </c>
      <c r="I298" s="216"/>
      <c r="J298" s="213"/>
      <c r="K298" s="213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227</v>
      </c>
      <c r="AU298" s="221" t="s">
        <v>81</v>
      </c>
      <c r="AV298" s="14" t="s">
        <v>79</v>
      </c>
      <c r="AW298" s="14" t="s">
        <v>33</v>
      </c>
      <c r="AX298" s="14" t="s">
        <v>72</v>
      </c>
      <c r="AY298" s="221" t="s">
        <v>216</v>
      </c>
    </row>
    <row r="299" spans="1:65" s="13" customFormat="1" ht="11.25">
      <c r="B299" s="201"/>
      <c r="C299" s="202"/>
      <c r="D299" s="199" t="s">
        <v>227</v>
      </c>
      <c r="E299" s="203" t="s">
        <v>19</v>
      </c>
      <c r="F299" s="204" t="s">
        <v>156</v>
      </c>
      <c r="G299" s="202"/>
      <c r="H299" s="205">
        <v>4</v>
      </c>
      <c r="I299" s="206"/>
      <c r="J299" s="202"/>
      <c r="K299" s="202"/>
      <c r="L299" s="207"/>
      <c r="M299" s="208"/>
      <c r="N299" s="209"/>
      <c r="O299" s="209"/>
      <c r="P299" s="209"/>
      <c r="Q299" s="209"/>
      <c r="R299" s="209"/>
      <c r="S299" s="209"/>
      <c r="T299" s="210"/>
      <c r="AT299" s="211" t="s">
        <v>227</v>
      </c>
      <c r="AU299" s="211" t="s">
        <v>81</v>
      </c>
      <c r="AV299" s="13" t="s">
        <v>81</v>
      </c>
      <c r="AW299" s="13" t="s">
        <v>33</v>
      </c>
      <c r="AX299" s="13" t="s">
        <v>79</v>
      </c>
      <c r="AY299" s="211" t="s">
        <v>216</v>
      </c>
    </row>
    <row r="300" spans="1:65" s="12" customFormat="1" ht="22.9" customHeight="1">
      <c r="B300" s="165"/>
      <c r="C300" s="166"/>
      <c r="D300" s="167" t="s">
        <v>71</v>
      </c>
      <c r="E300" s="179" t="s">
        <v>1879</v>
      </c>
      <c r="F300" s="179" t="s">
        <v>1880</v>
      </c>
      <c r="G300" s="166"/>
      <c r="H300" s="166"/>
      <c r="I300" s="169"/>
      <c r="J300" s="180">
        <f>BK300</f>
        <v>0</v>
      </c>
      <c r="K300" s="166"/>
      <c r="L300" s="171"/>
      <c r="M300" s="172"/>
      <c r="N300" s="173"/>
      <c r="O300" s="173"/>
      <c r="P300" s="174">
        <f>SUM(P301:P325)</f>
        <v>0</v>
      </c>
      <c r="Q300" s="173"/>
      <c r="R300" s="174">
        <f>SUM(R301:R325)</f>
        <v>2.2953899999999994</v>
      </c>
      <c r="S300" s="173"/>
      <c r="T300" s="175">
        <f>SUM(T301:T325)</f>
        <v>0</v>
      </c>
      <c r="AR300" s="176" t="s">
        <v>79</v>
      </c>
      <c r="AT300" s="177" t="s">
        <v>71</v>
      </c>
      <c r="AU300" s="177" t="s">
        <v>79</v>
      </c>
      <c r="AY300" s="176" t="s">
        <v>216</v>
      </c>
      <c r="BK300" s="178">
        <f>SUM(BK301:BK325)</f>
        <v>0</v>
      </c>
    </row>
    <row r="301" spans="1:65" s="2" customFormat="1" ht="16.5" customHeight="1">
      <c r="A301" s="36"/>
      <c r="B301" s="37"/>
      <c r="C301" s="181" t="s">
        <v>540</v>
      </c>
      <c r="D301" s="181" t="s">
        <v>218</v>
      </c>
      <c r="E301" s="182" t="s">
        <v>1858</v>
      </c>
      <c r="F301" s="183" t="s">
        <v>1859</v>
      </c>
      <c r="G301" s="184" t="s">
        <v>176</v>
      </c>
      <c r="H301" s="185">
        <v>30</v>
      </c>
      <c r="I301" s="186"/>
      <c r="J301" s="187">
        <f>ROUND(I301*H301,2)</f>
        <v>0</v>
      </c>
      <c r="K301" s="183" t="s">
        <v>221</v>
      </c>
      <c r="L301" s="41"/>
      <c r="M301" s="188" t="s">
        <v>19</v>
      </c>
      <c r="N301" s="189" t="s">
        <v>43</v>
      </c>
      <c r="O301" s="66"/>
      <c r="P301" s="190">
        <f>O301*H301</f>
        <v>0</v>
      </c>
      <c r="Q301" s="190">
        <v>6.9999999999999999E-4</v>
      </c>
      <c r="R301" s="190">
        <f>Q301*H301</f>
        <v>2.1000000000000001E-2</v>
      </c>
      <c r="S301" s="190">
        <v>0</v>
      </c>
      <c r="T301" s="191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92" t="s">
        <v>156</v>
      </c>
      <c r="AT301" s="192" t="s">
        <v>218</v>
      </c>
      <c r="AU301" s="192" t="s">
        <v>81</v>
      </c>
      <c r="AY301" s="19" t="s">
        <v>216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19" t="s">
        <v>79</v>
      </c>
      <c r="BK301" s="193">
        <f>ROUND(I301*H301,2)</f>
        <v>0</v>
      </c>
      <c r="BL301" s="19" t="s">
        <v>156</v>
      </c>
      <c r="BM301" s="192" t="s">
        <v>1881</v>
      </c>
    </row>
    <row r="302" spans="1:65" s="2" customFormat="1" ht="11.25">
      <c r="A302" s="36"/>
      <c r="B302" s="37"/>
      <c r="C302" s="38"/>
      <c r="D302" s="194" t="s">
        <v>223</v>
      </c>
      <c r="E302" s="38"/>
      <c r="F302" s="195" t="s">
        <v>1861</v>
      </c>
      <c r="G302" s="38"/>
      <c r="H302" s="38"/>
      <c r="I302" s="196"/>
      <c r="J302" s="38"/>
      <c r="K302" s="38"/>
      <c r="L302" s="41"/>
      <c r="M302" s="197"/>
      <c r="N302" s="198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223</v>
      </c>
      <c r="AU302" s="19" t="s">
        <v>81</v>
      </c>
    </row>
    <row r="303" spans="1:65" s="2" customFormat="1" ht="16.5" customHeight="1">
      <c r="A303" s="36"/>
      <c r="B303" s="37"/>
      <c r="C303" s="233" t="s">
        <v>135</v>
      </c>
      <c r="D303" s="233" t="s">
        <v>312</v>
      </c>
      <c r="E303" s="234" t="s">
        <v>1865</v>
      </c>
      <c r="F303" s="235" t="s">
        <v>1866</v>
      </c>
      <c r="G303" s="236" t="s">
        <v>176</v>
      </c>
      <c r="H303" s="237">
        <v>19</v>
      </c>
      <c r="I303" s="238"/>
      <c r="J303" s="239">
        <f>ROUND(I303*H303,2)</f>
        <v>0</v>
      </c>
      <c r="K303" s="235" t="s">
        <v>221</v>
      </c>
      <c r="L303" s="240"/>
      <c r="M303" s="241" t="s">
        <v>19</v>
      </c>
      <c r="N303" s="242" t="s">
        <v>43</v>
      </c>
      <c r="O303" s="66"/>
      <c r="P303" s="190">
        <f>O303*H303</f>
        <v>0</v>
      </c>
      <c r="Q303" s="190">
        <v>2.5000000000000001E-3</v>
      </c>
      <c r="R303" s="190">
        <f>Q303*H303</f>
        <v>4.7500000000000001E-2</v>
      </c>
      <c r="S303" s="190">
        <v>0</v>
      </c>
      <c r="T303" s="191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92" t="s">
        <v>257</v>
      </c>
      <c r="AT303" s="192" t="s">
        <v>312</v>
      </c>
      <c r="AU303" s="192" t="s">
        <v>81</v>
      </c>
      <c r="AY303" s="19" t="s">
        <v>216</v>
      </c>
      <c r="BE303" s="193">
        <f>IF(N303="základní",J303,0)</f>
        <v>0</v>
      </c>
      <c r="BF303" s="193">
        <f>IF(N303="snížená",J303,0)</f>
        <v>0</v>
      </c>
      <c r="BG303" s="193">
        <f>IF(N303="zákl. přenesená",J303,0)</f>
        <v>0</v>
      </c>
      <c r="BH303" s="193">
        <f>IF(N303="sníž. přenesená",J303,0)</f>
        <v>0</v>
      </c>
      <c r="BI303" s="193">
        <f>IF(N303="nulová",J303,0)</f>
        <v>0</v>
      </c>
      <c r="BJ303" s="19" t="s">
        <v>79</v>
      </c>
      <c r="BK303" s="193">
        <f>ROUND(I303*H303,2)</f>
        <v>0</v>
      </c>
      <c r="BL303" s="19" t="s">
        <v>156</v>
      </c>
      <c r="BM303" s="192" t="s">
        <v>1882</v>
      </c>
    </row>
    <row r="304" spans="1:65" s="14" customFormat="1" ht="11.25">
      <c r="B304" s="212"/>
      <c r="C304" s="213"/>
      <c r="D304" s="199" t="s">
        <v>227</v>
      </c>
      <c r="E304" s="214" t="s">
        <v>19</v>
      </c>
      <c r="F304" s="215" t="s">
        <v>1868</v>
      </c>
      <c r="G304" s="213"/>
      <c r="H304" s="214" t="s">
        <v>19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227</v>
      </c>
      <c r="AU304" s="221" t="s">
        <v>81</v>
      </c>
      <c r="AV304" s="14" t="s">
        <v>79</v>
      </c>
      <c r="AW304" s="14" t="s">
        <v>33</v>
      </c>
      <c r="AX304" s="14" t="s">
        <v>72</v>
      </c>
      <c r="AY304" s="221" t="s">
        <v>216</v>
      </c>
    </row>
    <row r="305" spans="1:65" s="13" customFormat="1" ht="11.25">
      <c r="B305" s="201"/>
      <c r="C305" s="202"/>
      <c r="D305" s="199" t="s">
        <v>227</v>
      </c>
      <c r="E305" s="203" t="s">
        <v>19</v>
      </c>
      <c r="F305" s="204" t="s">
        <v>252</v>
      </c>
      <c r="G305" s="202"/>
      <c r="H305" s="205">
        <v>7</v>
      </c>
      <c r="I305" s="206"/>
      <c r="J305" s="202"/>
      <c r="K305" s="202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227</v>
      </c>
      <c r="AU305" s="211" t="s">
        <v>81</v>
      </c>
      <c r="AV305" s="13" t="s">
        <v>81</v>
      </c>
      <c r="AW305" s="13" t="s">
        <v>33</v>
      </c>
      <c r="AX305" s="13" t="s">
        <v>72</v>
      </c>
      <c r="AY305" s="211" t="s">
        <v>216</v>
      </c>
    </row>
    <row r="306" spans="1:65" s="14" customFormat="1" ht="11.25">
      <c r="B306" s="212"/>
      <c r="C306" s="213"/>
      <c r="D306" s="199" t="s">
        <v>227</v>
      </c>
      <c r="E306" s="214" t="s">
        <v>19</v>
      </c>
      <c r="F306" s="215" t="s">
        <v>1869</v>
      </c>
      <c r="G306" s="213"/>
      <c r="H306" s="214" t="s">
        <v>19</v>
      </c>
      <c r="I306" s="216"/>
      <c r="J306" s="213"/>
      <c r="K306" s="213"/>
      <c r="L306" s="217"/>
      <c r="M306" s="218"/>
      <c r="N306" s="219"/>
      <c r="O306" s="219"/>
      <c r="P306" s="219"/>
      <c r="Q306" s="219"/>
      <c r="R306" s="219"/>
      <c r="S306" s="219"/>
      <c r="T306" s="220"/>
      <c r="AT306" s="221" t="s">
        <v>227</v>
      </c>
      <c r="AU306" s="221" t="s">
        <v>81</v>
      </c>
      <c r="AV306" s="14" t="s">
        <v>79</v>
      </c>
      <c r="AW306" s="14" t="s">
        <v>33</v>
      </c>
      <c r="AX306" s="14" t="s">
        <v>72</v>
      </c>
      <c r="AY306" s="221" t="s">
        <v>216</v>
      </c>
    </row>
    <row r="307" spans="1:65" s="13" customFormat="1" ht="11.25">
      <c r="B307" s="201"/>
      <c r="C307" s="202"/>
      <c r="D307" s="199" t="s">
        <v>227</v>
      </c>
      <c r="E307" s="203" t="s">
        <v>19</v>
      </c>
      <c r="F307" s="204" t="s">
        <v>1883</v>
      </c>
      <c r="G307" s="202"/>
      <c r="H307" s="205">
        <v>8</v>
      </c>
      <c r="I307" s="206"/>
      <c r="J307" s="202"/>
      <c r="K307" s="202"/>
      <c r="L307" s="207"/>
      <c r="M307" s="208"/>
      <c r="N307" s="209"/>
      <c r="O307" s="209"/>
      <c r="P307" s="209"/>
      <c r="Q307" s="209"/>
      <c r="R307" s="209"/>
      <c r="S307" s="209"/>
      <c r="T307" s="210"/>
      <c r="AT307" s="211" t="s">
        <v>227</v>
      </c>
      <c r="AU307" s="211" t="s">
        <v>81</v>
      </c>
      <c r="AV307" s="13" t="s">
        <v>81</v>
      </c>
      <c r="AW307" s="13" t="s">
        <v>33</v>
      </c>
      <c r="AX307" s="13" t="s">
        <v>72</v>
      </c>
      <c r="AY307" s="211" t="s">
        <v>216</v>
      </c>
    </row>
    <row r="308" spans="1:65" s="14" customFormat="1" ht="11.25">
      <c r="B308" s="212"/>
      <c r="C308" s="213"/>
      <c r="D308" s="199" t="s">
        <v>227</v>
      </c>
      <c r="E308" s="214" t="s">
        <v>19</v>
      </c>
      <c r="F308" s="215" t="s">
        <v>1870</v>
      </c>
      <c r="G308" s="213"/>
      <c r="H308" s="214" t="s">
        <v>19</v>
      </c>
      <c r="I308" s="216"/>
      <c r="J308" s="213"/>
      <c r="K308" s="213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227</v>
      </c>
      <c r="AU308" s="221" t="s">
        <v>81</v>
      </c>
      <c r="AV308" s="14" t="s">
        <v>79</v>
      </c>
      <c r="AW308" s="14" t="s">
        <v>33</v>
      </c>
      <c r="AX308" s="14" t="s">
        <v>72</v>
      </c>
      <c r="AY308" s="221" t="s">
        <v>216</v>
      </c>
    </row>
    <row r="309" spans="1:65" s="13" customFormat="1" ht="11.25">
      <c r="B309" s="201"/>
      <c r="C309" s="202"/>
      <c r="D309" s="199" t="s">
        <v>227</v>
      </c>
      <c r="E309" s="203" t="s">
        <v>19</v>
      </c>
      <c r="F309" s="204" t="s">
        <v>156</v>
      </c>
      <c r="G309" s="202"/>
      <c r="H309" s="205">
        <v>4</v>
      </c>
      <c r="I309" s="206"/>
      <c r="J309" s="202"/>
      <c r="K309" s="202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227</v>
      </c>
      <c r="AU309" s="211" t="s">
        <v>81</v>
      </c>
      <c r="AV309" s="13" t="s">
        <v>81</v>
      </c>
      <c r="AW309" s="13" t="s">
        <v>33</v>
      </c>
      <c r="AX309" s="13" t="s">
        <v>72</v>
      </c>
      <c r="AY309" s="211" t="s">
        <v>216</v>
      </c>
    </row>
    <row r="310" spans="1:65" s="15" customFormat="1" ht="11.25">
      <c r="B310" s="222"/>
      <c r="C310" s="223"/>
      <c r="D310" s="199" t="s">
        <v>227</v>
      </c>
      <c r="E310" s="224" t="s">
        <v>19</v>
      </c>
      <c r="F310" s="225" t="s">
        <v>289</v>
      </c>
      <c r="G310" s="223"/>
      <c r="H310" s="226">
        <v>19</v>
      </c>
      <c r="I310" s="227"/>
      <c r="J310" s="223"/>
      <c r="K310" s="223"/>
      <c r="L310" s="228"/>
      <c r="M310" s="229"/>
      <c r="N310" s="230"/>
      <c r="O310" s="230"/>
      <c r="P310" s="230"/>
      <c r="Q310" s="230"/>
      <c r="R310" s="230"/>
      <c r="S310" s="230"/>
      <c r="T310" s="231"/>
      <c r="AT310" s="232" t="s">
        <v>227</v>
      </c>
      <c r="AU310" s="232" t="s">
        <v>81</v>
      </c>
      <c r="AV310" s="15" t="s">
        <v>156</v>
      </c>
      <c r="AW310" s="15" t="s">
        <v>33</v>
      </c>
      <c r="AX310" s="15" t="s">
        <v>79</v>
      </c>
      <c r="AY310" s="232" t="s">
        <v>216</v>
      </c>
    </row>
    <row r="311" spans="1:65" s="2" customFormat="1" ht="16.5" customHeight="1">
      <c r="A311" s="36"/>
      <c r="B311" s="37"/>
      <c r="C311" s="233" t="s">
        <v>550</v>
      </c>
      <c r="D311" s="233" t="s">
        <v>312</v>
      </c>
      <c r="E311" s="234" t="s">
        <v>1871</v>
      </c>
      <c r="F311" s="235" t="s">
        <v>1872</v>
      </c>
      <c r="G311" s="236" t="s">
        <v>176</v>
      </c>
      <c r="H311" s="237">
        <v>5</v>
      </c>
      <c r="I311" s="238"/>
      <c r="J311" s="239">
        <f>ROUND(I311*H311,2)</f>
        <v>0</v>
      </c>
      <c r="K311" s="235" t="s">
        <v>221</v>
      </c>
      <c r="L311" s="240"/>
      <c r="M311" s="241" t="s">
        <v>19</v>
      </c>
      <c r="N311" s="242" t="s">
        <v>43</v>
      </c>
      <c r="O311" s="66"/>
      <c r="P311" s="190">
        <f>O311*H311</f>
        <v>0</v>
      </c>
      <c r="Q311" s="190">
        <v>4.0000000000000001E-3</v>
      </c>
      <c r="R311" s="190">
        <f>Q311*H311</f>
        <v>0.02</v>
      </c>
      <c r="S311" s="190">
        <v>0</v>
      </c>
      <c r="T311" s="191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92" t="s">
        <v>257</v>
      </c>
      <c r="AT311" s="192" t="s">
        <v>312</v>
      </c>
      <c r="AU311" s="192" t="s">
        <v>81</v>
      </c>
      <c r="AY311" s="19" t="s">
        <v>216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19" t="s">
        <v>79</v>
      </c>
      <c r="BK311" s="193">
        <f>ROUND(I311*H311,2)</f>
        <v>0</v>
      </c>
      <c r="BL311" s="19" t="s">
        <v>156</v>
      </c>
      <c r="BM311" s="192" t="s">
        <v>1884</v>
      </c>
    </row>
    <row r="312" spans="1:65" s="14" customFormat="1" ht="11.25">
      <c r="B312" s="212"/>
      <c r="C312" s="213"/>
      <c r="D312" s="199" t="s">
        <v>227</v>
      </c>
      <c r="E312" s="214" t="s">
        <v>19</v>
      </c>
      <c r="F312" s="215" t="s">
        <v>1874</v>
      </c>
      <c r="G312" s="213"/>
      <c r="H312" s="214" t="s">
        <v>19</v>
      </c>
      <c r="I312" s="216"/>
      <c r="J312" s="213"/>
      <c r="K312" s="213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227</v>
      </c>
      <c r="AU312" s="221" t="s">
        <v>81</v>
      </c>
      <c r="AV312" s="14" t="s">
        <v>79</v>
      </c>
      <c r="AW312" s="14" t="s">
        <v>33</v>
      </c>
      <c r="AX312" s="14" t="s">
        <v>72</v>
      </c>
      <c r="AY312" s="221" t="s">
        <v>216</v>
      </c>
    </row>
    <row r="313" spans="1:65" s="13" customFormat="1" ht="11.25">
      <c r="B313" s="201"/>
      <c r="C313" s="202"/>
      <c r="D313" s="199" t="s">
        <v>227</v>
      </c>
      <c r="E313" s="203" t="s">
        <v>19</v>
      </c>
      <c r="F313" s="204" t="s">
        <v>241</v>
      </c>
      <c r="G313" s="202"/>
      <c r="H313" s="205">
        <v>5</v>
      </c>
      <c r="I313" s="206"/>
      <c r="J313" s="202"/>
      <c r="K313" s="202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227</v>
      </c>
      <c r="AU313" s="211" t="s">
        <v>81</v>
      </c>
      <c r="AV313" s="13" t="s">
        <v>81</v>
      </c>
      <c r="AW313" s="13" t="s">
        <v>33</v>
      </c>
      <c r="AX313" s="13" t="s">
        <v>79</v>
      </c>
      <c r="AY313" s="211" t="s">
        <v>216</v>
      </c>
    </row>
    <row r="314" spans="1:65" s="2" customFormat="1" ht="16.5" customHeight="1">
      <c r="A314" s="36"/>
      <c r="B314" s="37"/>
      <c r="C314" s="233" t="s">
        <v>557</v>
      </c>
      <c r="D314" s="233" t="s">
        <v>312</v>
      </c>
      <c r="E314" s="234" t="s">
        <v>1885</v>
      </c>
      <c r="F314" s="235" t="s">
        <v>1886</v>
      </c>
      <c r="G314" s="236" t="s">
        <v>176</v>
      </c>
      <c r="H314" s="237">
        <v>2</v>
      </c>
      <c r="I314" s="238"/>
      <c r="J314" s="239">
        <f>ROUND(I314*H314,2)</f>
        <v>0</v>
      </c>
      <c r="K314" s="235" t="s">
        <v>221</v>
      </c>
      <c r="L314" s="240"/>
      <c r="M314" s="241" t="s">
        <v>19</v>
      </c>
      <c r="N314" s="242" t="s">
        <v>43</v>
      </c>
      <c r="O314" s="66"/>
      <c r="P314" s="190">
        <f>O314*H314</f>
        <v>0</v>
      </c>
      <c r="Q314" s="190">
        <v>3.5000000000000001E-3</v>
      </c>
      <c r="R314" s="190">
        <f>Q314*H314</f>
        <v>7.0000000000000001E-3</v>
      </c>
      <c r="S314" s="190">
        <v>0</v>
      </c>
      <c r="T314" s="191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92" t="s">
        <v>257</v>
      </c>
      <c r="AT314" s="192" t="s">
        <v>312</v>
      </c>
      <c r="AU314" s="192" t="s">
        <v>81</v>
      </c>
      <c r="AY314" s="19" t="s">
        <v>216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19" t="s">
        <v>79</v>
      </c>
      <c r="BK314" s="193">
        <f>ROUND(I314*H314,2)</f>
        <v>0</v>
      </c>
      <c r="BL314" s="19" t="s">
        <v>156</v>
      </c>
      <c r="BM314" s="192" t="s">
        <v>1887</v>
      </c>
    </row>
    <row r="315" spans="1:65" s="14" customFormat="1" ht="11.25">
      <c r="B315" s="212"/>
      <c r="C315" s="213"/>
      <c r="D315" s="199" t="s">
        <v>227</v>
      </c>
      <c r="E315" s="214" t="s">
        <v>19</v>
      </c>
      <c r="F315" s="215" t="s">
        <v>1888</v>
      </c>
      <c r="G315" s="213"/>
      <c r="H315" s="214" t="s">
        <v>19</v>
      </c>
      <c r="I315" s="216"/>
      <c r="J315" s="213"/>
      <c r="K315" s="213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227</v>
      </c>
      <c r="AU315" s="221" t="s">
        <v>81</v>
      </c>
      <c r="AV315" s="14" t="s">
        <v>79</v>
      </c>
      <c r="AW315" s="14" t="s">
        <v>33</v>
      </c>
      <c r="AX315" s="14" t="s">
        <v>72</v>
      </c>
      <c r="AY315" s="221" t="s">
        <v>216</v>
      </c>
    </row>
    <row r="316" spans="1:65" s="13" customFormat="1" ht="11.25">
      <c r="B316" s="201"/>
      <c r="C316" s="202"/>
      <c r="D316" s="199" t="s">
        <v>227</v>
      </c>
      <c r="E316" s="203" t="s">
        <v>19</v>
      </c>
      <c r="F316" s="204" t="s">
        <v>81</v>
      </c>
      <c r="G316" s="202"/>
      <c r="H316" s="205">
        <v>2</v>
      </c>
      <c r="I316" s="206"/>
      <c r="J316" s="202"/>
      <c r="K316" s="202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227</v>
      </c>
      <c r="AU316" s="211" t="s">
        <v>81</v>
      </c>
      <c r="AV316" s="13" t="s">
        <v>81</v>
      </c>
      <c r="AW316" s="13" t="s">
        <v>33</v>
      </c>
      <c r="AX316" s="13" t="s">
        <v>79</v>
      </c>
      <c r="AY316" s="211" t="s">
        <v>216</v>
      </c>
    </row>
    <row r="317" spans="1:65" s="2" customFormat="1" ht="16.5" customHeight="1">
      <c r="A317" s="36"/>
      <c r="B317" s="37"/>
      <c r="C317" s="233" t="s">
        <v>565</v>
      </c>
      <c r="D317" s="233" t="s">
        <v>312</v>
      </c>
      <c r="E317" s="234" t="s">
        <v>1889</v>
      </c>
      <c r="F317" s="235" t="s">
        <v>1890</v>
      </c>
      <c r="G317" s="236" t="s">
        <v>176</v>
      </c>
      <c r="H317" s="237">
        <v>2</v>
      </c>
      <c r="I317" s="238"/>
      <c r="J317" s="239">
        <f>ROUND(I317*H317,2)</f>
        <v>0</v>
      </c>
      <c r="K317" s="235" t="s">
        <v>221</v>
      </c>
      <c r="L317" s="240"/>
      <c r="M317" s="241" t="s">
        <v>19</v>
      </c>
      <c r="N317" s="242" t="s">
        <v>43</v>
      </c>
      <c r="O317" s="66"/>
      <c r="P317" s="190">
        <f>O317*H317</f>
        <v>0</v>
      </c>
      <c r="Q317" s="190">
        <v>1.6999999999999999E-3</v>
      </c>
      <c r="R317" s="190">
        <f>Q317*H317</f>
        <v>3.3999999999999998E-3</v>
      </c>
      <c r="S317" s="190">
        <v>0</v>
      </c>
      <c r="T317" s="191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92" t="s">
        <v>257</v>
      </c>
      <c r="AT317" s="192" t="s">
        <v>312</v>
      </c>
      <c r="AU317" s="192" t="s">
        <v>81</v>
      </c>
      <c r="AY317" s="19" t="s">
        <v>216</v>
      </c>
      <c r="BE317" s="193">
        <f>IF(N317="základní",J317,0)</f>
        <v>0</v>
      </c>
      <c r="BF317" s="193">
        <f>IF(N317="snížená",J317,0)</f>
        <v>0</v>
      </c>
      <c r="BG317" s="193">
        <f>IF(N317="zákl. přenesená",J317,0)</f>
        <v>0</v>
      </c>
      <c r="BH317" s="193">
        <f>IF(N317="sníž. přenesená",J317,0)</f>
        <v>0</v>
      </c>
      <c r="BI317" s="193">
        <f>IF(N317="nulová",J317,0)</f>
        <v>0</v>
      </c>
      <c r="BJ317" s="19" t="s">
        <v>79</v>
      </c>
      <c r="BK317" s="193">
        <f>ROUND(I317*H317,2)</f>
        <v>0</v>
      </c>
      <c r="BL317" s="19" t="s">
        <v>156</v>
      </c>
      <c r="BM317" s="192" t="s">
        <v>1891</v>
      </c>
    </row>
    <row r="318" spans="1:65" s="14" customFormat="1" ht="11.25">
      <c r="B318" s="212"/>
      <c r="C318" s="213"/>
      <c r="D318" s="199" t="s">
        <v>227</v>
      </c>
      <c r="E318" s="214" t="s">
        <v>19</v>
      </c>
      <c r="F318" s="215" t="s">
        <v>1892</v>
      </c>
      <c r="G318" s="213"/>
      <c r="H318" s="214" t="s">
        <v>19</v>
      </c>
      <c r="I318" s="216"/>
      <c r="J318" s="213"/>
      <c r="K318" s="213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227</v>
      </c>
      <c r="AU318" s="221" t="s">
        <v>81</v>
      </c>
      <c r="AV318" s="14" t="s">
        <v>79</v>
      </c>
      <c r="AW318" s="14" t="s">
        <v>33</v>
      </c>
      <c r="AX318" s="14" t="s">
        <v>72</v>
      </c>
      <c r="AY318" s="221" t="s">
        <v>216</v>
      </c>
    </row>
    <row r="319" spans="1:65" s="13" customFormat="1" ht="11.25">
      <c r="B319" s="201"/>
      <c r="C319" s="202"/>
      <c r="D319" s="199" t="s">
        <v>227</v>
      </c>
      <c r="E319" s="203" t="s">
        <v>19</v>
      </c>
      <c r="F319" s="204" t="s">
        <v>81</v>
      </c>
      <c r="G319" s="202"/>
      <c r="H319" s="205">
        <v>2</v>
      </c>
      <c r="I319" s="206"/>
      <c r="J319" s="202"/>
      <c r="K319" s="202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227</v>
      </c>
      <c r="AU319" s="211" t="s">
        <v>81</v>
      </c>
      <c r="AV319" s="13" t="s">
        <v>81</v>
      </c>
      <c r="AW319" s="13" t="s">
        <v>33</v>
      </c>
      <c r="AX319" s="13" t="s">
        <v>79</v>
      </c>
      <c r="AY319" s="211" t="s">
        <v>216</v>
      </c>
    </row>
    <row r="320" spans="1:65" s="2" customFormat="1" ht="16.5" customHeight="1">
      <c r="A320" s="36"/>
      <c r="B320" s="37"/>
      <c r="C320" s="233" t="s">
        <v>543</v>
      </c>
      <c r="D320" s="233" t="s">
        <v>312</v>
      </c>
      <c r="E320" s="234" t="s">
        <v>1893</v>
      </c>
      <c r="F320" s="235" t="s">
        <v>1894</v>
      </c>
      <c r="G320" s="236" t="s">
        <v>176</v>
      </c>
      <c r="H320" s="237">
        <v>2</v>
      </c>
      <c r="I320" s="238"/>
      <c r="J320" s="239">
        <f>ROUND(I320*H320,2)</f>
        <v>0</v>
      </c>
      <c r="K320" s="235" t="s">
        <v>221</v>
      </c>
      <c r="L320" s="240"/>
      <c r="M320" s="241" t="s">
        <v>19</v>
      </c>
      <c r="N320" s="242" t="s">
        <v>43</v>
      </c>
      <c r="O320" s="66"/>
      <c r="P320" s="190">
        <f>O320*H320</f>
        <v>0</v>
      </c>
      <c r="Q320" s="190">
        <v>8.9999999999999998E-4</v>
      </c>
      <c r="R320" s="190">
        <f>Q320*H320</f>
        <v>1.8E-3</v>
      </c>
      <c r="S320" s="190">
        <v>0</v>
      </c>
      <c r="T320" s="191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92" t="s">
        <v>257</v>
      </c>
      <c r="AT320" s="192" t="s">
        <v>312</v>
      </c>
      <c r="AU320" s="192" t="s">
        <v>81</v>
      </c>
      <c r="AY320" s="19" t="s">
        <v>216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19" t="s">
        <v>79</v>
      </c>
      <c r="BK320" s="193">
        <f>ROUND(I320*H320,2)</f>
        <v>0</v>
      </c>
      <c r="BL320" s="19" t="s">
        <v>156</v>
      </c>
      <c r="BM320" s="192" t="s">
        <v>1895</v>
      </c>
    </row>
    <row r="321" spans="1:65" s="14" customFormat="1" ht="11.25">
      <c r="B321" s="212"/>
      <c r="C321" s="213"/>
      <c r="D321" s="199" t="s">
        <v>227</v>
      </c>
      <c r="E321" s="214" t="s">
        <v>19</v>
      </c>
      <c r="F321" s="215" t="s">
        <v>1896</v>
      </c>
      <c r="G321" s="213"/>
      <c r="H321" s="214" t="s">
        <v>19</v>
      </c>
      <c r="I321" s="216"/>
      <c r="J321" s="213"/>
      <c r="K321" s="213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227</v>
      </c>
      <c r="AU321" s="221" t="s">
        <v>81</v>
      </c>
      <c r="AV321" s="14" t="s">
        <v>79</v>
      </c>
      <c r="AW321" s="14" t="s">
        <v>33</v>
      </c>
      <c r="AX321" s="14" t="s">
        <v>72</v>
      </c>
      <c r="AY321" s="221" t="s">
        <v>216</v>
      </c>
    </row>
    <row r="322" spans="1:65" s="13" customFormat="1" ht="11.25">
      <c r="B322" s="201"/>
      <c r="C322" s="202"/>
      <c r="D322" s="199" t="s">
        <v>227</v>
      </c>
      <c r="E322" s="203" t="s">
        <v>19</v>
      </c>
      <c r="F322" s="204" t="s">
        <v>81</v>
      </c>
      <c r="G322" s="202"/>
      <c r="H322" s="205">
        <v>2</v>
      </c>
      <c r="I322" s="206"/>
      <c r="J322" s="202"/>
      <c r="K322" s="202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227</v>
      </c>
      <c r="AU322" s="211" t="s">
        <v>81</v>
      </c>
      <c r="AV322" s="13" t="s">
        <v>81</v>
      </c>
      <c r="AW322" s="13" t="s">
        <v>33</v>
      </c>
      <c r="AX322" s="13" t="s">
        <v>79</v>
      </c>
      <c r="AY322" s="211" t="s">
        <v>216</v>
      </c>
    </row>
    <row r="323" spans="1:65" s="2" customFormat="1" ht="16.5" customHeight="1">
      <c r="A323" s="36"/>
      <c r="B323" s="37"/>
      <c r="C323" s="181" t="s">
        <v>780</v>
      </c>
      <c r="D323" s="181" t="s">
        <v>218</v>
      </c>
      <c r="E323" s="182" t="s">
        <v>1897</v>
      </c>
      <c r="F323" s="183" t="s">
        <v>1898</v>
      </c>
      <c r="G323" s="184" t="s">
        <v>176</v>
      </c>
      <c r="H323" s="185">
        <v>19</v>
      </c>
      <c r="I323" s="186"/>
      <c r="J323" s="187">
        <f>ROUND(I323*H323,2)</f>
        <v>0</v>
      </c>
      <c r="K323" s="183" t="s">
        <v>221</v>
      </c>
      <c r="L323" s="41"/>
      <c r="M323" s="188" t="s">
        <v>19</v>
      </c>
      <c r="N323" s="189" t="s">
        <v>43</v>
      </c>
      <c r="O323" s="66"/>
      <c r="P323" s="190">
        <f>O323*H323</f>
        <v>0</v>
      </c>
      <c r="Q323" s="190">
        <v>0.10940999999999999</v>
      </c>
      <c r="R323" s="190">
        <f>Q323*H323</f>
        <v>2.0787899999999997</v>
      </c>
      <c r="S323" s="190">
        <v>0</v>
      </c>
      <c r="T323" s="191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92" t="s">
        <v>156</v>
      </c>
      <c r="AT323" s="192" t="s">
        <v>218</v>
      </c>
      <c r="AU323" s="192" t="s">
        <v>81</v>
      </c>
      <c r="AY323" s="19" t="s">
        <v>216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19" t="s">
        <v>79</v>
      </c>
      <c r="BK323" s="193">
        <f>ROUND(I323*H323,2)</f>
        <v>0</v>
      </c>
      <c r="BL323" s="19" t="s">
        <v>156</v>
      </c>
      <c r="BM323" s="192" t="s">
        <v>1899</v>
      </c>
    </row>
    <row r="324" spans="1:65" s="2" customFormat="1" ht="11.25">
      <c r="A324" s="36"/>
      <c r="B324" s="37"/>
      <c r="C324" s="38"/>
      <c r="D324" s="194" t="s">
        <v>223</v>
      </c>
      <c r="E324" s="38"/>
      <c r="F324" s="195" t="s">
        <v>1900</v>
      </c>
      <c r="G324" s="38"/>
      <c r="H324" s="38"/>
      <c r="I324" s="196"/>
      <c r="J324" s="38"/>
      <c r="K324" s="38"/>
      <c r="L324" s="41"/>
      <c r="M324" s="197"/>
      <c r="N324" s="198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9" t="s">
        <v>223</v>
      </c>
      <c r="AU324" s="19" t="s">
        <v>81</v>
      </c>
    </row>
    <row r="325" spans="1:65" s="2" customFormat="1" ht="16.5" customHeight="1">
      <c r="A325" s="36"/>
      <c r="B325" s="37"/>
      <c r="C325" s="233" t="s">
        <v>781</v>
      </c>
      <c r="D325" s="233" t="s">
        <v>312</v>
      </c>
      <c r="E325" s="234" t="s">
        <v>1901</v>
      </c>
      <c r="F325" s="235" t="s">
        <v>1902</v>
      </c>
      <c r="G325" s="236" t="s">
        <v>176</v>
      </c>
      <c r="H325" s="237">
        <v>19</v>
      </c>
      <c r="I325" s="238"/>
      <c r="J325" s="239">
        <f>ROUND(I325*H325,2)</f>
        <v>0</v>
      </c>
      <c r="K325" s="235" t="s">
        <v>221</v>
      </c>
      <c r="L325" s="240"/>
      <c r="M325" s="241" t="s">
        <v>19</v>
      </c>
      <c r="N325" s="242" t="s">
        <v>43</v>
      </c>
      <c r="O325" s="66"/>
      <c r="P325" s="190">
        <f>O325*H325</f>
        <v>0</v>
      </c>
      <c r="Q325" s="190">
        <v>6.1000000000000004E-3</v>
      </c>
      <c r="R325" s="190">
        <f>Q325*H325</f>
        <v>0.1159</v>
      </c>
      <c r="S325" s="190">
        <v>0</v>
      </c>
      <c r="T325" s="191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92" t="s">
        <v>257</v>
      </c>
      <c r="AT325" s="192" t="s">
        <v>312</v>
      </c>
      <c r="AU325" s="192" t="s">
        <v>81</v>
      </c>
      <c r="AY325" s="19" t="s">
        <v>216</v>
      </c>
      <c r="BE325" s="193">
        <f>IF(N325="základní",J325,0)</f>
        <v>0</v>
      </c>
      <c r="BF325" s="193">
        <f>IF(N325="snížená",J325,0)</f>
        <v>0</v>
      </c>
      <c r="BG325" s="193">
        <f>IF(N325="zákl. přenesená",J325,0)</f>
        <v>0</v>
      </c>
      <c r="BH325" s="193">
        <f>IF(N325="sníž. přenesená",J325,0)</f>
        <v>0</v>
      </c>
      <c r="BI325" s="193">
        <f>IF(N325="nulová",J325,0)</f>
        <v>0</v>
      </c>
      <c r="BJ325" s="19" t="s">
        <v>79</v>
      </c>
      <c r="BK325" s="193">
        <f>ROUND(I325*H325,2)</f>
        <v>0</v>
      </c>
      <c r="BL325" s="19" t="s">
        <v>156</v>
      </c>
      <c r="BM325" s="192" t="s">
        <v>1903</v>
      </c>
    </row>
    <row r="326" spans="1:65" s="12" customFormat="1" ht="22.9" customHeight="1">
      <c r="B326" s="165"/>
      <c r="C326" s="166"/>
      <c r="D326" s="167" t="s">
        <v>71</v>
      </c>
      <c r="E326" s="179" t="s">
        <v>1904</v>
      </c>
      <c r="F326" s="179" t="s">
        <v>1905</v>
      </c>
      <c r="G326" s="166"/>
      <c r="H326" s="166"/>
      <c r="I326" s="169"/>
      <c r="J326" s="180">
        <f>BK326</f>
        <v>0</v>
      </c>
      <c r="K326" s="166"/>
      <c r="L326" s="171"/>
      <c r="M326" s="172"/>
      <c r="N326" s="173"/>
      <c r="O326" s="173"/>
      <c r="P326" s="174">
        <f>SUM(P327:P332)</f>
        <v>0</v>
      </c>
      <c r="Q326" s="173"/>
      <c r="R326" s="174">
        <f>SUM(R327:R332)</f>
        <v>1.848E-2</v>
      </c>
      <c r="S326" s="173"/>
      <c r="T326" s="175">
        <f>SUM(T327:T332)</f>
        <v>0</v>
      </c>
      <c r="AR326" s="176" t="s">
        <v>79</v>
      </c>
      <c r="AT326" s="177" t="s">
        <v>71</v>
      </c>
      <c r="AU326" s="177" t="s">
        <v>79</v>
      </c>
      <c r="AY326" s="176" t="s">
        <v>216</v>
      </c>
      <c r="BK326" s="178">
        <f>SUM(BK327:BK332)</f>
        <v>0</v>
      </c>
    </row>
    <row r="327" spans="1:65" s="2" customFormat="1" ht="21.75" customHeight="1">
      <c r="A327" s="36"/>
      <c r="B327" s="37"/>
      <c r="C327" s="181" t="s">
        <v>783</v>
      </c>
      <c r="D327" s="181" t="s">
        <v>218</v>
      </c>
      <c r="E327" s="182" t="s">
        <v>1906</v>
      </c>
      <c r="F327" s="183" t="s">
        <v>1907</v>
      </c>
      <c r="G327" s="184" t="s">
        <v>134</v>
      </c>
      <c r="H327" s="185">
        <v>56</v>
      </c>
      <c r="I327" s="186"/>
      <c r="J327" s="187">
        <f>ROUND(I327*H327,2)</f>
        <v>0</v>
      </c>
      <c r="K327" s="183" t="s">
        <v>221</v>
      </c>
      <c r="L327" s="41"/>
      <c r="M327" s="188" t="s">
        <v>19</v>
      </c>
      <c r="N327" s="189" t="s">
        <v>43</v>
      </c>
      <c r="O327" s="66"/>
      <c r="P327" s="190">
        <f>O327*H327</f>
        <v>0</v>
      </c>
      <c r="Q327" s="190">
        <v>3.3E-4</v>
      </c>
      <c r="R327" s="190">
        <f>Q327*H327</f>
        <v>1.848E-2</v>
      </c>
      <c r="S327" s="190">
        <v>0</v>
      </c>
      <c r="T327" s="191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92" t="s">
        <v>156</v>
      </c>
      <c r="AT327" s="192" t="s">
        <v>218</v>
      </c>
      <c r="AU327" s="192" t="s">
        <v>81</v>
      </c>
      <c r="AY327" s="19" t="s">
        <v>216</v>
      </c>
      <c r="BE327" s="193">
        <f>IF(N327="základní",J327,0)</f>
        <v>0</v>
      </c>
      <c r="BF327" s="193">
        <f>IF(N327="snížená",J327,0)</f>
        <v>0</v>
      </c>
      <c r="BG327" s="193">
        <f>IF(N327="zákl. přenesená",J327,0)</f>
        <v>0</v>
      </c>
      <c r="BH327" s="193">
        <f>IF(N327="sníž. přenesená",J327,0)</f>
        <v>0</v>
      </c>
      <c r="BI327" s="193">
        <f>IF(N327="nulová",J327,0)</f>
        <v>0</v>
      </c>
      <c r="BJ327" s="19" t="s">
        <v>79</v>
      </c>
      <c r="BK327" s="193">
        <f>ROUND(I327*H327,2)</f>
        <v>0</v>
      </c>
      <c r="BL327" s="19" t="s">
        <v>156</v>
      </c>
      <c r="BM327" s="192" t="s">
        <v>1908</v>
      </c>
    </row>
    <row r="328" spans="1:65" s="2" customFormat="1" ht="11.25">
      <c r="A328" s="36"/>
      <c r="B328" s="37"/>
      <c r="C328" s="38"/>
      <c r="D328" s="194" t="s">
        <v>223</v>
      </c>
      <c r="E328" s="38"/>
      <c r="F328" s="195" t="s">
        <v>1909</v>
      </c>
      <c r="G328" s="38"/>
      <c r="H328" s="38"/>
      <c r="I328" s="196"/>
      <c r="J328" s="38"/>
      <c r="K328" s="38"/>
      <c r="L328" s="41"/>
      <c r="M328" s="197"/>
      <c r="N328" s="198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223</v>
      </c>
      <c r="AU328" s="19" t="s">
        <v>81</v>
      </c>
    </row>
    <row r="329" spans="1:65" s="14" customFormat="1" ht="11.25">
      <c r="B329" s="212"/>
      <c r="C329" s="213"/>
      <c r="D329" s="199" t="s">
        <v>227</v>
      </c>
      <c r="E329" s="214" t="s">
        <v>19</v>
      </c>
      <c r="F329" s="215" t="s">
        <v>1910</v>
      </c>
      <c r="G329" s="213"/>
      <c r="H329" s="214" t="s">
        <v>19</v>
      </c>
      <c r="I329" s="216"/>
      <c r="J329" s="213"/>
      <c r="K329" s="213"/>
      <c r="L329" s="217"/>
      <c r="M329" s="218"/>
      <c r="N329" s="219"/>
      <c r="O329" s="219"/>
      <c r="P329" s="219"/>
      <c r="Q329" s="219"/>
      <c r="R329" s="219"/>
      <c r="S329" s="219"/>
      <c r="T329" s="220"/>
      <c r="AT329" s="221" t="s">
        <v>227</v>
      </c>
      <c r="AU329" s="221" t="s">
        <v>81</v>
      </c>
      <c r="AV329" s="14" t="s">
        <v>79</v>
      </c>
      <c r="AW329" s="14" t="s">
        <v>33</v>
      </c>
      <c r="AX329" s="14" t="s">
        <v>72</v>
      </c>
      <c r="AY329" s="221" t="s">
        <v>216</v>
      </c>
    </row>
    <row r="330" spans="1:65" s="13" customFormat="1" ht="11.25">
      <c r="B330" s="201"/>
      <c r="C330" s="202"/>
      <c r="D330" s="199" t="s">
        <v>227</v>
      </c>
      <c r="E330" s="203" t="s">
        <v>19</v>
      </c>
      <c r="F330" s="204" t="s">
        <v>1911</v>
      </c>
      <c r="G330" s="202"/>
      <c r="H330" s="205">
        <v>56</v>
      </c>
      <c r="I330" s="206"/>
      <c r="J330" s="202"/>
      <c r="K330" s="202"/>
      <c r="L330" s="207"/>
      <c r="M330" s="208"/>
      <c r="N330" s="209"/>
      <c r="O330" s="209"/>
      <c r="P330" s="209"/>
      <c r="Q330" s="209"/>
      <c r="R330" s="209"/>
      <c r="S330" s="209"/>
      <c r="T330" s="210"/>
      <c r="AT330" s="211" t="s">
        <v>227</v>
      </c>
      <c r="AU330" s="211" t="s">
        <v>81</v>
      </c>
      <c r="AV330" s="13" t="s">
        <v>81</v>
      </c>
      <c r="AW330" s="13" t="s">
        <v>33</v>
      </c>
      <c r="AX330" s="13" t="s">
        <v>79</v>
      </c>
      <c r="AY330" s="211" t="s">
        <v>216</v>
      </c>
    </row>
    <row r="331" spans="1:65" s="2" customFormat="1" ht="24.2" customHeight="1">
      <c r="A331" s="36"/>
      <c r="B331" s="37"/>
      <c r="C331" s="181" t="s">
        <v>784</v>
      </c>
      <c r="D331" s="181" t="s">
        <v>218</v>
      </c>
      <c r="E331" s="182" t="s">
        <v>1029</v>
      </c>
      <c r="F331" s="183" t="s">
        <v>1030</v>
      </c>
      <c r="G331" s="184" t="s">
        <v>134</v>
      </c>
      <c r="H331" s="185">
        <v>56</v>
      </c>
      <c r="I331" s="186"/>
      <c r="J331" s="187">
        <f>ROUND(I331*H331,2)</f>
        <v>0</v>
      </c>
      <c r="K331" s="183" t="s">
        <v>221</v>
      </c>
      <c r="L331" s="41"/>
      <c r="M331" s="188" t="s">
        <v>19</v>
      </c>
      <c r="N331" s="189" t="s">
        <v>43</v>
      </c>
      <c r="O331" s="66"/>
      <c r="P331" s="190">
        <f>O331*H331</f>
        <v>0</v>
      </c>
      <c r="Q331" s="190">
        <v>0</v>
      </c>
      <c r="R331" s="190">
        <f>Q331*H331</f>
        <v>0</v>
      </c>
      <c r="S331" s="190">
        <v>0</v>
      </c>
      <c r="T331" s="191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92" t="s">
        <v>156</v>
      </c>
      <c r="AT331" s="192" t="s">
        <v>218</v>
      </c>
      <c r="AU331" s="192" t="s">
        <v>81</v>
      </c>
      <c r="AY331" s="19" t="s">
        <v>216</v>
      </c>
      <c r="BE331" s="193">
        <f>IF(N331="základní",J331,0)</f>
        <v>0</v>
      </c>
      <c r="BF331" s="193">
        <f>IF(N331="snížená",J331,0)</f>
        <v>0</v>
      </c>
      <c r="BG331" s="193">
        <f>IF(N331="zákl. přenesená",J331,0)</f>
        <v>0</v>
      </c>
      <c r="BH331" s="193">
        <f>IF(N331="sníž. přenesená",J331,0)</f>
        <v>0</v>
      </c>
      <c r="BI331" s="193">
        <f>IF(N331="nulová",J331,0)</f>
        <v>0</v>
      </c>
      <c r="BJ331" s="19" t="s">
        <v>79</v>
      </c>
      <c r="BK331" s="193">
        <f>ROUND(I331*H331,2)</f>
        <v>0</v>
      </c>
      <c r="BL331" s="19" t="s">
        <v>156</v>
      </c>
      <c r="BM331" s="192" t="s">
        <v>1912</v>
      </c>
    </row>
    <row r="332" spans="1:65" s="2" customFormat="1" ht="11.25">
      <c r="A332" s="36"/>
      <c r="B332" s="37"/>
      <c r="C332" s="38"/>
      <c r="D332" s="194" t="s">
        <v>223</v>
      </c>
      <c r="E332" s="38"/>
      <c r="F332" s="195" t="s">
        <v>1032</v>
      </c>
      <c r="G332" s="38"/>
      <c r="H332" s="38"/>
      <c r="I332" s="196"/>
      <c r="J332" s="38"/>
      <c r="K332" s="38"/>
      <c r="L332" s="41"/>
      <c r="M332" s="197"/>
      <c r="N332" s="198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223</v>
      </c>
      <c r="AU332" s="19" t="s">
        <v>81</v>
      </c>
    </row>
    <row r="333" spans="1:65" s="12" customFormat="1" ht="22.9" customHeight="1">
      <c r="B333" s="165"/>
      <c r="C333" s="166"/>
      <c r="D333" s="167" t="s">
        <v>71</v>
      </c>
      <c r="E333" s="179" t="s">
        <v>1913</v>
      </c>
      <c r="F333" s="179" t="s">
        <v>1914</v>
      </c>
      <c r="G333" s="166"/>
      <c r="H333" s="166"/>
      <c r="I333" s="169"/>
      <c r="J333" s="180">
        <f>BK333</f>
        <v>0</v>
      </c>
      <c r="K333" s="166"/>
      <c r="L333" s="171"/>
      <c r="M333" s="172"/>
      <c r="N333" s="173"/>
      <c r="O333" s="173"/>
      <c r="P333" s="174">
        <f>SUM(P334:P371)</f>
        <v>0</v>
      </c>
      <c r="Q333" s="173"/>
      <c r="R333" s="174">
        <f>SUM(R334:R371)</f>
        <v>0.48769999999999997</v>
      </c>
      <c r="S333" s="173"/>
      <c r="T333" s="175">
        <f>SUM(T334:T371)</f>
        <v>0</v>
      </c>
      <c r="AR333" s="176" t="s">
        <v>79</v>
      </c>
      <c r="AT333" s="177" t="s">
        <v>71</v>
      </c>
      <c r="AU333" s="177" t="s">
        <v>79</v>
      </c>
      <c r="AY333" s="176" t="s">
        <v>216</v>
      </c>
      <c r="BK333" s="178">
        <f>SUM(BK334:BK371)</f>
        <v>0</v>
      </c>
    </row>
    <row r="334" spans="1:65" s="2" customFormat="1" ht="21.75" customHeight="1">
      <c r="A334" s="36"/>
      <c r="B334" s="37"/>
      <c r="C334" s="181" t="s">
        <v>787</v>
      </c>
      <c r="D334" s="181" t="s">
        <v>218</v>
      </c>
      <c r="E334" s="182" t="s">
        <v>1915</v>
      </c>
      <c r="F334" s="183" t="s">
        <v>1916</v>
      </c>
      <c r="G334" s="184" t="s">
        <v>134</v>
      </c>
      <c r="H334" s="185">
        <v>90</v>
      </c>
      <c r="I334" s="186"/>
      <c r="J334" s="187">
        <f>ROUND(I334*H334,2)</f>
        <v>0</v>
      </c>
      <c r="K334" s="183" t="s">
        <v>221</v>
      </c>
      <c r="L334" s="41"/>
      <c r="M334" s="188" t="s">
        <v>19</v>
      </c>
      <c r="N334" s="189" t="s">
        <v>43</v>
      </c>
      <c r="O334" s="66"/>
      <c r="P334" s="190">
        <f>O334*H334</f>
        <v>0</v>
      </c>
      <c r="Q334" s="190">
        <v>3.3E-4</v>
      </c>
      <c r="R334" s="190">
        <f>Q334*H334</f>
        <v>2.9700000000000001E-2</v>
      </c>
      <c r="S334" s="190">
        <v>0</v>
      </c>
      <c r="T334" s="191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92" t="s">
        <v>156</v>
      </c>
      <c r="AT334" s="192" t="s">
        <v>218</v>
      </c>
      <c r="AU334" s="192" t="s">
        <v>81</v>
      </c>
      <c r="AY334" s="19" t="s">
        <v>216</v>
      </c>
      <c r="BE334" s="193">
        <f>IF(N334="základní",J334,0)</f>
        <v>0</v>
      </c>
      <c r="BF334" s="193">
        <f>IF(N334="snížená",J334,0)</f>
        <v>0</v>
      </c>
      <c r="BG334" s="193">
        <f>IF(N334="zákl. přenesená",J334,0)</f>
        <v>0</v>
      </c>
      <c r="BH334" s="193">
        <f>IF(N334="sníž. přenesená",J334,0)</f>
        <v>0</v>
      </c>
      <c r="BI334" s="193">
        <f>IF(N334="nulová",J334,0)</f>
        <v>0</v>
      </c>
      <c r="BJ334" s="19" t="s">
        <v>79</v>
      </c>
      <c r="BK334" s="193">
        <f>ROUND(I334*H334,2)</f>
        <v>0</v>
      </c>
      <c r="BL334" s="19" t="s">
        <v>156</v>
      </c>
      <c r="BM334" s="192" t="s">
        <v>1917</v>
      </c>
    </row>
    <row r="335" spans="1:65" s="2" customFormat="1" ht="11.25">
      <c r="A335" s="36"/>
      <c r="B335" s="37"/>
      <c r="C335" s="38"/>
      <c r="D335" s="194" t="s">
        <v>223</v>
      </c>
      <c r="E335" s="38"/>
      <c r="F335" s="195" t="s">
        <v>1918</v>
      </c>
      <c r="G335" s="38"/>
      <c r="H335" s="38"/>
      <c r="I335" s="196"/>
      <c r="J335" s="38"/>
      <c r="K335" s="38"/>
      <c r="L335" s="41"/>
      <c r="M335" s="197"/>
      <c r="N335" s="198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223</v>
      </c>
      <c r="AU335" s="19" t="s">
        <v>81</v>
      </c>
    </row>
    <row r="336" spans="1:65" s="14" customFormat="1" ht="11.25">
      <c r="B336" s="212"/>
      <c r="C336" s="213"/>
      <c r="D336" s="199" t="s">
        <v>227</v>
      </c>
      <c r="E336" s="214" t="s">
        <v>19</v>
      </c>
      <c r="F336" s="215" t="s">
        <v>1919</v>
      </c>
      <c r="G336" s="213"/>
      <c r="H336" s="214" t="s">
        <v>19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227</v>
      </c>
      <c r="AU336" s="221" t="s">
        <v>81</v>
      </c>
      <c r="AV336" s="14" t="s">
        <v>79</v>
      </c>
      <c r="AW336" s="14" t="s">
        <v>33</v>
      </c>
      <c r="AX336" s="14" t="s">
        <v>72</v>
      </c>
      <c r="AY336" s="221" t="s">
        <v>216</v>
      </c>
    </row>
    <row r="337" spans="1:65" s="13" customFormat="1" ht="11.25">
      <c r="B337" s="201"/>
      <c r="C337" s="202"/>
      <c r="D337" s="199" t="s">
        <v>227</v>
      </c>
      <c r="E337" s="203" t="s">
        <v>19</v>
      </c>
      <c r="F337" s="204" t="s">
        <v>1920</v>
      </c>
      <c r="G337" s="202"/>
      <c r="H337" s="205">
        <v>90</v>
      </c>
      <c r="I337" s="206"/>
      <c r="J337" s="202"/>
      <c r="K337" s="202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227</v>
      </c>
      <c r="AU337" s="211" t="s">
        <v>81</v>
      </c>
      <c r="AV337" s="13" t="s">
        <v>81</v>
      </c>
      <c r="AW337" s="13" t="s">
        <v>33</v>
      </c>
      <c r="AX337" s="13" t="s">
        <v>79</v>
      </c>
      <c r="AY337" s="211" t="s">
        <v>216</v>
      </c>
    </row>
    <row r="338" spans="1:65" s="2" customFormat="1" ht="21.75" customHeight="1">
      <c r="A338" s="36"/>
      <c r="B338" s="37"/>
      <c r="C338" s="181" t="s">
        <v>788</v>
      </c>
      <c r="D338" s="181" t="s">
        <v>218</v>
      </c>
      <c r="E338" s="182" t="s">
        <v>1921</v>
      </c>
      <c r="F338" s="183" t="s">
        <v>1922</v>
      </c>
      <c r="G338" s="184" t="s">
        <v>134</v>
      </c>
      <c r="H338" s="185">
        <v>16</v>
      </c>
      <c r="I338" s="186"/>
      <c r="J338" s="187">
        <f>ROUND(I338*H338,2)</f>
        <v>0</v>
      </c>
      <c r="K338" s="183" t="s">
        <v>221</v>
      </c>
      <c r="L338" s="41"/>
      <c r="M338" s="188" t="s">
        <v>19</v>
      </c>
      <c r="N338" s="189" t="s">
        <v>43</v>
      </c>
      <c r="O338" s="66"/>
      <c r="P338" s="190">
        <f>O338*H338</f>
        <v>0</v>
      </c>
      <c r="Q338" s="190">
        <v>6.4999999999999997E-4</v>
      </c>
      <c r="R338" s="190">
        <f>Q338*H338</f>
        <v>1.04E-2</v>
      </c>
      <c r="S338" s="190">
        <v>0</v>
      </c>
      <c r="T338" s="191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92" t="s">
        <v>156</v>
      </c>
      <c r="AT338" s="192" t="s">
        <v>218</v>
      </c>
      <c r="AU338" s="192" t="s">
        <v>81</v>
      </c>
      <c r="AY338" s="19" t="s">
        <v>216</v>
      </c>
      <c r="BE338" s="193">
        <f>IF(N338="základní",J338,0)</f>
        <v>0</v>
      </c>
      <c r="BF338" s="193">
        <f>IF(N338="snížená",J338,0)</f>
        <v>0</v>
      </c>
      <c r="BG338" s="193">
        <f>IF(N338="zákl. přenesená",J338,0)</f>
        <v>0</v>
      </c>
      <c r="BH338" s="193">
        <f>IF(N338="sníž. přenesená",J338,0)</f>
        <v>0</v>
      </c>
      <c r="BI338" s="193">
        <f>IF(N338="nulová",J338,0)</f>
        <v>0</v>
      </c>
      <c r="BJ338" s="19" t="s">
        <v>79</v>
      </c>
      <c r="BK338" s="193">
        <f>ROUND(I338*H338,2)</f>
        <v>0</v>
      </c>
      <c r="BL338" s="19" t="s">
        <v>156</v>
      </c>
      <c r="BM338" s="192" t="s">
        <v>1923</v>
      </c>
    </row>
    <row r="339" spans="1:65" s="2" customFormat="1" ht="11.25">
      <c r="A339" s="36"/>
      <c r="B339" s="37"/>
      <c r="C339" s="38"/>
      <c r="D339" s="194" t="s">
        <v>223</v>
      </c>
      <c r="E339" s="38"/>
      <c r="F339" s="195" t="s">
        <v>1924</v>
      </c>
      <c r="G339" s="38"/>
      <c r="H339" s="38"/>
      <c r="I339" s="196"/>
      <c r="J339" s="38"/>
      <c r="K339" s="38"/>
      <c r="L339" s="41"/>
      <c r="M339" s="197"/>
      <c r="N339" s="198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223</v>
      </c>
      <c r="AU339" s="19" t="s">
        <v>81</v>
      </c>
    </row>
    <row r="340" spans="1:65" s="14" customFormat="1" ht="11.25">
      <c r="B340" s="212"/>
      <c r="C340" s="213"/>
      <c r="D340" s="199" t="s">
        <v>227</v>
      </c>
      <c r="E340" s="214" t="s">
        <v>19</v>
      </c>
      <c r="F340" s="215" t="s">
        <v>1925</v>
      </c>
      <c r="G340" s="213"/>
      <c r="H340" s="214" t="s">
        <v>19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227</v>
      </c>
      <c r="AU340" s="221" t="s">
        <v>81</v>
      </c>
      <c r="AV340" s="14" t="s">
        <v>79</v>
      </c>
      <c r="AW340" s="14" t="s">
        <v>33</v>
      </c>
      <c r="AX340" s="14" t="s">
        <v>72</v>
      </c>
      <c r="AY340" s="221" t="s">
        <v>216</v>
      </c>
    </row>
    <row r="341" spans="1:65" s="13" customFormat="1" ht="11.25">
      <c r="B341" s="201"/>
      <c r="C341" s="202"/>
      <c r="D341" s="199" t="s">
        <v>227</v>
      </c>
      <c r="E341" s="203" t="s">
        <v>19</v>
      </c>
      <c r="F341" s="204" t="s">
        <v>1926</v>
      </c>
      <c r="G341" s="202"/>
      <c r="H341" s="205">
        <v>16</v>
      </c>
      <c r="I341" s="206"/>
      <c r="J341" s="202"/>
      <c r="K341" s="202"/>
      <c r="L341" s="207"/>
      <c r="M341" s="208"/>
      <c r="N341" s="209"/>
      <c r="O341" s="209"/>
      <c r="P341" s="209"/>
      <c r="Q341" s="209"/>
      <c r="R341" s="209"/>
      <c r="S341" s="209"/>
      <c r="T341" s="210"/>
      <c r="AT341" s="211" t="s">
        <v>227</v>
      </c>
      <c r="AU341" s="211" t="s">
        <v>81</v>
      </c>
      <c r="AV341" s="13" t="s">
        <v>81</v>
      </c>
      <c r="AW341" s="13" t="s">
        <v>33</v>
      </c>
      <c r="AX341" s="13" t="s">
        <v>79</v>
      </c>
      <c r="AY341" s="211" t="s">
        <v>216</v>
      </c>
    </row>
    <row r="342" spans="1:65" s="2" customFormat="1" ht="21.75" customHeight="1">
      <c r="A342" s="36"/>
      <c r="B342" s="37"/>
      <c r="C342" s="181" t="s">
        <v>140</v>
      </c>
      <c r="D342" s="181" t="s">
        <v>218</v>
      </c>
      <c r="E342" s="182" t="s">
        <v>1927</v>
      </c>
      <c r="F342" s="183" t="s">
        <v>1928</v>
      </c>
      <c r="G342" s="184" t="s">
        <v>139</v>
      </c>
      <c r="H342" s="185">
        <v>160.6</v>
      </c>
      <c r="I342" s="186"/>
      <c r="J342" s="187">
        <f>ROUND(I342*H342,2)</f>
        <v>0</v>
      </c>
      <c r="K342" s="183" t="s">
        <v>221</v>
      </c>
      <c r="L342" s="41"/>
      <c r="M342" s="188" t="s">
        <v>19</v>
      </c>
      <c r="N342" s="189" t="s">
        <v>43</v>
      </c>
      <c r="O342" s="66"/>
      <c r="P342" s="190">
        <f>O342*H342</f>
        <v>0</v>
      </c>
      <c r="Q342" s="190">
        <v>2.5999999999999999E-3</v>
      </c>
      <c r="R342" s="190">
        <f>Q342*H342</f>
        <v>0.41755999999999999</v>
      </c>
      <c r="S342" s="190">
        <v>0</v>
      </c>
      <c r="T342" s="191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92" t="s">
        <v>156</v>
      </c>
      <c r="AT342" s="192" t="s">
        <v>218</v>
      </c>
      <c r="AU342" s="192" t="s">
        <v>81</v>
      </c>
      <c r="AY342" s="19" t="s">
        <v>216</v>
      </c>
      <c r="BE342" s="193">
        <f>IF(N342="základní",J342,0)</f>
        <v>0</v>
      </c>
      <c r="BF342" s="193">
        <f>IF(N342="snížená",J342,0)</f>
        <v>0</v>
      </c>
      <c r="BG342" s="193">
        <f>IF(N342="zákl. přenesená",J342,0)</f>
        <v>0</v>
      </c>
      <c r="BH342" s="193">
        <f>IF(N342="sníž. přenesená",J342,0)</f>
        <v>0</v>
      </c>
      <c r="BI342" s="193">
        <f>IF(N342="nulová",J342,0)</f>
        <v>0</v>
      </c>
      <c r="BJ342" s="19" t="s">
        <v>79</v>
      </c>
      <c r="BK342" s="193">
        <f>ROUND(I342*H342,2)</f>
        <v>0</v>
      </c>
      <c r="BL342" s="19" t="s">
        <v>156</v>
      </c>
      <c r="BM342" s="192" t="s">
        <v>1929</v>
      </c>
    </row>
    <row r="343" spans="1:65" s="2" customFormat="1" ht="11.25">
      <c r="A343" s="36"/>
      <c r="B343" s="37"/>
      <c r="C343" s="38"/>
      <c r="D343" s="194" t="s">
        <v>223</v>
      </c>
      <c r="E343" s="38"/>
      <c r="F343" s="195" t="s">
        <v>1930</v>
      </c>
      <c r="G343" s="38"/>
      <c r="H343" s="38"/>
      <c r="I343" s="196"/>
      <c r="J343" s="38"/>
      <c r="K343" s="38"/>
      <c r="L343" s="41"/>
      <c r="M343" s="197"/>
      <c r="N343" s="198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9" t="s">
        <v>223</v>
      </c>
      <c r="AU343" s="19" t="s">
        <v>81</v>
      </c>
    </row>
    <row r="344" spans="1:65" s="14" customFormat="1" ht="11.25">
      <c r="B344" s="212"/>
      <c r="C344" s="213"/>
      <c r="D344" s="199" t="s">
        <v>227</v>
      </c>
      <c r="E344" s="214" t="s">
        <v>19</v>
      </c>
      <c r="F344" s="215" t="s">
        <v>1931</v>
      </c>
      <c r="G344" s="213"/>
      <c r="H344" s="214" t="s">
        <v>19</v>
      </c>
      <c r="I344" s="216"/>
      <c r="J344" s="213"/>
      <c r="K344" s="213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227</v>
      </c>
      <c r="AU344" s="221" t="s">
        <v>81</v>
      </c>
      <c r="AV344" s="14" t="s">
        <v>79</v>
      </c>
      <c r="AW344" s="14" t="s">
        <v>33</v>
      </c>
      <c r="AX344" s="14" t="s">
        <v>72</v>
      </c>
      <c r="AY344" s="221" t="s">
        <v>216</v>
      </c>
    </row>
    <row r="345" spans="1:65" s="13" customFormat="1" ht="11.25">
      <c r="B345" s="201"/>
      <c r="C345" s="202"/>
      <c r="D345" s="199" t="s">
        <v>227</v>
      </c>
      <c r="E345" s="203" t="s">
        <v>19</v>
      </c>
      <c r="F345" s="204" t="s">
        <v>1932</v>
      </c>
      <c r="G345" s="202"/>
      <c r="H345" s="205">
        <v>3.5</v>
      </c>
      <c r="I345" s="206"/>
      <c r="J345" s="202"/>
      <c r="K345" s="202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227</v>
      </c>
      <c r="AU345" s="211" t="s">
        <v>81</v>
      </c>
      <c r="AV345" s="13" t="s">
        <v>81</v>
      </c>
      <c r="AW345" s="13" t="s">
        <v>33</v>
      </c>
      <c r="AX345" s="13" t="s">
        <v>72</v>
      </c>
      <c r="AY345" s="211" t="s">
        <v>216</v>
      </c>
    </row>
    <row r="346" spans="1:65" s="14" customFormat="1" ht="11.25">
      <c r="B346" s="212"/>
      <c r="C346" s="213"/>
      <c r="D346" s="199" t="s">
        <v>227</v>
      </c>
      <c r="E346" s="214" t="s">
        <v>19</v>
      </c>
      <c r="F346" s="215" t="s">
        <v>1933</v>
      </c>
      <c r="G346" s="213"/>
      <c r="H346" s="214" t="s">
        <v>19</v>
      </c>
      <c r="I346" s="216"/>
      <c r="J346" s="213"/>
      <c r="K346" s="213"/>
      <c r="L346" s="217"/>
      <c r="M346" s="218"/>
      <c r="N346" s="219"/>
      <c r="O346" s="219"/>
      <c r="P346" s="219"/>
      <c r="Q346" s="219"/>
      <c r="R346" s="219"/>
      <c r="S346" s="219"/>
      <c r="T346" s="220"/>
      <c r="AT346" s="221" t="s">
        <v>227</v>
      </c>
      <c r="AU346" s="221" t="s">
        <v>81</v>
      </c>
      <c r="AV346" s="14" t="s">
        <v>79</v>
      </c>
      <c r="AW346" s="14" t="s">
        <v>33</v>
      </c>
      <c r="AX346" s="14" t="s">
        <v>72</v>
      </c>
      <c r="AY346" s="221" t="s">
        <v>216</v>
      </c>
    </row>
    <row r="347" spans="1:65" s="13" customFormat="1" ht="11.25">
      <c r="B347" s="201"/>
      <c r="C347" s="202"/>
      <c r="D347" s="199" t="s">
        <v>227</v>
      </c>
      <c r="E347" s="203" t="s">
        <v>19</v>
      </c>
      <c r="F347" s="204" t="s">
        <v>1934</v>
      </c>
      <c r="G347" s="202"/>
      <c r="H347" s="205">
        <v>70</v>
      </c>
      <c r="I347" s="206"/>
      <c r="J347" s="202"/>
      <c r="K347" s="202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227</v>
      </c>
      <c r="AU347" s="211" t="s">
        <v>81</v>
      </c>
      <c r="AV347" s="13" t="s">
        <v>81</v>
      </c>
      <c r="AW347" s="13" t="s">
        <v>33</v>
      </c>
      <c r="AX347" s="13" t="s">
        <v>72</v>
      </c>
      <c r="AY347" s="211" t="s">
        <v>216</v>
      </c>
    </row>
    <row r="348" spans="1:65" s="14" customFormat="1" ht="11.25">
      <c r="B348" s="212"/>
      <c r="C348" s="213"/>
      <c r="D348" s="199" t="s">
        <v>227</v>
      </c>
      <c r="E348" s="214" t="s">
        <v>19</v>
      </c>
      <c r="F348" s="215" t="s">
        <v>1935</v>
      </c>
      <c r="G348" s="213"/>
      <c r="H348" s="214" t="s">
        <v>19</v>
      </c>
      <c r="I348" s="216"/>
      <c r="J348" s="213"/>
      <c r="K348" s="213"/>
      <c r="L348" s="217"/>
      <c r="M348" s="218"/>
      <c r="N348" s="219"/>
      <c r="O348" s="219"/>
      <c r="P348" s="219"/>
      <c r="Q348" s="219"/>
      <c r="R348" s="219"/>
      <c r="S348" s="219"/>
      <c r="T348" s="220"/>
      <c r="AT348" s="221" t="s">
        <v>227</v>
      </c>
      <c r="AU348" s="221" t="s">
        <v>81</v>
      </c>
      <c r="AV348" s="14" t="s">
        <v>79</v>
      </c>
      <c r="AW348" s="14" t="s">
        <v>33</v>
      </c>
      <c r="AX348" s="14" t="s">
        <v>72</v>
      </c>
      <c r="AY348" s="221" t="s">
        <v>216</v>
      </c>
    </row>
    <row r="349" spans="1:65" s="13" customFormat="1" ht="11.25">
      <c r="B349" s="201"/>
      <c r="C349" s="202"/>
      <c r="D349" s="199" t="s">
        <v>227</v>
      </c>
      <c r="E349" s="203" t="s">
        <v>19</v>
      </c>
      <c r="F349" s="204" t="s">
        <v>1936</v>
      </c>
      <c r="G349" s="202"/>
      <c r="H349" s="205">
        <v>15</v>
      </c>
      <c r="I349" s="206"/>
      <c r="J349" s="202"/>
      <c r="K349" s="202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227</v>
      </c>
      <c r="AU349" s="211" t="s">
        <v>81</v>
      </c>
      <c r="AV349" s="13" t="s">
        <v>81</v>
      </c>
      <c r="AW349" s="13" t="s">
        <v>33</v>
      </c>
      <c r="AX349" s="13" t="s">
        <v>72</v>
      </c>
      <c r="AY349" s="211" t="s">
        <v>216</v>
      </c>
    </row>
    <row r="350" spans="1:65" s="14" customFormat="1" ht="11.25">
      <c r="B350" s="212"/>
      <c r="C350" s="213"/>
      <c r="D350" s="199" t="s">
        <v>227</v>
      </c>
      <c r="E350" s="214" t="s">
        <v>19</v>
      </c>
      <c r="F350" s="215" t="s">
        <v>1937</v>
      </c>
      <c r="G350" s="213"/>
      <c r="H350" s="214" t="s">
        <v>19</v>
      </c>
      <c r="I350" s="216"/>
      <c r="J350" s="213"/>
      <c r="K350" s="213"/>
      <c r="L350" s="217"/>
      <c r="M350" s="218"/>
      <c r="N350" s="219"/>
      <c r="O350" s="219"/>
      <c r="P350" s="219"/>
      <c r="Q350" s="219"/>
      <c r="R350" s="219"/>
      <c r="S350" s="219"/>
      <c r="T350" s="220"/>
      <c r="AT350" s="221" t="s">
        <v>227</v>
      </c>
      <c r="AU350" s="221" t="s">
        <v>81</v>
      </c>
      <c r="AV350" s="14" t="s">
        <v>79</v>
      </c>
      <c r="AW350" s="14" t="s">
        <v>33</v>
      </c>
      <c r="AX350" s="14" t="s">
        <v>72</v>
      </c>
      <c r="AY350" s="221" t="s">
        <v>216</v>
      </c>
    </row>
    <row r="351" spans="1:65" s="13" customFormat="1" ht="11.25">
      <c r="B351" s="201"/>
      <c r="C351" s="202"/>
      <c r="D351" s="199" t="s">
        <v>227</v>
      </c>
      <c r="E351" s="203" t="s">
        <v>19</v>
      </c>
      <c r="F351" s="204" t="s">
        <v>1938</v>
      </c>
      <c r="G351" s="202"/>
      <c r="H351" s="205">
        <v>6.8</v>
      </c>
      <c r="I351" s="206"/>
      <c r="J351" s="202"/>
      <c r="K351" s="202"/>
      <c r="L351" s="207"/>
      <c r="M351" s="208"/>
      <c r="N351" s="209"/>
      <c r="O351" s="209"/>
      <c r="P351" s="209"/>
      <c r="Q351" s="209"/>
      <c r="R351" s="209"/>
      <c r="S351" s="209"/>
      <c r="T351" s="210"/>
      <c r="AT351" s="211" t="s">
        <v>227</v>
      </c>
      <c r="AU351" s="211" t="s">
        <v>81</v>
      </c>
      <c r="AV351" s="13" t="s">
        <v>81</v>
      </c>
      <c r="AW351" s="13" t="s">
        <v>33</v>
      </c>
      <c r="AX351" s="13" t="s">
        <v>72</v>
      </c>
      <c r="AY351" s="211" t="s">
        <v>216</v>
      </c>
    </row>
    <row r="352" spans="1:65" s="14" customFormat="1" ht="11.25">
      <c r="B352" s="212"/>
      <c r="C352" s="213"/>
      <c r="D352" s="199" t="s">
        <v>227</v>
      </c>
      <c r="E352" s="214" t="s">
        <v>19</v>
      </c>
      <c r="F352" s="215" t="s">
        <v>1939</v>
      </c>
      <c r="G352" s="213"/>
      <c r="H352" s="214" t="s">
        <v>19</v>
      </c>
      <c r="I352" s="216"/>
      <c r="J352" s="213"/>
      <c r="K352" s="213"/>
      <c r="L352" s="217"/>
      <c r="M352" s="218"/>
      <c r="N352" s="219"/>
      <c r="O352" s="219"/>
      <c r="P352" s="219"/>
      <c r="Q352" s="219"/>
      <c r="R352" s="219"/>
      <c r="S352" s="219"/>
      <c r="T352" s="220"/>
      <c r="AT352" s="221" t="s">
        <v>227</v>
      </c>
      <c r="AU352" s="221" t="s">
        <v>81</v>
      </c>
      <c r="AV352" s="14" t="s">
        <v>79</v>
      </c>
      <c r="AW352" s="14" t="s">
        <v>33</v>
      </c>
      <c r="AX352" s="14" t="s">
        <v>72</v>
      </c>
      <c r="AY352" s="221" t="s">
        <v>216</v>
      </c>
    </row>
    <row r="353" spans="1:65" s="13" customFormat="1" ht="11.25">
      <c r="B353" s="201"/>
      <c r="C353" s="202"/>
      <c r="D353" s="199" t="s">
        <v>227</v>
      </c>
      <c r="E353" s="203" t="s">
        <v>19</v>
      </c>
      <c r="F353" s="204" t="s">
        <v>1940</v>
      </c>
      <c r="G353" s="202"/>
      <c r="H353" s="205">
        <v>13</v>
      </c>
      <c r="I353" s="206"/>
      <c r="J353" s="202"/>
      <c r="K353" s="202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227</v>
      </c>
      <c r="AU353" s="211" t="s">
        <v>81</v>
      </c>
      <c r="AV353" s="13" t="s">
        <v>81</v>
      </c>
      <c r="AW353" s="13" t="s">
        <v>33</v>
      </c>
      <c r="AX353" s="13" t="s">
        <v>72</v>
      </c>
      <c r="AY353" s="211" t="s">
        <v>216</v>
      </c>
    </row>
    <row r="354" spans="1:65" s="14" customFormat="1" ht="11.25">
      <c r="B354" s="212"/>
      <c r="C354" s="213"/>
      <c r="D354" s="199" t="s">
        <v>227</v>
      </c>
      <c r="E354" s="214" t="s">
        <v>19</v>
      </c>
      <c r="F354" s="215" t="s">
        <v>1941</v>
      </c>
      <c r="G354" s="213"/>
      <c r="H354" s="214" t="s">
        <v>19</v>
      </c>
      <c r="I354" s="216"/>
      <c r="J354" s="213"/>
      <c r="K354" s="213"/>
      <c r="L354" s="217"/>
      <c r="M354" s="218"/>
      <c r="N354" s="219"/>
      <c r="O354" s="219"/>
      <c r="P354" s="219"/>
      <c r="Q354" s="219"/>
      <c r="R354" s="219"/>
      <c r="S354" s="219"/>
      <c r="T354" s="220"/>
      <c r="AT354" s="221" t="s">
        <v>227</v>
      </c>
      <c r="AU354" s="221" t="s">
        <v>81</v>
      </c>
      <c r="AV354" s="14" t="s">
        <v>79</v>
      </c>
      <c r="AW354" s="14" t="s">
        <v>33</v>
      </c>
      <c r="AX354" s="14" t="s">
        <v>72</v>
      </c>
      <c r="AY354" s="221" t="s">
        <v>216</v>
      </c>
    </row>
    <row r="355" spans="1:65" s="13" customFormat="1" ht="11.25">
      <c r="B355" s="201"/>
      <c r="C355" s="202"/>
      <c r="D355" s="199" t="s">
        <v>227</v>
      </c>
      <c r="E355" s="203" t="s">
        <v>19</v>
      </c>
      <c r="F355" s="204" t="s">
        <v>1942</v>
      </c>
      <c r="G355" s="202"/>
      <c r="H355" s="205">
        <v>24</v>
      </c>
      <c r="I355" s="206"/>
      <c r="J355" s="202"/>
      <c r="K355" s="202"/>
      <c r="L355" s="207"/>
      <c r="M355" s="208"/>
      <c r="N355" s="209"/>
      <c r="O355" s="209"/>
      <c r="P355" s="209"/>
      <c r="Q355" s="209"/>
      <c r="R355" s="209"/>
      <c r="S355" s="209"/>
      <c r="T355" s="210"/>
      <c r="AT355" s="211" t="s">
        <v>227</v>
      </c>
      <c r="AU355" s="211" t="s">
        <v>81</v>
      </c>
      <c r="AV355" s="13" t="s">
        <v>81</v>
      </c>
      <c r="AW355" s="13" t="s">
        <v>33</v>
      </c>
      <c r="AX355" s="13" t="s">
        <v>72</v>
      </c>
      <c r="AY355" s="211" t="s">
        <v>216</v>
      </c>
    </row>
    <row r="356" spans="1:65" s="14" customFormat="1" ht="11.25">
      <c r="B356" s="212"/>
      <c r="C356" s="213"/>
      <c r="D356" s="199" t="s">
        <v>227</v>
      </c>
      <c r="E356" s="214" t="s">
        <v>19</v>
      </c>
      <c r="F356" s="215" t="s">
        <v>1943</v>
      </c>
      <c r="G356" s="213"/>
      <c r="H356" s="214" t="s">
        <v>19</v>
      </c>
      <c r="I356" s="216"/>
      <c r="J356" s="213"/>
      <c r="K356" s="213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227</v>
      </c>
      <c r="AU356" s="221" t="s">
        <v>81</v>
      </c>
      <c r="AV356" s="14" t="s">
        <v>79</v>
      </c>
      <c r="AW356" s="14" t="s">
        <v>33</v>
      </c>
      <c r="AX356" s="14" t="s">
        <v>72</v>
      </c>
      <c r="AY356" s="221" t="s">
        <v>216</v>
      </c>
    </row>
    <row r="357" spans="1:65" s="13" customFormat="1" ht="11.25">
      <c r="B357" s="201"/>
      <c r="C357" s="202"/>
      <c r="D357" s="199" t="s">
        <v>227</v>
      </c>
      <c r="E357" s="203" t="s">
        <v>19</v>
      </c>
      <c r="F357" s="204" t="s">
        <v>1944</v>
      </c>
      <c r="G357" s="202"/>
      <c r="H357" s="205">
        <v>4.3</v>
      </c>
      <c r="I357" s="206"/>
      <c r="J357" s="202"/>
      <c r="K357" s="202"/>
      <c r="L357" s="207"/>
      <c r="M357" s="208"/>
      <c r="N357" s="209"/>
      <c r="O357" s="209"/>
      <c r="P357" s="209"/>
      <c r="Q357" s="209"/>
      <c r="R357" s="209"/>
      <c r="S357" s="209"/>
      <c r="T357" s="210"/>
      <c r="AT357" s="211" t="s">
        <v>227</v>
      </c>
      <c r="AU357" s="211" t="s">
        <v>81</v>
      </c>
      <c r="AV357" s="13" t="s">
        <v>81</v>
      </c>
      <c r="AW357" s="13" t="s">
        <v>33</v>
      </c>
      <c r="AX357" s="13" t="s">
        <v>72</v>
      </c>
      <c r="AY357" s="211" t="s">
        <v>216</v>
      </c>
    </row>
    <row r="358" spans="1:65" s="14" customFormat="1" ht="11.25">
      <c r="B358" s="212"/>
      <c r="C358" s="213"/>
      <c r="D358" s="199" t="s">
        <v>227</v>
      </c>
      <c r="E358" s="214" t="s">
        <v>19</v>
      </c>
      <c r="F358" s="215" t="s">
        <v>1945</v>
      </c>
      <c r="G358" s="213"/>
      <c r="H358" s="214" t="s">
        <v>19</v>
      </c>
      <c r="I358" s="216"/>
      <c r="J358" s="213"/>
      <c r="K358" s="213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227</v>
      </c>
      <c r="AU358" s="221" t="s">
        <v>81</v>
      </c>
      <c r="AV358" s="14" t="s">
        <v>79</v>
      </c>
      <c r="AW358" s="14" t="s">
        <v>33</v>
      </c>
      <c r="AX358" s="14" t="s">
        <v>72</v>
      </c>
      <c r="AY358" s="221" t="s">
        <v>216</v>
      </c>
    </row>
    <row r="359" spans="1:65" s="13" customFormat="1" ht="11.25">
      <c r="B359" s="201"/>
      <c r="C359" s="202"/>
      <c r="D359" s="199" t="s">
        <v>227</v>
      </c>
      <c r="E359" s="203" t="s">
        <v>19</v>
      </c>
      <c r="F359" s="204" t="s">
        <v>1942</v>
      </c>
      <c r="G359" s="202"/>
      <c r="H359" s="205">
        <v>24</v>
      </c>
      <c r="I359" s="206"/>
      <c r="J359" s="202"/>
      <c r="K359" s="202"/>
      <c r="L359" s="207"/>
      <c r="M359" s="208"/>
      <c r="N359" s="209"/>
      <c r="O359" s="209"/>
      <c r="P359" s="209"/>
      <c r="Q359" s="209"/>
      <c r="R359" s="209"/>
      <c r="S359" s="209"/>
      <c r="T359" s="210"/>
      <c r="AT359" s="211" t="s">
        <v>227</v>
      </c>
      <c r="AU359" s="211" t="s">
        <v>81</v>
      </c>
      <c r="AV359" s="13" t="s">
        <v>81</v>
      </c>
      <c r="AW359" s="13" t="s">
        <v>33</v>
      </c>
      <c r="AX359" s="13" t="s">
        <v>72</v>
      </c>
      <c r="AY359" s="211" t="s">
        <v>216</v>
      </c>
    </row>
    <row r="360" spans="1:65" s="15" customFormat="1" ht="11.25">
      <c r="B360" s="222"/>
      <c r="C360" s="223"/>
      <c r="D360" s="199" t="s">
        <v>227</v>
      </c>
      <c r="E360" s="224" t="s">
        <v>19</v>
      </c>
      <c r="F360" s="225" t="s">
        <v>289</v>
      </c>
      <c r="G360" s="223"/>
      <c r="H360" s="226">
        <v>160.6</v>
      </c>
      <c r="I360" s="227"/>
      <c r="J360" s="223"/>
      <c r="K360" s="223"/>
      <c r="L360" s="228"/>
      <c r="M360" s="229"/>
      <c r="N360" s="230"/>
      <c r="O360" s="230"/>
      <c r="P360" s="230"/>
      <c r="Q360" s="230"/>
      <c r="R360" s="230"/>
      <c r="S360" s="230"/>
      <c r="T360" s="231"/>
      <c r="AT360" s="232" t="s">
        <v>227</v>
      </c>
      <c r="AU360" s="232" t="s">
        <v>81</v>
      </c>
      <c r="AV360" s="15" t="s">
        <v>156</v>
      </c>
      <c r="AW360" s="15" t="s">
        <v>33</v>
      </c>
      <c r="AX360" s="15" t="s">
        <v>79</v>
      </c>
      <c r="AY360" s="232" t="s">
        <v>216</v>
      </c>
    </row>
    <row r="361" spans="1:65" s="2" customFormat="1" ht="16.5" customHeight="1">
      <c r="A361" s="36"/>
      <c r="B361" s="37"/>
      <c r="C361" s="181" t="s">
        <v>791</v>
      </c>
      <c r="D361" s="181" t="s">
        <v>218</v>
      </c>
      <c r="E361" s="182" t="s">
        <v>1007</v>
      </c>
      <c r="F361" s="183" t="s">
        <v>1008</v>
      </c>
      <c r="G361" s="184" t="s">
        <v>176</v>
      </c>
      <c r="H361" s="185">
        <v>18</v>
      </c>
      <c r="I361" s="186"/>
      <c r="J361" s="187">
        <f>ROUND(I361*H361,2)</f>
        <v>0</v>
      </c>
      <c r="K361" s="183" t="s">
        <v>221</v>
      </c>
      <c r="L361" s="41"/>
      <c r="M361" s="188" t="s">
        <v>19</v>
      </c>
      <c r="N361" s="189" t="s">
        <v>43</v>
      </c>
      <c r="O361" s="66"/>
      <c r="P361" s="190">
        <f>O361*H361</f>
        <v>0</v>
      </c>
      <c r="Q361" s="190">
        <v>1.58E-3</v>
      </c>
      <c r="R361" s="190">
        <f>Q361*H361</f>
        <v>2.844E-2</v>
      </c>
      <c r="S361" s="190">
        <v>0</v>
      </c>
      <c r="T361" s="191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92" t="s">
        <v>156</v>
      </c>
      <c r="AT361" s="192" t="s">
        <v>218</v>
      </c>
      <c r="AU361" s="192" t="s">
        <v>81</v>
      </c>
      <c r="AY361" s="19" t="s">
        <v>216</v>
      </c>
      <c r="BE361" s="193">
        <f>IF(N361="základní",J361,0)</f>
        <v>0</v>
      </c>
      <c r="BF361" s="193">
        <f>IF(N361="snížená",J361,0)</f>
        <v>0</v>
      </c>
      <c r="BG361" s="193">
        <f>IF(N361="zákl. přenesená",J361,0)</f>
        <v>0</v>
      </c>
      <c r="BH361" s="193">
        <f>IF(N361="sníž. přenesená",J361,0)</f>
        <v>0</v>
      </c>
      <c r="BI361" s="193">
        <f>IF(N361="nulová",J361,0)</f>
        <v>0</v>
      </c>
      <c r="BJ361" s="19" t="s">
        <v>79</v>
      </c>
      <c r="BK361" s="193">
        <f>ROUND(I361*H361,2)</f>
        <v>0</v>
      </c>
      <c r="BL361" s="19" t="s">
        <v>156</v>
      </c>
      <c r="BM361" s="192" t="s">
        <v>1946</v>
      </c>
    </row>
    <row r="362" spans="1:65" s="2" customFormat="1" ht="11.25">
      <c r="A362" s="36"/>
      <c r="B362" s="37"/>
      <c r="C362" s="38"/>
      <c r="D362" s="194" t="s">
        <v>223</v>
      </c>
      <c r="E362" s="38"/>
      <c r="F362" s="195" t="s">
        <v>1010</v>
      </c>
      <c r="G362" s="38"/>
      <c r="H362" s="38"/>
      <c r="I362" s="196"/>
      <c r="J362" s="38"/>
      <c r="K362" s="38"/>
      <c r="L362" s="41"/>
      <c r="M362" s="197"/>
      <c r="N362" s="198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223</v>
      </c>
      <c r="AU362" s="19" t="s">
        <v>81</v>
      </c>
    </row>
    <row r="363" spans="1:65" s="14" customFormat="1" ht="11.25">
      <c r="B363" s="212"/>
      <c r="C363" s="213"/>
      <c r="D363" s="199" t="s">
        <v>227</v>
      </c>
      <c r="E363" s="214" t="s">
        <v>19</v>
      </c>
      <c r="F363" s="215" t="s">
        <v>1947</v>
      </c>
      <c r="G363" s="213"/>
      <c r="H363" s="214" t="s">
        <v>19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227</v>
      </c>
      <c r="AU363" s="221" t="s">
        <v>81</v>
      </c>
      <c r="AV363" s="14" t="s">
        <v>79</v>
      </c>
      <c r="AW363" s="14" t="s">
        <v>33</v>
      </c>
      <c r="AX363" s="14" t="s">
        <v>72</v>
      </c>
      <c r="AY363" s="221" t="s">
        <v>216</v>
      </c>
    </row>
    <row r="364" spans="1:65" s="13" customFormat="1" ht="11.25">
      <c r="B364" s="201"/>
      <c r="C364" s="202"/>
      <c r="D364" s="199" t="s">
        <v>227</v>
      </c>
      <c r="E364" s="203" t="s">
        <v>19</v>
      </c>
      <c r="F364" s="204" t="s">
        <v>290</v>
      </c>
      <c r="G364" s="202"/>
      <c r="H364" s="205">
        <v>14</v>
      </c>
      <c r="I364" s="206"/>
      <c r="J364" s="202"/>
      <c r="K364" s="202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227</v>
      </c>
      <c r="AU364" s="211" t="s">
        <v>81</v>
      </c>
      <c r="AV364" s="13" t="s">
        <v>81</v>
      </c>
      <c r="AW364" s="13" t="s">
        <v>33</v>
      </c>
      <c r="AX364" s="13" t="s">
        <v>72</v>
      </c>
      <c r="AY364" s="211" t="s">
        <v>216</v>
      </c>
    </row>
    <row r="365" spans="1:65" s="14" customFormat="1" ht="11.25">
      <c r="B365" s="212"/>
      <c r="C365" s="213"/>
      <c r="D365" s="199" t="s">
        <v>227</v>
      </c>
      <c r="E365" s="214" t="s">
        <v>19</v>
      </c>
      <c r="F365" s="215" t="s">
        <v>1948</v>
      </c>
      <c r="G365" s="213"/>
      <c r="H365" s="214" t="s">
        <v>19</v>
      </c>
      <c r="I365" s="216"/>
      <c r="J365" s="213"/>
      <c r="K365" s="213"/>
      <c r="L365" s="217"/>
      <c r="M365" s="218"/>
      <c r="N365" s="219"/>
      <c r="O365" s="219"/>
      <c r="P365" s="219"/>
      <c r="Q365" s="219"/>
      <c r="R365" s="219"/>
      <c r="S365" s="219"/>
      <c r="T365" s="220"/>
      <c r="AT365" s="221" t="s">
        <v>227</v>
      </c>
      <c r="AU365" s="221" t="s">
        <v>81</v>
      </c>
      <c r="AV365" s="14" t="s">
        <v>79</v>
      </c>
      <c r="AW365" s="14" t="s">
        <v>33</v>
      </c>
      <c r="AX365" s="14" t="s">
        <v>72</v>
      </c>
      <c r="AY365" s="221" t="s">
        <v>216</v>
      </c>
    </row>
    <row r="366" spans="1:65" s="13" customFormat="1" ht="11.25">
      <c r="B366" s="201"/>
      <c r="C366" s="202"/>
      <c r="D366" s="199" t="s">
        <v>227</v>
      </c>
      <c r="E366" s="203" t="s">
        <v>19</v>
      </c>
      <c r="F366" s="204" t="s">
        <v>156</v>
      </c>
      <c r="G366" s="202"/>
      <c r="H366" s="205">
        <v>4</v>
      </c>
      <c r="I366" s="206"/>
      <c r="J366" s="202"/>
      <c r="K366" s="202"/>
      <c r="L366" s="207"/>
      <c r="M366" s="208"/>
      <c r="N366" s="209"/>
      <c r="O366" s="209"/>
      <c r="P366" s="209"/>
      <c r="Q366" s="209"/>
      <c r="R366" s="209"/>
      <c r="S366" s="209"/>
      <c r="T366" s="210"/>
      <c r="AT366" s="211" t="s">
        <v>227</v>
      </c>
      <c r="AU366" s="211" t="s">
        <v>81</v>
      </c>
      <c r="AV366" s="13" t="s">
        <v>81</v>
      </c>
      <c r="AW366" s="13" t="s">
        <v>33</v>
      </c>
      <c r="AX366" s="13" t="s">
        <v>72</v>
      </c>
      <c r="AY366" s="211" t="s">
        <v>216</v>
      </c>
    </row>
    <row r="367" spans="1:65" s="15" customFormat="1" ht="11.25">
      <c r="B367" s="222"/>
      <c r="C367" s="223"/>
      <c r="D367" s="199" t="s">
        <v>227</v>
      </c>
      <c r="E367" s="224" t="s">
        <v>19</v>
      </c>
      <c r="F367" s="225" t="s">
        <v>289</v>
      </c>
      <c r="G367" s="223"/>
      <c r="H367" s="226">
        <v>18</v>
      </c>
      <c r="I367" s="227"/>
      <c r="J367" s="223"/>
      <c r="K367" s="223"/>
      <c r="L367" s="228"/>
      <c r="M367" s="229"/>
      <c r="N367" s="230"/>
      <c r="O367" s="230"/>
      <c r="P367" s="230"/>
      <c r="Q367" s="230"/>
      <c r="R367" s="230"/>
      <c r="S367" s="230"/>
      <c r="T367" s="231"/>
      <c r="AT367" s="232" t="s">
        <v>227</v>
      </c>
      <c r="AU367" s="232" t="s">
        <v>81</v>
      </c>
      <c r="AV367" s="15" t="s">
        <v>156</v>
      </c>
      <c r="AW367" s="15" t="s">
        <v>33</v>
      </c>
      <c r="AX367" s="15" t="s">
        <v>79</v>
      </c>
      <c r="AY367" s="232" t="s">
        <v>216</v>
      </c>
    </row>
    <row r="368" spans="1:65" s="2" customFormat="1" ht="24.2" customHeight="1">
      <c r="A368" s="36"/>
      <c r="B368" s="37"/>
      <c r="C368" s="181" t="s">
        <v>793</v>
      </c>
      <c r="D368" s="181" t="s">
        <v>218</v>
      </c>
      <c r="E368" s="182" t="s">
        <v>1029</v>
      </c>
      <c r="F368" s="183" t="s">
        <v>1030</v>
      </c>
      <c r="G368" s="184" t="s">
        <v>134</v>
      </c>
      <c r="H368" s="185">
        <v>106</v>
      </c>
      <c r="I368" s="186"/>
      <c r="J368" s="187">
        <f>ROUND(I368*H368,2)</f>
        <v>0</v>
      </c>
      <c r="K368" s="183" t="s">
        <v>221</v>
      </c>
      <c r="L368" s="41"/>
      <c r="M368" s="188" t="s">
        <v>19</v>
      </c>
      <c r="N368" s="189" t="s">
        <v>43</v>
      </c>
      <c r="O368" s="66"/>
      <c r="P368" s="190">
        <f>O368*H368</f>
        <v>0</v>
      </c>
      <c r="Q368" s="190">
        <v>0</v>
      </c>
      <c r="R368" s="190">
        <f>Q368*H368</f>
        <v>0</v>
      </c>
      <c r="S368" s="190">
        <v>0</v>
      </c>
      <c r="T368" s="191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92" t="s">
        <v>156</v>
      </c>
      <c r="AT368" s="192" t="s">
        <v>218</v>
      </c>
      <c r="AU368" s="192" t="s">
        <v>81</v>
      </c>
      <c r="AY368" s="19" t="s">
        <v>216</v>
      </c>
      <c r="BE368" s="193">
        <f>IF(N368="základní",J368,0)</f>
        <v>0</v>
      </c>
      <c r="BF368" s="193">
        <f>IF(N368="snížená",J368,0)</f>
        <v>0</v>
      </c>
      <c r="BG368" s="193">
        <f>IF(N368="zákl. přenesená",J368,0)</f>
        <v>0</v>
      </c>
      <c r="BH368" s="193">
        <f>IF(N368="sníž. přenesená",J368,0)</f>
        <v>0</v>
      </c>
      <c r="BI368" s="193">
        <f>IF(N368="nulová",J368,0)</f>
        <v>0</v>
      </c>
      <c r="BJ368" s="19" t="s">
        <v>79</v>
      </c>
      <c r="BK368" s="193">
        <f>ROUND(I368*H368,2)</f>
        <v>0</v>
      </c>
      <c r="BL368" s="19" t="s">
        <v>156</v>
      </c>
      <c r="BM368" s="192" t="s">
        <v>1949</v>
      </c>
    </row>
    <row r="369" spans="1:65" s="2" customFormat="1" ht="11.25">
      <c r="A369" s="36"/>
      <c r="B369" s="37"/>
      <c r="C369" s="38"/>
      <c r="D369" s="194" t="s">
        <v>223</v>
      </c>
      <c r="E369" s="38"/>
      <c r="F369" s="195" t="s">
        <v>1032</v>
      </c>
      <c r="G369" s="38"/>
      <c r="H369" s="38"/>
      <c r="I369" s="196"/>
      <c r="J369" s="38"/>
      <c r="K369" s="38"/>
      <c r="L369" s="41"/>
      <c r="M369" s="197"/>
      <c r="N369" s="198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9" t="s">
        <v>223</v>
      </c>
      <c r="AU369" s="19" t="s">
        <v>81</v>
      </c>
    </row>
    <row r="370" spans="1:65" s="2" customFormat="1" ht="24.2" customHeight="1">
      <c r="A370" s="36"/>
      <c r="B370" s="37"/>
      <c r="C370" s="181" t="s">
        <v>795</v>
      </c>
      <c r="D370" s="181" t="s">
        <v>218</v>
      </c>
      <c r="E370" s="182" t="s">
        <v>1033</v>
      </c>
      <c r="F370" s="183" t="s">
        <v>1034</v>
      </c>
      <c r="G370" s="184" t="s">
        <v>139</v>
      </c>
      <c r="H370" s="185">
        <v>160</v>
      </c>
      <c r="I370" s="186"/>
      <c r="J370" s="187">
        <f>ROUND(I370*H370,2)</f>
        <v>0</v>
      </c>
      <c r="K370" s="183" t="s">
        <v>221</v>
      </c>
      <c r="L370" s="41"/>
      <c r="M370" s="188" t="s">
        <v>19</v>
      </c>
      <c r="N370" s="189" t="s">
        <v>43</v>
      </c>
      <c r="O370" s="66"/>
      <c r="P370" s="190">
        <f>O370*H370</f>
        <v>0</v>
      </c>
      <c r="Q370" s="190">
        <v>1.0000000000000001E-5</v>
      </c>
      <c r="R370" s="190">
        <f>Q370*H370</f>
        <v>1.6000000000000001E-3</v>
      </c>
      <c r="S370" s="190">
        <v>0</v>
      </c>
      <c r="T370" s="191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92" t="s">
        <v>156</v>
      </c>
      <c r="AT370" s="192" t="s">
        <v>218</v>
      </c>
      <c r="AU370" s="192" t="s">
        <v>81</v>
      </c>
      <c r="AY370" s="19" t="s">
        <v>216</v>
      </c>
      <c r="BE370" s="193">
        <f>IF(N370="základní",J370,0)</f>
        <v>0</v>
      </c>
      <c r="BF370" s="193">
        <f>IF(N370="snížená",J370,0)</f>
        <v>0</v>
      </c>
      <c r="BG370" s="193">
        <f>IF(N370="zákl. přenesená",J370,0)</f>
        <v>0</v>
      </c>
      <c r="BH370" s="193">
        <f>IF(N370="sníž. přenesená",J370,0)</f>
        <v>0</v>
      </c>
      <c r="BI370" s="193">
        <f>IF(N370="nulová",J370,0)</f>
        <v>0</v>
      </c>
      <c r="BJ370" s="19" t="s">
        <v>79</v>
      </c>
      <c r="BK370" s="193">
        <f>ROUND(I370*H370,2)</f>
        <v>0</v>
      </c>
      <c r="BL370" s="19" t="s">
        <v>156</v>
      </c>
      <c r="BM370" s="192" t="s">
        <v>1950</v>
      </c>
    </row>
    <row r="371" spans="1:65" s="2" customFormat="1" ht="11.25">
      <c r="A371" s="36"/>
      <c r="B371" s="37"/>
      <c r="C371" s="38"/>
      <c r="D371" s="194" t="s">
        <v>223</v>
      </c>
      <c r="E371" s="38"/>
      <c r="F371" s="195" t="s">
        <v>1036</v>
      </c>
      <c r="G371" s="38"/>
      <c r="H371" s="38"/>
      <c r="I371" s="196"/>
      <c r="J371" s="38"/>
      <c r="K371" s="38"/>
      <c r="L371" s="41"/>
      <c r="M371" s="197"/>
      <c r="N371" s="198"/>
      <c r="O371" s="66"/>
      <c r="P371" s="66"/>
      <c r="Q371" s="66"/>
      <c r="R371" s="66"/>
      <c r="S371" s="66"/>
      <c r="T371" s="67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9" t="s">
        <v>223</v>
      </c>
      <c r="AU371" s="19" t="s">
        <v>81</v>
      </c>
    </row>
    <row r="372" spans="1:65" s="12" customFormat="1" ht="22.9" customHeight="1">
      <c r="B372" s="165"/>
      <c r="C372" s="166"/>
      <c r="D372" s="167" t="s">
        <v>71</v>
      </c>
      <c r="E372" s="179" t="s">
        <v>1951</v>
      </c>
      <c r="F372" s="179" t="s">
        <v>1952</v>
      </c>
      <c r="G372" s="166"/>
      <c r="H372" s="166"/>
      <c r="I372" s="169"/>
      <c r="J372" s="180">
        <f>BK372</f>
        <v>0</v>
      </c>
      <c r="K372" s="166"/>
      <c r="L372" s="171"/>
      <c r="M372" s="172"/>
      <c r="N372" s="173"/>
      <c r="O372" s="173"/>
      <c r="P372" s="174">
        <f>SUM(P373:P379)</f>
        <v>0</v>
      </c>
      <c r="Q372" s="173"/>
      <c r="R372" s="174">
        <f>SUM(R373:R379)</f>
        <v>7.5095000000000001</v>
      </c>
      <c r="S372" s="173"/>
      <c r="T372" s="175">
        <f>SUM(T373:T379)</f>
        <v>0</v>
      </c>
      <c r="AR372" s="176" t="s">
        <v>79</v>
      </c>
      <c r="AT372" s="177" t="s">
        <v>71</v>
      </c>
      <c r="AU372" s="177" t="s">
        <v>79</v>
      </c>
      <c r="AY372" s="176" t="s">
        <v>216</v>
      </c>
      <c r="BK372" s="178">
        <f>SUM(BK373:BK379)</f>
        <v>0</v>
      </c>
    </row>
    <row r="373" spans="1:65" s="2" customFormat="1" ht="16.5" customHeight="1">
      <c r="A373" s="36"/>
      <c r="B373" s="37"/>
      <c r="C373" s="181" t="s">
        <v>796</v>
      </c>
      <c r="D373" s="181" t="s">
        <v>218</v>
      </c>
      <c r="E373" s="182" t="s">
        <v>1953</v>
      </c>
      <c r="F373" s="183" t="s">
        <v>1954</v>
      </c>
      <c r="G373" s="184" t="s">
        <v>1053</v>
      </c>
      <c r="H373" s="185">
        <v>1</v>
      </c>
      <c r="I373" s="186"/>
      <c r="J373" s="187">
        <f>ROUND(I373*H373,2)</f>
        <v>0</v>
      </c>
      <c r="K373" s="183" t="s">
        <v>1083</v>
      </c>
      <c r="L373" s="41"/>
      <c r="M373" s="188" t="s">
        <v>19</v>
      </c>
      <c r="N373" s="189" t="s">
        <v>43</v>
      </c>
      <c r="O373" s="66"/>
      <c r="P373" s="190">
        <f>O373*H373</f>
        <v>0</v>
      </c>
      <c r="Q373" s="190">
        <v>0</v>
      </c>
      <c r="R373" s="190">
        <f>Q373*H373</f>
        <v>0</v>
      </c>
      <c r="S373" s="190">
        <v>0</v>
      </c>
      <c r="T373" s="191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92" t="s">
        <v>156</v>
      </c>
      <c r="AT373" s="192" t="s">
        <v>218</v>
      </c>
      <c r="AU373" s="192" t="s">
        <v>81</v>
      </c>
      <c r="AY373" s="19" t="s">
        <v>216</v>
      </c>
      <c r="BE373" s="193">
        <f>IF(N373="základní",J373,0)</f>
        <v>0</v>
      </c>
      <c r="BF373" s="193">
        <f>IF(N373="snížená",J373,0)</f>
        <v>0</v>
      </c>
      <c r="BG373" s="193">
        <f>IF(N373="zákl. přenesená",J373,0)</f>
        <v>0</v>
      </c>
      <c r="BH373" s="193">
        <f>IF(N373="sníž. přenesená",J373,0)</f>
        <v>0</v>
      </c>
      <c r="BI373" s="193">
        <f>IF(N373="nulová",J373,0)</f>
        <v>0</v>
      </c>
      <c r="BJ373" s="19" t="s">
        <v>79</v>
      </c>
      <c r="BK373" s="193">
        <f>ROUND(I373*H373,2)</f>
        <v>0</v>
      </c>
      <c r="BL373" s="19" t="s">
        <v>156</v>
      </c>
      <c r="BM373" s="192" t="s">
        <v>1955</v>
      </c>
    </row>
    <row r="374" spans="1:65" s="2" customFormat="1" ht="16.5" customHeight="1">
      <c r="A374" s="36"/>
      <c r="B374" s="37"/>
      <c r="C374" s="181" t="s">
        <v>802</v>
      </c>
      <c r="D374" s="181" t="s">
        <v>218</v>
      </c>
      <c r="E374" s="182" t="s">
        <v>1956</v>
      </c>
      <c r="F374" s="183" t="s">
        <v>1957</v>
      </c>
      <c r="G374" s="184" t="s">
        <v>1053</v>
      </c>
      <c r="H374" s="185">
        <v>1</v>
      </c>
      <c r="I374" s="186"/>
      <c r="J374" s="187">
        <f>ROUND(I374*H374,2)</f>
        <v>0</v>
      </c>
      <c r="K374" s="183" t="s">
        <v>1083</v>
      </c>
      <c r="L374" s="41"/>
      <c r="M374" s="188" t="s">
        <v>19</v>
      </c>
      <c r="N374" s="189" t="s">
        <v>43</v>
      </c>
      <c r="O374" s="66"/>
      <c r="P374" s="190">
        <f>O374*H374</f>
        <v>0</v>
      </c>
      <c r="Q374" s="190">
        <v>0</v>
      </c>
      <c r="R374" s="190">
        <f>Q374*H374</f>
        <v>0</v>
      </c>
      <c r="S374" s="190">
        <v>0</v>
      </c>
      <c r="T374" s="191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192" t="s">
        <v>156</v>
      </c>
      <c r="AT374" s="192" t="s">
        <v>218</v>
      </c>
      <c r="AU374" s="192" t="s">
        <v>81</v>
      </c>
      <c r="AY374" s="19" t="s">
        <v>216</v>
      </c>
      <c r="BE374" s="193">
        <f>IF(N374="základní",J374,0)</f>
        <v>0</v>
      </c>
      <c r="BF374" s="193">
        <f>IF(N374="snížená",J374,0)</f>
        <v>0</v>
      </c>
      <c r="BG374" s="193">
        <f>IF(N374="zákl. přenesená",J374,0)</f>
        <v>0</v>
      </c>
      <c r="BH374" s="193">
        <f>IF(N374="sníž. přenesená",J374,0)</f>
        <v>0</v>
      </c>
      <c r="BI374" s="193">
        <f>IF(N374="nulová",J374,0)</f>
        <v>0</v>
      </c>
      <c r="BJ374" s="19" t="s">
        <v>79</v>
      </c>
      <c r="BK374" s="193">
        <f>ROUND(I374*H374,2)</f>
        <v>0</v>
      </c>
      <c r="BL374" s="19" t="s">
        <v>156</v>
      </c>
      <c r="BM374" s="192" t="s">
        <v>1958</v>
      </c>
    </row>
    <row r="375" spans="1:65" s="2" customFormat="1" ht="16.5" customHeight="1">
      <c r="A375" s="36"/>
      <c r="B375" s="37"/>
      <c r="C375" s="181" t="s">
        <v>804</v>
      </c>
      <c r="D375" s="181" t="s">
        <v>218</v>
      </c>
      <c r="E375" s="182" t="s">
        <v>1959</v>
      </c>
      <c r="F375" s="183" t="s">
        <v>1960</v>
      </c>
      <c r="G375" s="184" t="s">
        <v>1053</v>
      </c>
      <c r="H375" s="185">
        <v>1</v>
      </c>
      <c r="I375" s="186"/>
      <c r="J375" s="187">
        <f>ROUND(I375*H375,2)</f>
        <v>0</v>
      </c>
      <c r="K375" s="183" t="s">
        <v>1083</v>
      </c>
      <c r="L375" s="41"/>
      <c r="M375" s="188" t="s">
        <v>19</v>
      </c>
      <c r="N375" s="189" t="s">
        <v>43</v>
      </c>
      <c r="O375" s="66"/>
      <c r="P375" s="190">
        <f>O375*H375</f>
        <v>0</v>
      </c>
      <c r="Q375" s="190">
        <v>0</v>
      </c>
      <c r="R375" s="190">
        <f>Q375*H375</f>
        <v>0</v>
      </c>
      <c r="S375" s="190">
        <v>0</v>
      </c>
      <c r="T375" s="191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92" t="s">
        <v>156</v>
      </c>
      <c r="AT375" s="192" t="s">
        <v>218</v>
      </c>
      <c r="AU375" s="192" t="s">
        <v>81</v>
      </c>
      <c r="AY375" s="19" t="s">
        <v>216</v>
      </c>
      <c r="BE375" s="193">
        <f>IF(N375="základní",J375,0)</f>
        <v>0</v>
      </c>
      <c r="BF375" s="193">
        <f>IF(N375="snížená",J375,0)</f>
        <v>0</v>
      </c>
      <c r="BG375" s="193">
        <f>IF(N375="zákl. přenesená",J375,0)</f>
        <v>0</v>
      </c>
      <c r="BH375" s="193">
        <f>IF(N375="sníž. přenesená",J375,0)</f>
        <v>0</v>
      </c>
      <c r="BI375" s="193">
        <f>IF(N375="nulová",J375,0)</f>
        <v>0</v>
      </c>
      <c r="BJ375" s="19" t="s">
        <v>79</v>
      </c>
      <c r="BK375" s="193">
        <f>ROUND(I375*H375,2)</f>
        <v>0</v>
      </c>
      <c r="BL375" s="19" t="s">
        <v>156</v>
      </c>
      <c r="BM375" s="192" t="s">
        <v>1961</v>
      </c>
    </row>
    <row r="376" spans="1:65" s="2" customFormat="1" ht="16.5" customHeight="1">
      <c r="A376" s="36"/>
      <c r="B376" s="37"/>
      <c r="C376" s="181" t="s">
        <v>587</v>
      </c>
      <c r="D376" s="181" t="s">
        <v>218</v>
      </c>
      <c r="E376" s="182" t="s">
        <v>1962</v>
      </c>
      <c r="F376" s="183" t="s">
        <v>1963</v>
      </c>
      <c r="G376" s="184" t="s">
        <v>1053</v>
      </c>
      <c r="H376" s="185">
        <v>1</v>
      </c>
      <c r="I376" s="186"/>
      <c r="J376" s="187">
        <f>ROUND(I376*H376,2)</f>
        <v>0</v>
      </c>
      <c r="K376" s="183" t="s">
        <v>1083</v>
      </c>
      <c r="L376" s="41"/>
      <c r="M376" s="188" t="s">
        <v>19</v>
      </c>
      <c r="N376" s="189" t="s">
        <v>43</v>
      </c>
      <c r="O376" s="66"/>
      <c r="P376" s="190">
        <f>O376*H376</f>
        <v>0</v>
      </c>
      <c r="Q376" s="190">
        <v>3.75475</v>
      </c>
      <c r="R376" s="190">
        <f>Q376*H376</f>
        <v>3.75475</v>
      </c>
      <c r="S376" s="190">
        <v>0</v>
      </c>
      <c r="T376" s="191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92" t="s">
        <v>156</v>
      </c>
      <c r="AT376" s="192" t="s">
        <v>218</v>
      </c>
      <c r="AU376" s="192" t="s">
        <v>81</v>
      </c>
      <c r="AY376" s="19" t="s">
        <v>216</v>
      </c>
      <c r="BE376" s="193">
        <f>IF(N376="základní",J376,0)</f>
        <v>0</v>
      </c>
      <c r="BF376" s="193">
        <f>IF(N376="snížená",J376,0)</f>
        <v>0</v>
      </c>
      <c r="BG376" s="193">
        <f>IF(N376="zákl. přenesená",J376,0)</f>
        <v>0</v>
      </c>
      <c r="BH376" s="193">
        <f>IF(N376="sníž. přenesená",J376,0)</f>
        <v>0</v>
      </c>
      <c r="BI376" s="193">
        <f>IF(N376="nulová",J376,0)</f>
        <v>0</v>
      </c>
      <c r="BJ376" s="19" t="s">
        <v>79</v>
      </c>
      <c r="BK376" s="193">
        <f>ROUND(I376*H376,2)</f>
        <v>0</v>
      </c>
      <c r="BL376" s="19" t="s">
        <v>156</v>
      </c>
      <c r="BM376" s="192" t="s">
        <v>1964</v>
      </c>
    </row>
    <row r="377" spans="1:65" s="2" customFormat="1" ht="78">
      <c r="A377" s="36"/>
      <c r="B377" s="37"/>
      <c r="C377" s="38"/>
      <c r="D377" s="199" t="s">
        <v>225</v>
      </c>
      <c r="E377" s="38"/>
      <c r="F377" s="200" t="s">
        <v>1965</v>
      </c>
      <c r="G377" s="38"/>
      <c r="H377" s="38"/>
      <c r="I377" s="196"/>
      <c r="J377" s="38"/>
      <c r="K377" s="38"/>
      <c r="L377" s="41"/>
      <c r="M377" s="197"/>
      <c r="N377" s="198"/>
      <c r="O377" s="66"/>
      <c r="P377" s="66"/>
      <c r="Q377" s="66"/>
      <c r="R377" s="66"/>
      <c r="S377" s="66"/>
      <c r="T377" s="67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9" t="s">
        <v>225</v>
      </c>
      <c r="AU377" s="19" t="s">
        <v>81</v>
      </c>
    </row>
    <row r="378" spans="1:65" s="2" customFormat="1" ht="16.5" customHeight="1">
      <c r="A378" s="36"/>
      <c r="B378" s="37"/>
      <c r="C378" s="181" t="s">
        <v>704</v>
      </c>
      <c r="D378" s="181" t="s">
        <v>218</v>
      </c>
      <c r="E378" s="182" t="s">
        <v>1966</v>
      </c>
      <c r="F378" s="183" t="s">
        <v>1963</v>
      </c>
      <c r="G378" s="184" t="s">
        <v>1053</v>
      </c>
      <c r="H378" s="185">
        <v>1</v>
      </c>
      <c r="I378" s="186"/>
      <c r="J378" s="187">
        <f>ROUND(I378*H378,2)</f>
        <v>0</v>
      </c>
      <c r="K378" s="183" t="s">
        <v>1083</v>
      </c>
      <c r="L378" s="41"/>
      <c r="M378" s="188" t="s">
        <v>19</v>
      </c>
      <c r="N378" s="189" t="s">
        <v>43</v>
      </c>
      <c r="O378" s="66"/>
      <c r="P378" s="190">
        <f>O378*H378</f>
        <v>0</v>
      </c>
      <c r="Q378" s="190">
        <v>3.75475</v>
      </c>
      <c r="R378" s="190">
        <f>Q378*H378</f>
        <v>3.75475</v>
      </c>
      <c r="S378" s="190">
        <v>0</v>
      </c>
      <c r="T378" s="191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92" t="s">
        <v>156</v>
      </c>
      <c r="AT378" s="192" t="s">
        <v>218</v>
      </c>
      <c r="AU378" s="192" t="s">
        <v>81</v>
      </c>
      <c r="AY378" s="19" t="s">
        <v>216</v>
      </c>
      <c r="BE378" s="193">
        <f>IF(N378="základní",J378,0)</f>
        <v>0</v>
      </c>
      <c r="BF378" s="193">
        <f>IF(N378="snížená",J378,0)</f>
        <v>0</v>
      </c>
      <c r="BG378" s="193">
        <f>IF(N378="zákl. přenesená",J378,0)</f>
        <v>0</v>
      </c>
      <c r="BH378" s="193">
        <f>IF(N378="sníž. přenesená",J378,0)</f>
        <v>0</v>
      </c>
      <c r="BI378" s="193">
        <f>IF(N378="nulová",J378,0)</f>
        <v>0</v>
      </c>
      <c r="BJ378" s="19" t="s">
        <v>79</v>
      </c>
      <c r="BK378" s="193">
        <f>ROUND(I378*H378,2)</f>
        <v>0</v>
      </c>
      <c r="BL378" s="19" t="s">
        <v>156</v>
      </c>
      <c r="BM378" s="192" t="s">
        <v>1967</v>
      </c>
    </row>
    <row r="379" spans="1:65" s="2" customFormat="1" ht="78">
      <c r="A379" s="36"/>
      <c r="B379" s="37"/>
      <c r="C379" s="38"/>
      <c r="D379" s="199" t="s">
        <v>225</v>
      </c>
      <c r="E379" s="38"/>
      <c r="F379" s="200" t="s">
        <v>1968</v>
      </c>
      <c r="G379" s="38"/>
      <c r="H379" s="38"/>
      <c r="I379" s="196"/>
      <c r="J379" s="38"/>
      <c r="K379" s="38"/>
      <c r="L379" s="41"/>
      <c r="M379" s="197"/>
      <c r="N379" s="198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9" t="s">
        <v>225</v>
      </c>
      <c r="AU379" s="19" t="s">
        <v>81</v>
      </c>
    </row>
    <row r="380" spans="1:65" s="12" customFormat="1" ht="22.9" customHeight="1">
      <c r="B380" s="165"/>
      <c r="C380" s="166"/>
      <c r="D380" s="167" t="s">
        <v>71</v>
      </c>
      <c r="E380" s="179" t="s">
        <v>1969</v>
      </c>
      <c r="F380" s="179" t="s">
        <v>1970</v>
      </c>
      <c r="G380" s="166"/>
      <c r="H380" s="166"/>
      <c r="I380" s="169"/>
      <c r="J380" s="180">
        <f>BK380</f>
        <v>0</v>
      </c>
      <c r="K380" s="166"/>
      <c r="L380" s="171"/>
      <c r="M380" s="172"/>
      <c r="N380" s="173"/>
      <c r="O380" s="173"/>
      <c r="P380" s="174">
        <f>SUM(P381:P385)</f>
        <v>0</v>
      </c>
      <c r="Q380" s="173"/>
      <c r="R380" s="174">
        <f>SUM(R381:R385)</f>
        <v>0</v>
      </c>
      <c r="S380" s="173"/>
      <c r="T380" s="175">
        <f>SUM(T381:T385)</f>
        <v>0</v>
      </c>
      <c r="AR380" s="176" t="s">
        <v>79</v>
      </c>
      <c r="AT380" s="177" t="s">
        <v>71</v>
      </c>
      <c r="AU380" s="177" t="s">
        <v>79</v>
      </c>
      <c r="AY380" s="176" t="s">
        <v>216</v>
      </c>
      <c r="BK380" s="178">
        <f>SUM(BK381:BK385)</f>
        <v>0</v>
      </c>
    </row>
    <row r="381" spans="1:65" s="2" customFormat="1" ht="37.9" customHeight="1">
      <c r="A381" s="36"/>
      <c r="B381" s="37"/>
      <c r="C381" s="181" t="s">
        <v>712</v>
      </c>
      <c r="D381" s="181" t="s">
        <v>218</v>
      </c>
      <c r="E381" s="182" t="s">
        <v>1971</v>
      </c>
      <c r="F381" s="183" t="s">
        <v>1972</v>
      </c>
      <c r="G381" s="184" t="s">
        <v>160</v>
      </c>
      <c r="H381" s="185">
        <v>15.35</v>
      </c>
      <c r="I381" s="186"/>
      <c r="J381" s="187">
        <f>ROUND(I381*H381,2)</f>
        <v>0</v>
      </c>
      <c r="K381" s="183" t="s">
        <v>221</v>
      </c>
      <c r="L381" s="41"/>
      <c r="M381" s="188" t="s">
        <v>19</v>
      </c>
      <c r="N381" s="189" t="s">
        <v>43</v>
      </c>
      <c r="O381" s="66"/>
      <c r="P381" s="190">
        <f>O381*H381</f>
        <v>0</v>
      </c>
      <c r="Q381" s="190">
        <v>0</v>
      </c>
      <c r="R381" s="190">
        <f>Q381*H381</f>
        <v>0</v>
      </c>
      <c r="S381" s="190">
        <v>0</v>
      </c>
      <c r="T381" s="191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92" t="s">
        <v>156</v>
      </c>
      <c r="AT381" s="192" t="s">
        <v>218</v>
      </c>
      <c r="AU381" s="192" t="s">
        <v>81</v>
      </c>
      <c r="AY381" s="19" t="s">
        <v>216</v>
      </c>
      <c r="BE381" s="193">
        <f>IF(N381="základní",J381,0)</f>
        <v>0</v>
      </c>
      <c r="BF381" s="193">
        <f>IF(N381="snížená",J381,0)</f>
        <v>0</v>
      </c>
      <c r="BG381" s="193">
        <f>IF(N381="zákl. přenesená",J381,0)</f>
        <v>0</v>
      </c>
      <c r="BH381" s="193">
        <f>IF(N381="sníž. přenesená",J381,0)</f>
        <v>0</v>
      </c>
      <c r="BI381" s="193">
        <f>IF(N381="nulová",J381,0)</f>
        <v>0</v>
      </c>
      <c r="BJ381" s="19" t="s">
        <v>79</v>
      </c>
      <c r="BK381" s="193">
        <f>ROUND(I381*H381,2)</f>
        <v>0</v>
      </c>
      <c r="BL381" s="19" t="s">
        <v>156</v>
      </c>
      <c r="BM381" s="192" t="s">
        <v>1973</v>
      </c>
    </row>
    <row r="382" spans="1:65" s="2" customFormat="1" ht="11.25">
      <c r="A382" s="36"/>
      <c r="B382" s="37"/>
      <c r="C382" s="38"/>
      <c r="D382" s="194" t="s">
        <v>223</v>
      </c>
      <c r="E382" s="38"/>
      <c r="F382" s="195" t="s">
        <v>1974</v>
      </c>
      <c r="G382" s="38"/>
      <c r="H382" s="38"/>
      <c r="I382" s="196"/>
      <c r="J382" s="38"/>
      <c r="K382" s="38"/>
      <c r="L382" s="41"/>
      <c r="M382" s="197"/>
      <c r="N382" s="198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223</v>
      </c>
      <c r="AU382" s="19" t="s">
        <v>81</v>
      </c>
    </row>
    <row r="383" spans="1:65" s="2" customFormat="1" ht="24.2" customHeight="1">
      <c r="A383" s="36"/>
      <c r="B383" s="37"/>
      <c r="C383" s="181" t="s">
        <v>716</v>
      </c>
      <c r="D383" s="181" t="s">
        <v>218</v>
      </c>
      <c r="E383" s="182" t="s">
        <v>291</v>
      </c>
      <c r="F383" s="183" t="s">
        <v>292</v>
      </c>
      <c r="G383" s="184" t="s">
        <v>293</v>
      </c>
      <c r="H383" s="185">
        <v>27.63</v>
      </c>
      <c r="I383" s="186"/>
      <c r="J383" s="187">
        <f>ROUND(I383*H383,2)</f>
        <v>0</v>
      </c>
      <c r="K383" s="183" t="s">
        <v>221</v>
      </c>
      <c r="L383" s="41"/>
      <c r="M383" s="188" t="s">
        <v>19</v>
      </c>
      <c r="N383" s="189" t="s">
        <v>43</v>
      </c>
      <c r="O383" s="66"/>
      <c r="P383" s="190">
        <f>O383*H383</f>
        <v>0</v>
      </c>
      <c r="Q383" s="190">
        <v>0</v>
      </c>
      <c r="R383" s="190">
        <f>Q383*H383</f>
        <v>0</v>
      </c>
      <c r="S383" s="190">
        <v>0</v>
      </c>
      <c r="T383" s="191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92" t="s">
        <v>156</v>
      </c>
      <c r="AT383" s="192" t="s">
        <v>218</v>
      </c>
      <c r="AU383" s="192" t="s">
        <v>81</v>
      </c>
      <c r="AY383" s="19" t="s">
        <v>216</v>
      </c>
      <c r="BE383" s="193">
        <f>IF(N383="základní",J383,0)</f>
        <v>0</v>
      </c>
      <c r="BF383" s="193">
        <f>IF(N383="snížená",J383,0)</f>
        <v>0</v>
      </c>
      <c r="BG383" s="193">
        <f>IF(N383="zákl. přenesená",J383,0)</f>
        <v>0</v>
      </c>
      <c r="BH383" s="193">
        <f>IF(N383="sníž. přenesená",J383,0)</f>
        <v>0</v>
      </c>
      <c r="BI383" s="193">
        <f>IF(N383="nulová",J383,0)</f>
        <v>0</v>
      </c>
      <c r="BJ383" s="19" t="s">
        <v>79</v>
      </c>
      <c r="BK383" s="193">
        <f>ROUND(I383*H383,2)</f>
        <v>0</v>
      </c>
      <c r="BL383" s="19" t="s">
        <v>156</v>
      </c>
      <c r="BM383" s="192" t="s">
        <v>1975</v>
      </c>
    </row>
    <row r="384" spans="1:65" s="2" customFormat="1" ht="11.25">
      <c r="A384" s="36"/>
      <c r="B384" s="37"/>
      <c r="C384" s="38"/>
      <c r="D384" s="194" t="s">
        <v>223</v>
      </c>
      <c r="E384" s="38"/>
      <c r="F384" s="195" t="s">
        <v>295</v>
      </c>
      <c r="G384" s="38"/>
      <c r="H384" s="38"/>
      <c r="I384" s="196"/>
      <c r="J384" s="38"/>
      <c r="K384" s="38"/>
      <c r="L384" s="41"/>
      <c r="M384" s="197"/>
      <c r="N384" s="198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223</v>
      </c>
      <c r="AU384" s="19" t="s">
        <v>81</v>
      </c>
    </row>
    <row r="385" spans="1:65" s="13" customFormat="1" ht="11.25">
      <c r="B385" s="201"/>
      <c r="C385" s="202"/>
      <c r="D385" s="199" t="s">
        <v>227</v>
      </c>
      <c r="E385" s="203" t="s">
        <v>19</v>
      </c>
      <c r="F385" s="204" t="s">
        <v>1976</v>
      </c>
      <c r="G385" s="202"/>
      <c r="H385" s="205">
        <v>27.63</v>
      </c>
      <c r="I385" s="206"/>
      <c r="J385" s="202"/>
      <c r="K385" s="202"/>
      <c r="L385" s="207"/>
      <c r="M385" s="208"/>
      <c r="N385" s="209"/>
      <c r="O385" s="209"/>
      <c r="P385" s="209"/>
      <c r="Q385" s="209"/>
      <c r="R385" s="209"/>
      <c r="S385" s="209"/>
      <c r="T385" s="210"/>
      <c r="AT385" s="211" t="s">
        <v>227</v>
      </c>
      <c r="AU385" s="211" t="s">
        <v>81</v>
      </c>
      <c r="AV385" s="13" t="s">
        <v>81</v>
      </c>
      <c r="AW385" s="13" t="s">
        <v>33</v>
      </c>
      <c r="AX385" s="13" t="s">
        <v>79</v>
      </c>
      <c r="AY385" s="211" t="s">
        <v>216</v>
      </c>
    </row>
    <row r="386" spans="1:65" s="12" customFormat="1" ht="22.9" customHeight="1">
      <c r="B386" s="165"/>
      <c r="C386" s="166"/>
      <c r="D386" s="167" t="s">
        <v>71</v>
      </c>
      <c r="E386" s="179" t="s">
        <v>1977</v>
      </c>
      <c r="F386" s="179" t="s">
        <v>1978</v>
      </c>
      <c r="G386" s="166"/>
      <c r="H386" s="166"/>
      <c r="I386" s="169"/>
      <c r="J386" s="180">
        <f>BK386</f>
        <v>0</v>
      </c>
      <c r="K386" s="166"/>
      <c r="L386" s="171"/>
      <c r="M386" s="172"/>
      <c r="N386" s="173"/>
      <c r="O386" s="173"/>
      <c r="P386" s="174">
        <f>SUM(P387:P396)</f>
        <v>0</v>
      </c>
      <c r="Q386" s="173"/>
      <c r="R386" s="174">
        <f>SUM(R387:R396)</f>
        <v>0</v>
      </c>
      <c r="S386" s="173"/>
      <c r="T386" s="175">
        <f>SUM(T387:T396)</f>
        <v>0</v>
      </c>
      <c r="AR386" s="176" t="s">
        <v>79</v>
      </c>
      <c r="AT386" s="177" t="s">
        <v>71</v>
      </c>
      <c r="AU386" s="177" t="s">
        <v>79</v>
      </c>
      <c r="AY386" s="176" t="s">
        <v>216</v>
      </c>
      <c r="BK386" s="178">
        <f>SUM(BK387:BK396)</f>
        <v>0</v>
      </c>
    </row>
    <row r="387" spans="1:65" s="2" customFormat="1" ht="24.2" customHeight="1">
      <c r="A387" s="36"/>
      <c r="B387" s="37"/>
      <c r="C387" s="181" t="s">
        <v>721</v>
      </c>
      <c r="D387" s="181" t="s">
        <v>218</v>
      </c>
      <c r="E387" s="182" t="s">
        <v>501</v>
      </c>
      <c r="F387" s="183" t="s">
        <v>1979</v>
      </c>
      <c r="G387" s="184" t="s">
        <v>293</v>
      </c>
      <c r="H387" s="185">
        <v>562.86</v>
      </c>
      <c r="I387" s="186"/>
      <c r="J387" s="187">
        <f>ROUND(I387*H387,2)</f>
        <v>0</v>
      </c>
      <c r="K387" s="183" t="s">
        <v>221</v>
      </c>
      <c r="L387" s="41"/>
      <c r="M387" s="188" t="s">
        <v>19</v>
      </c>
      <c r="N387" s="189" t="s">
        <v>43</v>
      </c>
      <c r="O387" s="66"/>
      <c r="P387" s="190">
        <f>O387*H387</f>
        <v>0</v>
      </c>
      <c r="Q387" s="190">
        <v>0</v>
      </c>
      <c r="R387" s="190">
        <f>Q387*H387</f>
        <v>0</v>
      </c>
      <c r="S387" s="190">
        <v>0</v>
      </c>
      <c r="T387" s="191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92" t="s">
        <v>156</v>
      </c>
      <c r="AT387" s="192" t="s">
        <v>218</v>
      </c>
      <c r="AU387" s="192" t="s">
        <v>81</v>
      </c>
      <c r="AY387" s="19" t="s">
        <v>216</v>
      </c>
      <c r="BE387" s="193">
        <f>IF(N387="základní",J387,0)</f>
        <v>0</v>
      </c>
      <c r="BF387" s="193">
        <f>IF(N387="snížená",J387,0)</f>
        <v>0</v>
      </c>
      <c r="BG387" s="193">
        <f>IF(N387="zákl. přenesená",J387,0)</f>
        <v>0</v>
      </c>
      <c r="BH387" s="193">
        <f>IF(N387="sníž. přenesená",J387,0)</f>
        <v>0</v>
      </c>
      <c r="BI387" s="193">
        <f>IF(N387="nulová",J387,0)</f>
        <v>0</v>
      </c>
      <c r="BJ387" s="19" t="s">
        <v>79</v>
      </c>
      <c r="BK387" s="193">
        <f>ROUND(I387*H387,2)</f>
        <v>0</v>
      </c>
      <c r="BL387" s="19" t="s">
        <v>156</v>
      </c>
      <c r="BM387" s="192" t="s">
        <v>1980</v>
      </c>
    </row>
    <row r="388" spans="1:65" s="2" customFormat="1" ht="11.25">
      <c r="A388" s="36"/>
      <c r="B388" s="37"/>
      <c r="C388" s="38"/>
      <c r="D388" s="194" t="s">
        <v>223</v>
      </c>
      <c r="E388" s="38"/>
      <c r="F388" s="195" t="s">
        <v>504</v>
      </c>
      <c r="G388" s="38"/>
      <c r="H388" s="38"/>
      <c r="I388" s="196"/>
      <c r="J388" s="38"/>
      <c r="K388" s="38"/>
      <c r="L388" s="41"/>
      <c r="M388" s="197"/>
      <c r="N388" s="198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9" t="s">
        <v>223</v>
      </c>
      <c r="AU388" s="19" t="s">
        <v>81</v>
      </c>
    </row>
    <row r="389" spans="1:65" s="2" customFormat="1" ht="24.2" customHeight="1">
      <c r="A389" s="36"/>
      <c r="B389" s="37"/>
      <c r="C389" s="181" t="s">
        <v>725</v>
      </c>
      <c r="D389" s="181" t="s">
        <v>218</v>
      </c>
      <c r="E389" s="182" t="s">
        <v>506</v>
      </c>
      <c r="F389" s="183" t="s">
        <v>1981</v>
      </c>
      <c r="G389" s="184" t="s">
        <v>293</v>
      </c>
      <c r="H389" s="185">
        <v>3940.02</v>
      </c>
      <c r="I389" s="186"/>
      <c r="J389" s="187">
        <f>ROUND(I389*H389,2)</f>
        <v>0</v>
      </c>
      <c r="K389" s="183" t="s">
        <v>221</v>
      </c>
      <c r="L389" s="41"/>
      <c r="M389" s="188" t="s">
        <v>19</v>
      </c>
      <c r="N389" s="189" t="s">
        <v>43</v>
      </c>
      <c r="O389" s="66"/>
      <c r="P389" s="190">
        <f>O389*H389</f>
        <v>0</v>
      </c>
      <c r="Q389" s="190">
        <v>0</v>
      </c>
      <c r="R389" s="190">
        <f>Q389*H389</f>
        <v>0</v>
      </c>
      <c r="S389" s="190">
        <v>0</v>
      </c>
      <c r="T389" s="191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92" t="s">
        <v>156</v>
      </c>
      <c r="AT389" s="192" t="s">
        <v>218</v>
      </c>
      <c r="AU389" s="192" t="s">
        <v>81</v>
      </c>
      <c r="AY389" s="19" t="s">
        <v>216</v>
      </c>
      <c r="BE389" s="193">
        <f>IF(N389="základní",J389,0)</f>
        <v>0</v>
      </c>
      <c r="BF389" s="193">
        <f>IF(N389="snížená",J389,0)</f>
        <v>0</v>
      </c>
      <c r="BG389" s="193">
        <f>IF(N389="zákl. přenesená",J389,0)</f>
        <v>0</v>
      </c>
      <c r="BH389" s="193">
        <f>IF(N389="sníž. přenesená",J389,0)</f>
        <v>0</v>
      </c>
      <c r="BI389" s="193">
        <f>IF(N389="nulová",J389,0)</f>
        <v>0</v>
      </c>
      <c r="BJ389" s="19" t="s">
        <v>79</v>
      </c>
      <c r="BK389" s="193">
        <f>ROUND(I389*H389,2)</f>
        <v>0</v>
      </c>
      <c r="BL389" s="19" t="s">
        <v>156</v>
      </c>
      <c r="BM389" s="192" t="s">
        <v>1982</v>
      </c>
    </row>
    <row r="390" spans="1:65" s="2" customFormat="1" ht="11.25">
      <c r="A390" s="36"/>
      <c r="B390" s="37"/>
      <c r="C390" s="38"/>
      <c r="D390" s="194" t="s">
        <v>223</v>
      </c>
      <c r="E390" s="38"/>
      <c r="F390" s="195" t="s">
        <v>508</v>
      </c>
      <c r="G390" s="38"/>
      <c r="H390" s="38"/>
      <c r="I390" s="196"/>
      <c r="J390" s="38"/>
      <c r="K390" s="38"/>
      <c r="L390" s="41"/>
      <c r="M390" s="197"/>
      <c r="N390" s="198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9" t="s">
        <v>223</v>
      </c>
      <c r="AU390" s="19" t="s">
        <v>81</v>
      </c>
    </row>
    <row r="391" spans="1:65" s="2" customFormat="1" ht="19.5">
      <c r="A391" s="36"/>
      <c r="B391" s="37"/>
      <c r="C391" s="38"/>
      <c r="D391" s="199" t="s">
        <v>225</v>
      </c>
      <c r="E391" s="38"/>
      <c r="F391" s="200" t="s">
        <v>1983</v>
      </c>
      <c r="G391" s="38"/>
      <c r="H391" s="38"/>
      <c r="I391" s="196"/>
      <c r="J391" s="38"/>
      <c r="K391" s="38"/>
      <c r="L391" s="41"/>
      <c r="M391" s="197"/>
      <c r="N391" s="198"/>
      <c r="O391" s="66"/>
      <c r="P391" s="66"/>
      <c r="Q391" s="66"/>
      <c r="R391" s="66"/>
      <c r="S391" s="66"/>
      <c r="T391" s="67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9" t="s">
        <v>225</v>
      </c>
      <c r="AU391" s="19" t="s">
        <v>81</v>
      </c>
    </row>
    <row r="392" spans="1:65" s="13" customFormat="1" ht="11.25">
      <c r="B392" s="201"/>
      <c r="C392" s="202"/>
      <c r="D392" s="199" t="s">
        <v>227</v>
      </c>
      <c r="E392" s="203" t="s">
        <v>19</v>
      </c>
      <c r="F392" s="204" t="s">
        <v>1984</v>
      </c>
      <c r="G392" s="202"/>
      <c r="H392" s="205">
        <v>3940.02</v>
      </c>
      <c r="I392" s="206"/>
      <c r="J392" s="202"/>
      <c r="K392" s="202"/>
      <c r="L392" s="207"/>
      <c r="M392" s="208"/>
      <c r="N392" s="209"/>
      <c r="O392" s="209"/>
      <c r="P392" s="209"/>
      <c r="Q392" s="209"/>
      <c r="R392" s="209"/>
      <c r="S392" s="209"/>
      <c r="T392" s="210"/>
      <c r="AT392" s="211" t="s">
        <v>227</v>
      </c>
      <c r="AU392" s="211" t="s">
        <v>81</v>
      </c>
      <c r="AV392" s="13" t="s">
        <v>81</v>
      </c>
      <c r="AW392" s="13" t="s">
        <v>33</v>
      </c>
      <c r="AX392" s="13" t="s">
        <v>79</v>
      </c>
      <c r="AY392" s="211" t="s">
        <v>216</v>
      </c>
    </row>
    <row r="393" spans="1:65" s="2" customFormat="1" ht="24.2" customHeight="1">
      <c r="A393" s="36"/>
      <c r="B393" s="37"/>
      <c r="C393" s="181" t="s">
        <v>730</v>
      </c>
      <c r="D393" s="181" t="s">
        <v>218</v>
      </c>
      <c r="E393" s="182" t="s">
        <v>516</v>
      </c>
      <c r="F393" s="183" t="s">
        <v>517</v>
      </c>
      <c r="G393" s="184" t="s">
        <v>293</v>
      </c>
      <c r="H393" s="185">
        <v>562.1</v>
      </c>
      <c r="I393" s="186"/>
      <c r="J393" s="187">
        <f>ROUND(I393*H393,2)</f>
        <v>0</v>
      </c>
      <c r="K393" s="183" t="s">
        <v>221</v>
      </c>
      <c r="L393" s="41"/>
      <c r="M393" s="188" t="s">
        <v>19</v>
      </c>
      <c r="N393" s="189" t="s">
        <v>43</v>
      </c>
      <c r="O393" s="66"/>
      <c r="P393" s="190">
        <f>O393*H393</f>
        <v>0</v>
      </c>
      <c r="Q393" s="190">
        <v>0</v>
      </c>
      <c r="R393" s="190">
        <f>Q393*H393</f>
        <v>0</v>
      </c>
      <c r="S393" s="190">
        <v>0</v>
      </c>
      <c r="T393" s="191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92" t="s">
        <v>156</v>
      </c>
      <c r="AT393" s="192" t="s">
        <v>218</v>
      </c>
      <c r="AU393" s="192" t="s">
        <v>81</v>
      </c>
      <c r="AY393" s="19" t="s">
        <v>216</v>
      </c>
      <c r="BE393" s="193">
        <f>IF(N393="základní",J393,0)</f>
        <v>0</v>
      </c>
      <c r="BF393" s="193">
        <f>IF(N393="snížená",J393,0)</f>
        <v>0</v>
      </c>
      <c r="BG393" s="193">
        <f>IF(N393="zákl. přenesená",J393,0)</f>
        <v>0</v>
      </c>
      <c r="BH393" s="193">
        <f>IF(N393="sníž. přenesená",J393,0)</f>
        <v>0</v>
      </c>
      <c r="BI393" s="193">
        <f>IF(N393="nulová",J393,0)</f>
        <v>0</v>
      </c>
      <c r="BJ393" s="19" t="s">
        <v>79</v>
      </c>
      <c r="BK393" s="193">
        <f>ROUND(I393*H393,2)</f>
        <v>0</v>
      </c>
      <c r="BL393" s="19" t="s">
        <v>156</v>
      </c>
      <c r="BM393" s="192" t="s">
        <v>1985</v>
      </c>
    </row>
    <row r="394" spans="1:65" s="2" customFormat="1" ht="11.25">
      <c r="A394" s="36"/>
      <c r="B394" s="37"/>
      <c r="C394" s="38"/>
      <c r="D394" s="194" t="s">
        <v>223</v>
      </c>
      <c r="E394" s="38"/>
      <c r="F394" s="195" t="s">
        <v>519</v>
      </c>
      <c r="G394" s="38"/>
      <c r="H394" s="38"/>
      <c r="I394" s="196"/>
      <c r="J394" s="38"/>
      <c r="K394" s="38"/>
      <c r="L394" s="41"/>
      <c r="M394" s="197"/>
      <c r="N394" s="198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223</v>
      </c>
      <c r="AU394" s="19" t="s">
        <v>81</v>
      </c>
    </row>
    <row r="395" spans="1:65" s="2" customFormat="1" ht="24.2" customHeight="1">
      <c r="A395" s="36"/>
      <c r="B395" s="37"/>
      <c r="C395" s="181" t="s">
        <v>734</v>
      </c>
      <c r="D395" s="181" t="s">
        <v>218</v>
      </c>
      <c r="E395" s="182" t="s">
        <v>521</v>
      </c>
      <c r="F395" s="183" t="s">
        <v>292</v>
      </c>
      <c r="G395" s="184" t="s">
        <v>293</v>
      </c>
      <c r="H395" s="185">
        <v>0.73599999999999999</v>
      </c>
      <c r="I395" s="186"/>
      <c r="J395" s="187">
        <f>ROUND(I395*H395,2)</f>
        <v>0</v>
      </c>
      <c r="K395" s="183" t="s">
        <v>221</v>
      </c>
      <c r="L395" s="41"/>
      <c r="M395" s="188" t="s">
        <v>19</v>
      </c>
      <c r="N395" s="189" t="s">
        <v>43</v>
      </c>
      <c r="O395" s="66"/>
      <c r="P395" s="190">
        <f>O395*H395</f>
        <v>0</v>
      </c>
      <c r="Q395" s="190">
        <v>0</v>
      </c>
      <c r="R395" s="190">
        <f>Q395*H395</f>
        <v>0</v>
      </c>
      <c r="S395" s="190">
        <v>0</v>
      </c>
      <c r="T395" s="191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92" t="s">
        <v>156</v>
      </c>
      <c r="AT395" s="192" t="s">
        <v>218</v>
      </c>
      <c r="AU395" s="192" t="s">
        <v>81</v>
      </c>
      <c r="AY395" s="19" t="s">
        <v>216</v>
      </c>
      <c r="BE395" s="193">
        <f>IF(N395="základní",J395,0)</f>
        <v>0</v>
      </c>
      <c r="BF395" s="193">
        <f>IF(N395="snížená",J395,0)</f>
        <v>0</v>
      </c>
      <c r="BG395" s="193">
        <f>IF(N395="zákl. přenesená",J395,0)</f>
        <v>0</v>
      </c>
      <c r="BH395" s="193">
        <f>IF(N395="sníž. přenesená",J395,0)</f>
        <v>0</v>
      </c>
      <c r="BI395" s="193">
        <f>IF(N395="nulová",J395,0)</f>
        <v>0</v>
      </c>
      <c r="BJ395" s="19" t="s">
        <v>79</v>
      </c>
      <c r="BK395" s="193">
        <f>ROUND(I395*H395,2)</f>
        <v>0</v>
      </c>
      <c r="BL395" s="19" t="s">
        <v>156</v>
      </c>
      <c r="BM395" s="192" t="s">
        <v>1986</v>
      </c>
    </row>
    <row r="396" spans="1:65" s="2" customFormat="1" ht="11.25">
      <c r="A396" s="36"/>
      <c r="B396" s="37"/>
      <c r="C396" s="38"/>
      <c r="D396" s="194" t="s">
        <v>223</v>
      </c>
      <c r="E396" s="38"/>
      <c r="F396" s="195" t="s">
        <v>523</v>
      </c>
      <c r="G396" s="38"/>
      <c r="H396" s="38"/>
      <c r="I396" s="196"/>
      <c r="J396" s="38"/>
      <c r="K396" s="38"/>
      <c r="L396" s="41"/>
      <c r="M396" s="197"/>
      <c r="N396" s="198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223</v>
      </c>
      <c r="AU396" s="19" t="s">
        <v>81</v>
      </c>
    </row>
    <row r="397" spans="1:65" s="12" customFormat="1" ht="22.9" customHeight="1">
      <c r="B397" s="165"/>
      <c r="C397" s="166"/>
      <c r="D397" s="167" t="s">
        <v>71</v>
      </c>
      <c r="E397" s="179" t="s">
        <v>530</v>
      </c>
      <c r="F397" s="179" t="s">
        <v>531</v>
      </c>
      <c r="G397" s="166"/>
      <c r="H397" s="166"/>
      <c r="I397" s="169"/>
      <c r="J397" s="180">
        <f>BK397</f>
        <v>0</v>
      </c>
      <c r="K397" s="166"/>
      <c r="L397" s="171"/>
      <c r="M397" s="172"/>
      <c r="N397" s="173"/>
      <c r="O397" s="173"/>
      <c r="P397" s="174">
        <f>SUM(P398:P399)</f>
        <v>0</v>
      </c>
      <c r="Q397" s="173"/>
      <c r="R397" s="174">
        <f>SUM(R398:R399)</f>
        <v>0</v>
      </c>
      <c r="S397" s="173"/>
      <c r="T397" s="175">
        <f>SUM(T398:T399)</f>
        <v>0</v>
      </c>
      <c r="AR397" s="176" t="s">
        <v>79</v>
      </c>
      <c r="AT397" s="177" t="s">
        <v>71</v>
      </c>
      <c r="AU397" s="177" t="s">
        <v>79</v>
      </c>
      <c r="AY397" s="176" t="s">
        <v>216</v>
      </c>
      <c r="BK397" s="178">
        <f>SUM(BK398:BK399)</f>
        <v>0</v>
      </c>
    </row>
    <row r="398" spans="1:65" s="2" customFormat="1" ht="24.2" customHeight="1">
      <c r="A398" s="36"/>
      <c r="B398" s="37"/>
      <c r="C398" s="181" t="s">
        <v>739</v>
      </c>
      <c r="D398" s="181" t="s">
        <v>218</v>
      </c>
      <c r="E398" s="182" t="s">
        <v>1987</v>
      </c>
      <c r="F398" s="183" t="s">
        <v>1988</v>
      </c>
      <c r="G398" s="184" t="s">
        <v>293</v>
      </c>
      <c r="H398" s="185">
        <v>572.30999999999995</v>
      </c>
      <c r="I398" s="186"/>
      <c r="J398" s="187">
        <f>ROUND(I398*H398,2)</f>
        <v>0</v>
      </c>
      <c r="K398" s="183" t="s">
        <v>221</v>
      </c>
      <c r="L398" s="41"/>
      <c r="M398" s="188" t="s">
        <v>19</v>
      </c>
      <c r="N398" s="189" t="s">
        <v>43</v>
      </c>
      <c r="O398" s="66"/>
      <c r="P398" s="190">
        <f>O398*H398</f>
        <v>0</v>
      </c>
      <c r="Q398" s="190">
        <v>0</v>
      </c>
      <c r="R398" s="190">
        <f>Q398*H398</f>
        <v>0</v>
      </c>
      <c r="S398" s="190">
        <v>0</v>
      </c>
      <c r="T398" s="191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92" t="s">
        <v>156</v>
      </c>
      <c r="AT398" s="192" t="s">
        <v>218</v>
      </c>
      <c r="AU398" s="192" t="s">
        <v>81</v>
      </c>
      <c r="AY398" s="19" t="s">
        <v>216</v>
      </c>
      <c r="BE398" s="193">
        <f>IF(N398="základní",J398,0)</f>
        <v>0</v>
      </c>
      <c r="BF398" s="193">
        <f>IF(N398="snížená",J398,0)</f>
        <v>0</v>
      </c>
      <c r="BG398" s="193">
        <f>IF(N398="zákl. přenesená",J398,0)</f>
        <v>0</v>
      </c>
      <c r="BH398" s="193">
        <f>IF(N398="sníž. přenesená",J398,0)</f>
        <v>0</v>
      </c>
      <c r="BI398" s="193">
        <f>IF(N398="nulová",J398,0)</f>
        <v>0</v>
      </c>
      <c r="BJ398" s="19" t="s">
        <v>79</v>
      </c>
      <c r="BK398" s="193">
        <f>ROUND(I398*H398,2)</f>
        <v>0</v>
      </c>
      <c r="BL398" s="19" t="s">
        <v>156</v>
      </c>
      <c r="BM398" s="192" t="s">
        <v>1989</v>
      </c>
    </row>
    <row r="399" spans="1:65" s="2" customFormat="1" ht="11.25">
      <c r="A399" s="36"/>
      <c r="B399" s="37"/>
      <c r="C399" s="38"/>
      <c r="D399" s="194" t="s">
        <v>223</v>
      </c>
      <c r="E399" s="38"/>
      <c r="F399" s="195" t="s">
        <v>1990</v>
      </c>
      <c r="G399" s="38"/>
      <c r="H399" s="38"/>
      <c r="I399" s="196"/>
      <c r="J399" s="38"/>
      <c r="K399" s="38"/>
      <c r="L399" s="41"/>
      <c r="M399" s="249"/>
      <c r="N399" s="250"/>
      <c r="O399" s="251"/>
      <c r="P399" s="251"/>
      <c r="Q399" s="251"/>
      <c r="R399" s="251"/>
      <c r="S399" s="251"/>
      <c r="T399" s="252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9" t="s">
        <v>223</v>
      </c>
      <c r="AU399" s="19" t="s">
        <v>81</v>
      </c>
    </row>
    <row r="400" spans="1:65" s="2" customFormat="1" ht="6.95" customHeight="1">
      <c r="A400" s="36"/>
      <c r="B400" s="49"/>
      <c r="C400" s="50"/>
      <c r="D400" s="50"/>
      <c r="E400" s="50"/>
      <c r="F400" s="50"/>
      <c r="G400" s="50"/>
      <c r="H400" s="50"/>
      <c r="I400" s="50"/>
      <c r="J400" s="50"/>
      <c r="K400" s="50"/>
      <c r="L400" s="41"/>
      <c r="M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</row>
  </sheetData>
  <sheetProtection algorithmName="SHA-512" hashValue="Dz8IaIwNBHftgnkKzx97I3cu9EeKVI1ZYdq0BBFYTwWpSaRjwQTOtMDKVN3ZjwaZi2PoscY/XhRXugyYZj6LZw==" saltValue="aFXyPrGICl62zZBWdZcxlD3FqbXT3rN5k36f7oEOeKl8KE8OAcHiE8Wr28liLeTmG95wkl6v9NgCVbkFL5ZBqg==" spinCount="100000" sheet="1" objects="1" scenarios="1" formatColumns="0" formatRows="0" autoFilter="0"/>
  <autoFilter ref="C123:K399" xr:uid="{00000000-0009-0000-0000-000008000000}"/>
  <mergeCells count="12">
    <mergeCell ref="E116:H116"/>
    <mergeCell ref="L2:V2"/>
    <mergeCell ref="E50:H50"/>
    <mergeCell ref="E52:H52"/>
    <mergeCell ref="E54:H54"/>
    <mergeCell ref="E112:H112"/>
    <mergeCell ref="E114:H114"/>
    <mergeCell ref="E7:H7"/>
    <mergeCell ref="E9:H9"/>
    <mergeCell ref="E11:H11"/>
    <mergeCell ref="E20:H20"/>
    <mergeCell ref="E29:H29"/>
  </mergeCells>
  <hyperlinks>
    <hyperlink ref="F128" r:id="rId1" xr:uid="{00000000-0004-0000-0800-000000000000}"/>
    <hyperlink ref="F132" r:id="rId2" xr:uid="{00000000-0004-0000-0800-000001000000}"/>
    <hyperlink ref="F136" r:id="rId3" xr:uid="{00000000-0004-0000-0800-000002000000}"/>
    <hyperlink ref="F142" r:id="rId4" xr:uid="{00000000-0004-0000-0800-000003000000}"/>
    <hyperlink ref="F145" r:id="rId5" xr:uid="{00000000-0004-0000-0800-000004000000}"/>
    <hyperlink ref="F147" r:id="rId6" xr:uid="{00000000-0004-0000-0800-000005000000}"/>
    <hyperlink ref="F151" r:id="rId7" xr:uid="{00000000-0004-0000-0800-000006000000}"/>
    <hyperlink ref="F153" r:id="rId8" xr:uid="{00000000-0004-0000-0800-000007000000}"/>
    <hyperlink ref="F157" r:id="rId9" xr:uid="{00000000-0004-0000-0800-000008000000}"/>
    <hyperlink ref="F160" r:id="rId10" xr:uid="{00000000-0004-0000-0800-000009000000}"/>
    <hyperlink ref="F162" r:id="rId11" xr:uid="{00000000-0004-0000-0800-00000A000000}"/>
    <hyperlink ref="F166" r:id="rId12" xr:uid="{00000000-0004-0000-0800-00000B000000}"/>
    <hyperlink ref="F170" r:id="rId13" xr:uid="{00000000-0004-0000-0800-00000C000000}"/>
    <hyperlink ref="F174" r:id="rId14" xr:uid="{00000000-0004-0000-0800-00000D000000}"/>
    <hyperlink ref="F177" r:id="rId15" xr:uid="{00000000-0004-0000-0800-00000E000000}"/>
    <hyperlink ref="F180" r:id="rId16" xr:uid="{00000000-0004-0000-0800-00000F000000}"/>
    <hyperlink ref="F182" r:id="rId17" xr:uid="{00000000-0004-0000-0800-000010000000}"/>
    <hyperlink ref="F185" r:id="rId18" xr:uid="{00000000-0004-0000-0800-000011000000}"/>
    <hyperlink ref="F187" r:id="rId19" xr:uid="{00000000-0004-0000-0800-000012000000}"/>
    <hyperlink ref="F199" r:id="rId20" xr:uid="{00000000-0004-0000-0800-000013000000}"/>
    <hyperlink ref="F201" r:id="rId21" xr:uid="{00000000-0004-0000-0800-000014000000}"/>
    <hyperlink ref="F207" r:id="rId22" xr:uid="{00000000-0004-0000-0800-000015000000}"/>
    <hyperlink ref="F209" r:id="rId23" xr:uid="{00000000-0004-0000-0800-000016000000}"/>
    <hyperlink ref="F214" r:id="rId24" xr:uid="{00000000-0004-0000-0800-000017000000}"/>
    <hyperlink ref="F220" r:id="rId25" xr:uid="{00000000-0004-0000-0800-000018000000}"/>
    <hyperlink ref="F226" r:id="rId26" xr:uid="{00000000-0004-0000-0800-000019000000}"/>
    <hyperlink ref="F231" r:id="rId27" xr:uid="{00000000-0004-0000-0800-00001A000000}"/>
    <hyperlink ref="F234" r:id="rId28" xr:uid="{00000000-0004-0000-0800-00001B000000}"/>
    <hyperlink ref="F237" r:id="rId29" xr:uid="{00000000-0004-0000-0800-00001C000000}"/>
    <hyperlink ref="F240" r:id="rId30" xr:uid="{00000000-0004-0000-0800-00001D000000}"/>
    <hyperlink ref="F242" r:id="rId31" xr:uid="{00000000-0004-0000-0800-00001E000000}"/>
    <hyperlink ref="F247" r:id="rId32" xr:uid="{00000000-0004-0000-0800-00001F000000}"/>
    <hyperlink ref="F250" r:id="rId33" xr:uid="{00000000-0004-0000-0800-000020000000}"/>
    <hyperlink ref="F253" r:id="rId34" xr:uid="{00000000-0004-0000-0800-000021000000}"/>
    <hyperlink ref="F261" r:id="rId35" xr:uid="{00000000-0004-0000-0800-000022000000}"/>
    <hyperlink ref="F265" r:id="rId36" xr:uid="{00000000-0004-0000-0800-000023000000}"/>
    <hyperlink ref="F274" r:id="rId37" xr:uid="{00000000-0004-0000-0800-000024000000}"/>
    <hyperlink ref="F279" r:id="rId38" xr:uid="{00000000-0004-0000-0800-000025000000}"/>
    <hyperlink ref="F282" r:id="rId39" xr:uid="{00000000-0004-0000-0800-000026000000}"/>
    <hyperlink ref="F285" r:id="rId40" xr:uid="{00000000-0004-0000-0800-000027000000}"/>
    <hyperlink ref="F302" r:id="rId41" xr:uid="{00000000-0004-0000-0800-000028000000}"/>
    <hyperlink ref="F324" r:id="rId42" xr:uid="{00000000-0004-0000-0800-000029000000}"/>
    <hyperlink ref="F328" r:id="rId43" xr:uid="{00000000-0004-0000-0800-00002A000000}"/>
    <hyperlink ref="F332" r:id="rId44" xr:uid="{00000000-0004-0000-0800-00002B000000}"/>
    <hyperlink ref="F335" r:id="rId45" xr:uid="{00000000-0004-0000-0800-00002C000000}"/>
    <hyperlink ref="F339" r:id="rId46" xr:uid="{00000000-0004-0000-0800-00002D000000}"/>
    <hyperlink ref="F343" r:id="rId47" xr:uid="{00000000-0004-0000-0800-00002E000000}"/>
    <hyperlink ref="F362" r:id="rId48" xr:uid="{00000000-0004-0000-0800-00002F000000}"/>
    <hyperlink ref="F369" r:id="rId49" xr:uid="{00000000-0004-0000-0800-000030000000}"/>
    <hyperlink ref="F371" r:id="rId50" xr:uid="{00000000-0004-0000-0800-000031000000}"/>
    <hyperlink ref="F382" r:id="rId51" xr:uid="{00000000-0004-0000-0800-000032000000}"/>
    <hyperlink ref="F384" r:id="rId52" xr:uid="{00000000-0004-0000-0800-000033000000}"/>
    <hyperlink ref="F388" r:id="rId53" xr:uid="{00000000-0004-0000-0800-000034000000}"/>
    <hyperlink ref="F390" r:id="rId54" xr:uid="{00000000-0004-0000-0800-000035000000}"/>
    <hyperlink ref="F394" r:id="rId55" xr:uid="{00000000-0004-0000-0800-000036000000}"/>
    <hyperlink ref="F396" r:id="rId56" xr:uid="{00000000-0004-0000-0800-000037000000}"/>
    <hyperlink ref="F399" r:id="rId57" xr:uid="{00000000-0004-0000-0800-00003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35</vt:i4>
      </vt:variant>
    </vt:vector>
  </HeadingPairs>
  <TitlesOfParts>
    <vt:vector size="53" baseType="lpstr">
      <vt:lpstr>Rekapitulace stavby</vt:lpstr>
      <vt:lpstr>001 - KOMUNIKACE ZRN1 - 1...</vt:lpstr>
      <vt:lpstr>002 - KOMUNIKACE ZRN2 - 2...</vt:lpstr>
      <vt:lpstr>003 - KOMUNIKACE ZRN3 - 3...</vt:lpstr>
      <vt:lpstr>004 - KOMUNIKACE ZRN4 - 4...</vt:lpstr>
      <vt:lpstr>005 - KOMUNIKACE ZRN5 - D...</vt:lpstr>
      <vt:lpstr>001 - VEŘEJNÉ OSVĚTLENÍ Z...</vt:lpstr>
      <vt:lpstr>002 - VEŘEJNÉ OSVĚTLENÍ Z...</vt:lpstr>
      <vt:lpstr>001 - CYKLOTRASA ZRN - ko...</vt:lpstr>
      <vt:lpstr>002 - CYKLOTRASA VON - ve...</vt:lpstr>
      <vt:lpstr>001 - SIGNALIZACE ZRN1 - ...</vt:lpstr>
      <vt:lpstr>002 - SIGNALIZACE ZRN2 - ...</vt:lpstr>
      <vt:lpstr>003 - SIGNALIZACE VON - v...</vt:lpstr>
      <vt:lpstr>05 - CHRÁNIČKY PRO KAMERO...</vt:lpstr>
      <vt:lpstr>06 - PŘECHODNÉ DOPRAVNÍ Z...</vt:lpstr>
      <vt:lpstr>07 - VEDLEJŠÍ A OSTATNÍ N...</vt:lpstr>
      <vt:lpstr>Seznam figur</vt:lpstr>
      <vt:lpstr>Pokyny pro vyplnění</vt:lpstr>
      <vt:lpstr>'001 - CYKLOTRASA ZRN - ko...'!Názvy_tisku</vt:lpstr>
      <vt:lpstr>'001 - KOMUNIKACE ZRN1 - 1...'!Názvy_tisku</vt:lpstr>
      <vt:lpstr>'001 - SIGNALIZACE ZRN1 - ...'!Názvy_tisku</vt:lpstr>
      <vt:lpstr>'001 - VEŘEJNÉ OSVĚTLENÍ Z...'!Názvy_tisku</vt:lpstr>
      <vt:lpstr>'002 - CYKLOTRASA VON - ve...'!Názvy_tisku</vt:lpstr>
      <vt:lpstr>'002 - KOMUNIKACE ZRN2 - 2...'!Názvy_tisku</vt:lpstr>
      <vt:lpstr>'002 - SIGNALIZACE ZRN2 - ...'!Názvy_tisku</vt:lpstr>
      <vt:lpstr>'002 - VEŘEJNÉ OSVĚTLENÍ Z...'!Názvy_tisku</vt:lpstr>
      <vt:lpstr>'003 - KOMUNIKACE ZRN3 - 3...'!Názvy_tisku</vt:lpstr>
      <vt:lpstr>'003 - SIGNALIZACE VON - v...'!Názvy_tisku</vt:lpstr>
      <vt:lpstr>'004 - KOMUNIKACE ZRN4 - 4...'!Názvy_tisku</vt:lpstr>
      <vt:lpstr>'005 - KOMUNIKACE ZRN5 - D...'!Názvy_tisku</vt:lpstr>
      <vt:lpstr>'05 - CHRÁNIČKY PRO KAMERO...'!Názvy_tisku</vt:lpstr>
      <vt:lpstr>'06 - PŘECHODNÉ DOPRAVNÍ Z...'!Názvy_tisku</vt:lpstr>
      <vt:lpstr>'07 - VEDLEJŠÍ A OSTATNÍ N...'!Názvy_tisku</vt:lpstr>
      <vt:lpstr>'Rekapitulace stavby'!Názvy_tisku</vt:lpstr>
      <vt:lpstr>'Seznam figur'!Názvy_tisku</vt:lpstr>
      <vt:lpstr>'001 - CYKLOTRASA ZRN - ko...'!Oblast_tisku</vt:lpstr>
      <vt:lpstr>'001 - KOMUNIKACE ZRN1 - 1...'!Oblast_tisku</vt:lpstr>
      <vt:lpstr>'001 - SIGNALIZACE ZRN1 - ...'!Oblast_tisku</vt:lpstr>
      <vt:lpstr>'001 - VEŘEJNÉ OSVĚTLENÍ Z...'!Oblast_tisku</vt:lpstr>
      <vt:lpstr>'002 - CYKLOTRASA VON - ve...'!Oblast_tisku</vt:lpstr>
      <vt:lpstr>'002 - KOMUNIKACE ZRN2 - 2...'!Oblast_tisku</vt:lpstr>
      <vt:lpstr>'002 - SIGNALIZACE ZRN2 - ...'!Oblast_tisku</vt:lpstr>
      <vt:lpstr>'002 - VEŘEJNÉ OSVĚTLENÍ Z...'!Oblast_tisku</vt:lpstr>
      <vt:lpstr>'003 - KOMUNIKACE ZRN3 - 3...'!Oblast_tisku</vt:lpstr>
      <vt:lpstr>'003 - SIGNALIZACE VON - v...'!Oblast_tisku</vt:lpstr>
      <vt:lpstr>'004 - KOMUNIKACE ZRN4 - 4...'!Oblast_tisku</vt:lpstr>
      <vt:lpstr>'005 - KOMUNIKACE ZRN5 - D...'!Oblast_tisku</vt:lpstr>
      <vt:lpstr>'05 - CHRÁNIČKY PRO KAMERO...'!Oblast_tisku</vt:lpstr>
      <vt:lpstr>'06 - PŘECHODNÉ DOPRAVNÍ Z...'!Oblast_tisku</vt:lpstr>
      <vt:lpstr>'07 - VEDLEJŠÍ A OSTATNÍ N...'!Oblast_tisku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Plhák Vladimír</dc:creator>
  <cp:lastModifiedBy>Svobodová Blanka Ing.</cp:lastModifiedBy>
  <dcterms:created xsi:type="dcterms:W3CDTF">2026-02-10T06:40:17Z</dcterms:created>
  <dcterms:modified xsi:type="dcterms:W3CDTF">2026-02-10T08:55:29Z</dcterms:modified>
</cp:coreProperties>
</file>