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ad\dfs\home\svobodovab\Ondra\ROK 2026\Ul. Buzulucká a ZŠ Buzulucká - komunikace\"/>
    </mc:Choice>
  </mc:AlternateContent>
  <xr:revisionPtr revIDLastSave="0" documentId="8_{8CFB89AA-46AC-4B1C-A419-160C450A37E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1 - Rekonstrukce parkoviště" sheetId="2" r:id="rId2"/>
    <sheet name="VON - Vedlejší a ostatní ..." sheetId="3" r:id="rId3"/>
  </sheets>
  <definedNames>
    <definedName name="_xlnm._FilterDatabase" localSheetId="1" hidden="1">'1 - Rekonstrukce parkoviště'!$C$87:$K$312</definedName>
    <definedName name="_xlnm._FilterDatabase" localSheetId="2" hidden="1">'VON - Vedlejší a ostatní ...'!$C$82:$K$94</definedName>
    <definedName name="_xlnm.Print_Titles" localSheetId="1">'1 - Rekonstrukce parkoviště'!$87:$87</definedName>
    <definedName name="_xlnm.Print_Titles" localSheetId="0">'Rekapitulace stavby'!$52:$52</definedName>
    <definedName name="_xlnm.Print_Titles" localSheetId="2">'VON - Vedlejší a ostatní ...'!$82:$82</definedName>
    <definedName name="_xlnm.Print_Area" localSheetId="1">'1 - Rekonstrukce parkoviště'!$C$45:$J$69,'1 - Rekonstrukce parkoviště'!$C$75:$K$312</definedName>
    <definedName name="_xlnm.Print_Area" localSheetId="0">'Rekapitulace stavby'!$D$4:$AO$36,'Rekapitulace stavby'!$C$42:$AQ$57</definedName>
    <definedName name="_xlnm.Print_Area" localSheetId="2">'VON - Vedlejší a ostatní ...'!$C$45:$J$64,'VON - Vedlejší a ostatní ...'!$C$70:$K$94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/>
  <c r="BI94" i="3"/>
  <c r="BH94" i="3"/>
  <c r="BG94" i="3"/>
  <c r="BF94" i="3"/>
  <c r="T94" i="3"/>
  <c r="R94" i="3"/>
  <c r="R93" i="3" s="1"/>
  <c r="P94" i="3"/>
  <c r="BI92" i="3"/>
  <c r="BH92" i="3"/>
  <c r="BG92" i="3"/>
  <c r="BF92" i="3"/>
  <c r="T92" i="3"/>
  <c r="R92" i="3"/>
  <c r="P92" i="3"/>
  <c r="BI91" i="3"/>
  <c r="BH91" i="3"/>
  <c r="BG91" i="3"/>
  <c r="BF91" i="3"/>
  <c r="T91" i="3"/>
  <c r="R91" i="3"/>
  <c r="P91" i="3"/>
  <c r="BI88" i="3"/>
  <c r="BH88" i="3"/>
  <c r="BG88" i="3"/>
  <c r="BF88" i="3"/>
  <c r="T88" i="3"/>
  <c r="R88" i="3"/>
  <c r="P88" i="3"/>
  <c r="BI87" i="3"/>
  <c r="BH87" i="3"/>
  <c r="BG87" i="3"/>
  <c r="BF87" i="3"/>
  <c r="T87" i="3"/>
  <c r="R87" i="3"/>
  <c r="P87" i="3"/>
  <c r="BI86" i="3"/>
  <c r="BH86" i="3"/>
  <c r="BG86" i="3"/>
  <c r="BF86" i="3"/>
  <c r="T86" i="3"/>
  <c r="R86" i="3"/>
  <c r="P86" i="3"/>
  <c r="J80" i="3"/>
  <c r="J79" i="3"/>
  <c r="F79" i="3"/>
  <c r="F77" i="3"/>
  <c r="E75" i="3"/>
  <c r="J55" i="3"/>
  <c r="J54" i="3"/>
  <c r="F54" i="3"/>
  <c r="F52" i="3"/>
  <c r="E50" i="3"/>
  <c r="J18" i="3"/>
  <c r="E18" i="3"/>
  <c r="F55" i="3" s="1"/>
  <c r="J17" i="3"/>
  <c r="J12" i="3"/>
  <c r="J77" i="3" s="1"/>
  <c r="E7" i="3"/>
  <c r="E48" i="3" s="1"/>
  <c r="J37" i="2"/>
  <c r="J36" i="2"/>
  <c r="AY55" i="1"/>
  <c r="J35" i="2"/>
  <c r="AX55" i="1"/>
  <c r="BI311" i="2"/>
  <c r="BH311" i="2"/>
  <c r="BG311" i="2"/>
  <c r="BF311" i="2"/>
  <c r="T311" i="2"/>
  <c r="T310" i="2"/>
  <c r="R311" i="2"/>
  <c r="R310" i="2"/>
  <c r="P311" i="2"/>
  <c r="P310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1" i="2"/>
  <c r="BH301" i="2"/>
  <c r="BG301" i="2"/>
  <c r="BF301" i="2"/>
  <c r="T301" i="2"/>
  <c r="R301" i="2"/>
  <c r="P301" i="2"/>
  <c r="BI299" i="2"/>
  <c r="BH299" i="2"/>
  <c r="BG299" i="2"/>
  <c r="BF299" i="2"/>
  <c r="T299" i="2"/>
  <c r="R299" i="2"/>
  <c r="P299" i="2"/>
  <c r="BI296" i="2"/>
  <c r="BH296" i="2"/>
  <c r="BG296" i="2"/>
  <c r="BF296" i="2"/>
  <c r="T296" i="2"/>
  <c r="R296" i="2"/>
  <c r="P296" i="2"/>
  <c r="BI292" i="2"/>
  <c r="BH292" i="2"/>
  <c r="BG292" i="2"/>
  <c r="BF292" i="2"/>
  <c r="T292" i="2"/>
  <c r="R292" i="2"/>
  <c r="P292" i="2"/>
  <c r="BI288" i="2"/>
  <c r="BH288" i="2"/>
  <c r="BG288" i="2"/>
  <c r="BF288" i="2"/>
  <c r="T288" i="2"/>
  <c r="R288" i="2"/>
  <c r="P288" i="2"/>
  <c r="BI283" i="2"/>
  <c r="BH283" i="2"/>
  <c r="BG283" i="2"/>
  <c r="BF283" i="2"/>
  <c r="T283" i="2"/>
  <c r="R283" i="2"/>
  <c r="P283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69" i="2"/>
  <c r="BH269" i="2"/>
  <c r="BG269" i="2"/>
  <c r="BF269" i="2"/>
  <c r="T269" i="2"/>
  <c r="R269" i="2"/>
  <c r="P269" i="2"/>
  <c r="BI267" i="2"/>
  <c r="BH267" i="2"/>
  <c r="BG267" i="2"/>
  <c r="BF267" i="2"/>
  <c r="T267" i="2"/>
  <c r="R267" i="2"/>
  <c r="P267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59" i="2"/>
  <c r="BH259" i="2"/>
  <c r="BG259" i="2"/>
  <c r="BF259" i="2"/>
  <c r="T259" i="2"/>
  <c r="R259" i="2"/>
  <c r="P259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6" i="2"/>
  <c r="BH236" i="2"/>
  <c r="BG236" i="2"/>
  <c r="BF236" i="2"/>
  <c r="T236" i="2"/>
  <c r="R236" i="2"/>
  <c r="P236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2" i="2"/>
  <c r="BH222" i="2"/>
  <c r="BG222" i="2"/>
  <c r="BF222" i="2"/>
  <c r="T222" i="2"/>
  <c r="R222" i="2"/>
  <c r="P222" i="2"/>
  <c r="BI218" i="2"/>
  <c r="BH218" i="2"/>
  <c r="BG218" i="2"/>
  <c r="BF218" i="2"/>
  <c r="T218" i="2"/>
  <c r="R218" i="2"/>
  <c r="P218" i="2"/>
  <c r="BI214" i="2"/>
  <c r="BH214" i="2"/>
  <c r="BG214" i="2"/>
  <c r="BF214" i="2"/>
  <c r="T214" i="2"/>
  <c r="R214" i="2"/>
  <c r="P214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91" i="2"/>
  <c r="BH191" i="2"/>
  <c r="BG191" i="2"/>
  <c r="BF191" i="2"/>
  <c r="T191" i="2"/>
  <c r="T190" i="2"/>
  <c r="R191" i="2"/>
  <c r="R190" i="2"/>
  <c r="P191" i="2"/>
  <c r="P190" i="2"/>
  <c r="BI189" i="2"/>
  <c r="BH189" i="2"/>
  <c r="BG189" i="2"/>
  <c r="BF189" i="2"/>
  <c r="T189" i="2"/>
  <c r="T188" i="2"/>
  <c r="R189" i="2"/>
  <c r="R188" i="2"/>
  <c r="P189" i="2"/>
  <c r="P188" i="2"/>
  <c r="BI185" i="2"/>
  <c r="BH185" i="2"/>
  <c r="BG185" i="2"/>
  <c r="BF185" i="2"/>
  <c r="T185" i="2"/>
  <c r="R185" i="2"/>
  <c r="P185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32" i="2"/>
  <c r="BH132" i="2"/>
  <c r="BG132" i="2"/>
  <c r="BF132" i="2"/>
  <c r="T132" i="2"/>
  <c r="R132" i="2"/>
  <c r="P132" i="2"/>
  <c r="BI127" i="2"/>
  <c r="BH127" i="2"/>
  <c r="BG127" i="2"/>
  <c r="BF127" i="2"/>
  <c r="T127" i="2"/>
  <c r="R127" i="2"/>
  <c r="P127" i="2"/>
  <c r="BI120" i="2"/>
  <c r="BH120" i="2"/>
  <c r="BG120" i="2"/>
  <c r="BF120" i="2"/>
  <c r="T120" i="2"/>
  <c r="R120" i="2"/>
  <c r="P120" i="2"/>
  <c r="BI118" i="2"/>
  <c r="BH118" i="2"/>
  <c r="BG118" i="2"/>
  <c r="BF118" i="2"/>
  <c r="T118" i="2"/>
  <c r="R118" i="2"/>
  <c r="P118" i="2"/>
  <c r="BI114" i="2"/>
  <c r="BH114" i="2"/>
  <c r="BG114" i="2"/>
  <c r="BF114" i="2"/>
  <c r="T114" i="2"/>
  <c r="R114" i="2"/>
  <c r="P114" i="2"/>
  <c r="BI110" i="2"/>
  <c r="BH110" i="2"/>
  <c r="BG110" i="2"/>
  <c r="BF110" i="2"/>
  <c r="T110" i="2"/>
  <c r="R110" i="2"/>
  <c r="P110" i="2"/>
  <c r="BI105" i="2"/>
  <c r="BH105" i="2"/>
  <c r="BG105" i="2"/>
  <c r="BF105" i="2"/>
  <c r="T105" i="2"/>
  <c r="R105" i="2"/>
  <c r="P105" i="2"/>
  <c r="BI100" i="2"/>
  <c r="BH100" i="2"/>
  <c r="BG100" i="2"/>
  <c r="BF100" i="2"/>
  <c r="T100" i="2"/>
  <c r="R100" i="2"/>
  <c r="P100" i="2"/>
  <c r="BI96" i="2"/>
  <c r="BH96" i="2"/>
  <c r="BG96" i="2"/>
  <c r="BF96" i="2"/>
  <c r="T96" i="2"/>
  <c r="R96" i="2"/>
  <c r="P96" i="2"/>
  <c r="BI91" i="2"/>
  <c r="BH91" i="2"/>
  <c r="BG91" i="2"/>
  <c r="BF91" i="2"/>
  <c r="T91" i="2"/>
  <c r="R91" i="2"/>
  <c r="P91" i="2"/>
  <c r="J85" i="2"/>
  <c r="J84" i="2"/>
  <c r="F84" i="2"/>
  <c r="F82" i="2"/>
  <c r="E80" i="2"/>
  <c r="J55" i="2"/>
  <c r="J54" i="2"/>
  <c r="F54" i="2"/>
  <c r="F52" i="2"/>
  <c r="E50" i="2"/>
  <c r="J18" i="2"/>
  <c r="E18" i="2"/>
  <c r="F85" i="2"/>
  <c r="J17" i="2"/>
  <c r="J12" i="2"/>
  <c r="J82" i="2" s="1"/>
  <c r="E7" i="2"/>
  <c r="E48" i="2" s="1"/>
  <c r="L50" i="1"/>
  <c r="AM50" i="1"/>
  <c r="AM49" i="1"/>
  <c r="L49" i="1"/>
  <c r="AM47" i="1"/>
  <c r="L47" i="1"/>
  <c r="L45" i="1"/>
  <c r="L44" i="1"/>
  <c r="J92" i="3"/>
  <c r="BK91" i="3"/>
  <c r="BK88" i="3"/>
  <c r="BK86" i="3"/>
  <c r="BK288" i="2"/>
  <c r="J283" i="2"/>
  <c r="J278" i="2"/>
  <c r="J267" i="2"/>
  <c r="J214" i="2"/>
  <c r="J189" i="2"/>
  <c r="BK185" i="2"/>
  <c r="J172" i="2"/>
  <c r="J120" i="2"/>
  <c r="J118" i="2"/>
  <c r="J311" i="2"/>
  <c r="BK308" i="2"/>
  <c r="J306" i="2"/>
  <c r="BK299" i="2"/>
  <c r="BK254" i="2"/>
  <c r="BK242" i="2"/>
  <c r="BK229" i="2"/>
  <c r="J200" i="2"/>
  <c r="BK175" i="2"/>
  <c r="BK166" i="2"/>
  <c r="BK162" i="2"/>
  <c r="BK156" i="2"/>
  <c r="J151" i="2"/>
  <c r="BK148" i="2"/>
  <c r="J110" i="2"/>
  <c r="BK91" i="2"/>
  <c r="BK92" i="3"/>
  <c r="J91" i="3"/>
  <c r="J87" i="3"/>
  <c r="J86" i="3"/>
  <c r="BK276" i="2"/>
  <c r="BK259" i="2"/>
  <c r="J240" i="2"/>
  <c r="BK208" i="2"/>
  <c r="J175" i="2"/>
  <c r="J174" i="2"/>
  <c r="BK110" i="2"/>
  <c r="J96" i="2"/>
  <c r="J91" i="2"/>
  <c r="J94" i="3"/>
  <c r="J88" i="3"/>
  <c r="BK272" i="2"/>
  <c r="BK269" i="2"/>
  <c r="BK267" i="2"/>
  <c r="BK264" i="2"/>
  <c r="BK261" i="2"/>
  <c r="J259" i="2"/>
  <c r="BK222" i="2"/>
  <c r="J210" i="2"/>
  <c r="BK191" i="2"/>
  <c r="J148" i="2"/>
  <c r="BK100" i="2"/>
  <c r="J276" i="2"/>
  <c r="BK244" i="2"/>
  <c r="BK226" i="2"/>
  <c r="J222" i="2"/>
  <c r="J218" i="2"/>
  <c r="BK179" i="2"/>
  <c r="BK158" i="2"/>
  <c r="BK136" i="2"/>
  <c r="J127" i="2"/>
  <c r="BK114" i="2"/>
  <c r="BK262" i="2"/>
  <c r="BK236" i="2"/>
  <c r="BK218" i="2"/>
  <c r="J156" i="2"/>
  <c r="AS54" i="1"/>
  <c r="J272" i="2"/>
  <c r="J261" i="2"/>
  <c r="J252" i="2"/>
  <c r="BK240" i="2"/>
  <c r="J236" i="2"/>
  <c r="BK232" i="2"/>
  <c r="J196" i="2"/>
  <c r="J191" i="2"/>
  <c r="BK189" i="2"/>
  <c r="J144" i="2"/>
  <c r="J136" i="2"/>
  <c r="BK127" i="2"/>
  <c r="J105" i="2"/>
  <c r="BK94" i="3"/>
  <c r="BK278" i="2"/>
  <c r="J254" i="2"/>
  <c r="BK204" i="2"/>
  <c r="J185" i="2"/>
  <c r="J166" i="2"/>
  <c r="J162" i="2"/>
  <c r="BK160" i="2"/>
  <c r="BK154" i="2"/>
  <c r="J140" i="2"/>
  <c r="BK132" i="2"/>
  <c r="BK105" i="2"/>
  <c r="BK87" i="3"/>
  <c r="BK296" i="2"/>
  <c r="J269" i="2"/>
  <c r="J242" i="2"/>
  <c r="BK210" i="2"/>
  <c r="J208" i="2"/>
  <c r="J204" i="2"/>
  <c r="BK200" i="2"/>
  <c r="BK196" i="2"/>
  <c r="BK181" i="2"/>
  <c r="J179" i="2"/>
  <c r="J158" i="2"/>
  <c r="BK144" i="2"/>
  <c r="J132" i="2"/>
  <c r="BK118" i="2"/>
  <c r="F34" i="3"/>
  <c r="BK311" i="2"/>
  <c r="BK306" i="2"/>
  <c r="J304" i="2"/>
  <c r="BK301" i="2"/>
  <c r="J299" i="2"/>
  <c r="J292" i="2"/>
  <c r="J288" i="2"/>
  <c r="BK274" i="2"/>
  <c r="J264" i="2"/>
  <c r="J262" i="2"/>
  <c r="BK252" i="2"/>
  <c r="J244" i="2"/>
  <c r="BK174" i="2"/>
  <c r="BK172" i="2"/>
  <c r="J114" i="2"/>
  <c r="BK96" i="2"/>
  <c r="J34" i="3"/>
  <c r="J308" i="2"/>
  <c r="BK304" i="2"/>
  <c r="J301" i="2"/>
  <c r="J296" i="2"/>
  <c r="BK283" i="2"/>
  <c r="J274" i="2"/>
  <c r="J232" i="2"/>
  <c r="J229" i="2"/>
  <c r="J226" i="2"/>
  <c r="BK214" i="2"/>
  <c r="J181" i="2"/>
  <c r="J160" i="2"/>
  <c r="J154" i="2"/>
  <c r="BK151" i="2"/>
  <c r="BK140" i="2"/>
  <c r="BK120" i="2"/>
  <c r="J100" i="2"/>
  <c r="BK292" i="2"/>
  <c r="T90" i="3" l="1"/>
  <c r="P90" i="3"/>
  <c r="P90" i="2"/>
  <c r="P195" i="2"/>
  <c r="BK263" i="2"/>
  <c r="J263" i="2"/>
  <c r="J66" i="2"/>
  <c r="BK298" i="2"/>
  <c r="J298" i="2" s="1"/>
  <c r="J67" i="2" s="1"/>
  <c r="P85" i="3"/>
  <c r="R90" i="2"/>
  <c r="T195" i="2"/>
  <c r="P263" i="2"/>
  <c r="R298" i="2"/>
  <c r="T85" i="3"/>
  <c r="BK85" i="3"/>
  <c r="J85" i="3" s="1"/>
  <c r="J61" i="3" s="1"/>
  <c r="T90" i="2"/>
  <c r="P258" i="2"/>
  <c r="T263" i="2"/>
  <c r="BK93" i="3"/>
  <c r="J93" i="3" s="1"/>
  <c r="J63" i="3" s="1"/>
  <c r="BK90" i="2"/>
  <c r="J90" i="2" s="1"/>
  <c r="J61" i="2" s="1"/>
  <c r="R195" i="2"/>
  <c r="R258" i="2"/>
  <c r="T258" i="2"/>
  <c r="P298" i="2"/>
  <c r="R85" i="3"/>
  <c r="BK195" i="2"/>
  <c r="J195" i="2" s="1"/>
  <c r="J64" i="2" s="1"/>
  <c r="BK258" i="2"/>
  <c r="J258" i="2"/>
  <c r="J65" i="2" s="1"/>
  <c r="R263" i="2"/>
  <c r="T298" i="2"/>
  <c r="BK90" i="3"/>
  <c r="J90" i="3" s="1"/>
  <c r="J62" i="3" s="1"/>
  <c r="R90" i="3"/>
  <c r="P93" i="3"/>
  <c r="T93" i="3"/>
  <c r="BE254" i="2"/>
  <c r="BE296" i="2"/>
  <c r="BE91" i="2"/>
  <c r="BE127" i="2"/>
  <c r="BE162" i="2"/>
  <c r="BE166" i="2"/>
  <c r="BE196" i="2"/>
  <c r="BE218" i="2"/>
  <c r="BE306" i="2"/>
  <c r="E78" i="2"/>
  <c r="BE100" i="2"/>
  <c r="BE175" i="2"/>
  <c r="BE189" i="2"/>
  <c r="F55" i="2"/>
  <c r="BE120" i="2"/>
  <c r="BE148" i="2"/>
  <c r="BE174" i="2"/>
  <c r="BE244" i="2"/>
  <c r="BE261" i="2"/>
  <c r="BE276" i="2"/>
  <c r="BK310" i="2"/>
  <c r="J310" i="2" s="1"/>
  <c r="J68" i="2" s="1"/>
  <c r="E73" i="3"/>
  <c r="F80" i="3"/>
  <c r="BE86" i="3"/>
  <c r="BE91" i="3"/>
  <c r="J52" i="2"/>
  <c r="BE172" i="2"/>
  <c r="BE229" i="2"/>
  <c r="BE269" i="2"/>
  <c r="J52" i="3"/>
  <c r="BE88" i="3"/>
  <c r="BE110" i="2"/>
  <c r="BE156" i="2"/>
  <c r="BE204" i="2"/>
  <c r="BE242" i="2"/>
  <c r="BE262" i="2"/>
  <c r="BE151" i="2"/>
  <c r="BE158" i="2"/>
  <c r="BE208" i="2"/>
  <c r="BE222" i="2"/>
  <c r="BE240" i="2"/>
  <c r="BE264" i="2"/>
  <c r="BE118" i="2"/>
  <c r="BE144" i="2"/>
  <c r="BE191" i="2"/>
  <c r="BE288" i="2"/>
  <c r="BE105" i="2"/>
  <c r="BE136" i="2"/>
  <c r="BE140" i="2"/>
  <c r="BE154" i="2"/>
  <c r="BE160" i="2"/>
  <c r="BE181" i="2"/>
  <c r="BE214" i="2"/>
  <c r="BE236" i="2"/>
  <c r="BE252" i="2"/>
  <c r="BE278" i="2"/>
  <c r="BK188" i="2"/>
  <c r="J188" i="2" s="1"/>
  <c r="J62" i="2" s="1"/>
  <c r="BK190" i="2"/>
  <c r="J190" i="2"/>
  <c r="J63" i="2" s="1"/>
  <c r="BE92" i="3"/>
  <c r="BE179" i="2"/>
  <c r="BE210" i="2"/>
  <c r="BE267" i="2"/>
  <c r="BE283" i="2"/>
  <c r="BE299" i="2"/>
  <c r="BE304" i="2"/>
  <c r="BE308" i="2"/>
  <c r="BE311" i="2"/>
  <c r="BE96" i="2"/>
  <c r="BE114" i="2"/>
  <c r="BE132" i="2"/>
  <c r="BE185" i="2"/>
  <c r="BE272" i="2"/>
  <c r="BE292" i="2"/>
  <c r="BE301" i="2"/>
  <c r="BE200" i="2"/>
  <c r="BE226" i="2"/>
  <c r="BE232" i="2"/>
  <c r="BE259" i="2"/>
  <c r="BE274" i="2"/>
  <c r="BE87" i="3"/>
  <c r="BE94" i="3"/>
  <c r="AW56" i="1"/>
  <c r="BA56" i="1"/>
  <c r="J34" i="2"/>
  <c r="AW55" i="1" s="1"/>
  <c r="F34" i="2"/>
  <c r="BA55" i="1" s="1"/>
  <c r="F36" i="3"/>
  <c r="BC56" i="1" s="1"/>
  <c r="F37" i="2"/>
  <c r="BD55" i="1" s="1"/>
  <c r="F35" i="2"/>
  <c r="BB55" i="1" s="1"/>
  <c r="F37" i="3"/>
  <c r="BD56" i="1" s="1"/>
  <c r="F35" i="3"/>
  <c r="BB56" i="1" s="1"/>
  <c r="F36" i="2"/>
  <c r="BC55" i="1" s="1"/>
  <c r="T89" i="2" l="1"/>
  <c r="T88" i="2"/>
  <c r="R84" i="3"/>
  <c r="R83" i="3"/>
  <c r="R89" i="2"/>
  <c r="R88" i="2"/>
  <c r="T84" i="3"/>
  <c r="T83" i="3"/>
  <c r="P84" i="3"/>
  <c r="P83" i="3"/>
  <c r="AU56" i="1" s="1"/>
  <c r="P89" i="2"/>
  <c r="P88" i="2" s="1"/>
  <c r="AU55" i="1" s="1"/>
  <c r="BK84" i="3"/>
  <c r="J84" i="3" s="1"/>
  <c r="J60" i="3" s="1"/>
  <c r="BK89" i="2"/>
  <c r="J89" i="2" s="1"/>
  <c r="J60" i="2" s="1"/>
  <c r="BB54" i="1"/>
  <c r="W31" i="1" s="1"/>
  <c r="F33" i="3"/>
  <c r="AZ56" i="1" s="1"/>
  <c r="J33" i="3"/>
  <c r="AV56" i="1" s="1"/>
  <c r="AT56" i="1" s="1"/>
  <c r="BD54" i="1"/>
  <c r="W33" i="1" s="1"/>
  <c r="F33" i="2"/>
  <c r="AZ55" i="1"/>
  <c r="J33" i="2"/>
  <c r="AV55" i="1" s="1"/>
  <c r="AT55" i="1" s="1"/>
  <c r="BA54" i="1"/>
  <c r="AW54" i="1" s="1"/>
  <c r="AK30" i="1" s="1"/>
  <c r="BC54" i="1"/>
  <c r="AY54" i="1" s="1"/>
  <c r="BK83" i="3" l="1"/>
  <c r="J83" i="3" s="1"/>
  <c r="J30" i="3" s="1"/>
  <c r="AG56" i="1" s="1"/>
  <c r="AN56" i="1" s="1"/>
  <c r="BK88" i="2"/>
  <c r="J88" i="2"/>
  <c r="AZ54" i="1"/>
  <c r="W29" i="1" s="1"/>
  <c r="AX54" i="1"/>
  <c r="W30" i="1"/>
  <c r="W32" i="1"/>
  <c r="AU54" i="1"/>
  <c r="J30" i="2"/>
  <c r="AG55" i="1" s="1"/>
  <c r="AN55" i="1" s="1"/>
  <c r="J59" i="3" l="1"/>
  <c r="J39" i="3"/>
  <c r="J59" i="2"/>
  <c r="J39" i="2"/>
  <c r="AV54" i="1"/>
  <c r="AK29" i="1" s="1"/>
  <c r="AG54" i="1"/>
  <c r="AK26" i="1" s="1"/>
  <c r="AK35" i="1" l="1"/>
  <c r="AT54" i="1"/>
  <c r="AN54" i="1" l="1"/>
</calcChain>
</file>

<file path=xl/sharedStrings.xml><?xml version="1.0" encoding="utf-8"?>
<sst xmlns="http://schemas.openxmlformats.org/spreadsheetml/2006/main" count="2616" uniqueCount="554">
  <si>
    <t>Export Komplet</t>
  </si>
  <si>
    <t>VZ</t>
  </si>
  <si>
    <t>2.0</t>
  </si>
  <si>
    <t>ZAMOK</t>
  </si>
  <si>
    <t>False</t>
  </si>
  <si>
    <t>{626d16dc-522a-415a-bf84-909dfd6a7a48}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</si>
  <si>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</si>
  <si>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</si>
  <si>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</si>
  <si>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</si>
  <si>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</si>
  <si>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</si>
  <si>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</si>
  <si>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</si>
  <si>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10_R3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</si>
  <si>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</si>
  <si>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</si>
  <si>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parkoviště v areálu ZŠ Buzulucká</t>
  </si>
  <si>
    <t>KSO:</t>
  </si>
  <si>
    <t/>
  </si>
  <si>
    <t>CC-CZ:</t>
  </si>
  <si>
    <t>Místo:</t>
  </si>
  <si>
    <t>k.ú. Teplice-Řetenice</t>
  </si>
  <si>
    <t>Datum:</t>
  </si>
  <si>
    <t>13. 2. 2026</t>
  </si>
  <si>
    <t>Zadavatel:</t>
  </si>
  <si>
    <t>IČ:</t>
  </si>
  <si>
    <t>00266621</t>
  </si>
  <si>
    <t>Statutární město Teplice</t>
  </si>
  <si>
    <t>DIČ:</t>
  </si>
  <si>
    <t>CZ00266621</t>
  </si>
  <si>
    <t>Účastník:</t>
  </si>
  <si>
    <t>Vyplň údaj</t>
  </si>
  <si>
    <t>Projektant:</t>
  </si>
  <si>
    <t>10884548</t>
  </si>
  <si>
    <t xml:space="preserve">PROJEKTY CHLADNÝ s.r.o. </t>
  </si>
  <si>
    <t>CZ10884548</t>
  </si>
  <si>
    <t>True</t>
  </si>
  <si>
    <t>Zpracovatel:</t>
  </si>
  <si>
    <t>Ladislav Marek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</si>
  <si>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</si>
  <si>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</si>
  <si>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</si>
  <si>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</si>
  <si>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</si>
  <si>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</si>
  <si>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</si>
  <si>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</si>
  <si>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</si>
  <si>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</si>
  <si>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</si>
  <si>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</si>
  <si>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</si>
  <si>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</si>
  <si>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</si>
  <si>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</si>
  <si>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</si>
  <si>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</si>
  <si>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</si>
  <si>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</si>
  <si>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</si>
  <si>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</si>
  <si>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</si>
  <si>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</si>
  <si>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</si>
  <si>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</si>
  <si>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</si>
  <si>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</si>
  <si>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</si>
  <si>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</si>
  <si>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</si>
  <si>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</si>
  <si>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</si>
  <si>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</si>
  <si>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</si>
  <si>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</si>
  <si>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</si>
  <si>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</si>
  <si>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</si>
  <si>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</si>
  <si>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</si>
  <si>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</si>
  <si>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Rekonstrukce parkoviště</t>
  </si>
  <si>
    <t>STA</t>
  </si>
  <si>
    <t>{99647864-4f4a-4a7e-8b6d-2b903b914f10}</t>
  </si>
  <si>
    <t>2</t>
  </si>
  <si>
    <t>VON</t>
  </si>
  <si>
    <t>Vedlejší a ostatní náklady</t>
  </si>
  <si>
    <t>{7c6c4a2e-0b82-443c-b120-8462efd3d96d}</t>
  </si>
  <si>
    <t>KRYCÍ LIST SOUPISU PRACÍ</t>
  </si>
  <si>
    <t>Objekt:</t>
  </si>
  <si>
    <t>1 - Rekonstrukce parkoviště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</si>
  <si>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</si>
  <si>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</si>
  <si>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</si>
  <si>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</si>
  <si>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</si>
  <si>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</si>
  <si>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</si>
  <si>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</si>
  <si>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</si>
  <si>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</si>
  <si>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</si>
  <si>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</si>
  <si>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</si>
  <si>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</si>
  <si>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</si>
  <si>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</si>
  <si>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</si>
  <si>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</si>
  <si>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</si>
  <si>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</si>
  <si>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</si>
  <si>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</si>
  <si>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</si>
  <si>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</si>
  <si>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</si>
  <si>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</si>
  <si>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</si>
  <si>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</si>
  <si>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</si>
  <si>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</si>
  <si>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</si>
  <si>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113107163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</si>
  <si>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</si>
  <si>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m2</t>
  </si>
  <si>
    <t>CS ÚRS 2026 01</t>
  </si>
  <si>
    <t>4</t>
  </si>
  <si>
    <t>1277659447</t>
  </si>
  <si>
    <t>Online PSC</t>
  </si>
  <si>
    <t>https://podminky.urs.cz/item/CS_URS_2026_01/113107163</t>
  </si>
  <si>
    <t>VV</t>
  </si>
  <si>
    <t>Vybourání betonového krytu</t>
  </si>
  <si>
    <t>odstranění podkladních vrstev ze štěrkodrti - tl. 300 mm</t>
  </si>
  <si>
    <t>91,0</t>
  </si>
  <si>
    <t>113107173</t>
  </si>
  <si>
    <t>Odstranění podkladů nebo krytů strojně plochy jednotlivě přes 50 m2 do 200 m2 s přemístěním hmot na skládku na vzdálenost do 20 m nebo s naložením na dopravní prostředek z betonu prostého, o tl. vrstvy přes 300 do 400 mm</t>
  </si>
  <si>
    <t>-1903851786</t>
  </si>
  <si>
    <t>https://podminky.urs.cz/item/CS_URS_2026_01/113107173</t>
  </si>
  <si>
    <t>Vybourání betonového krytu - tl. 370 mm</t>
  </si>
  <si>
    <t>3</t>
  </si>
  <si>
    <t>113107223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</si>
  <si>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</si>
  <si>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-274902746</t>
  </si>
  <si>
    <t>https://podminky.urs.cz/item/CS_URS_2026_01/113107223</t>
  </si>
  <si>
    <t>Odstranění stávající vozovky</t>
  </si>
  <si>
    <t>odstranění podkladních vrstev ŠD tl. 220 mm</t>
  </si>
  <si>
    <t>977,0</t>
  </si>
  <si>
    <t>113107243</t>
  </si>
  <si>
    <t>Odstranění podkladů nebo krytů strojně plochy jednotlivě přes 200 m2 s přemístěním hmot na skládku na vzdálenost do 20 m nebo s naložením na dopravní prostředek živičných, o tl. vrstvy přes 100 do 150 mm</t>
  </si>
  <si>
    <t>579687453</t>
  </si>
  <si>
    <t>https://podminky.urs.cz/item/CS_URS_2026_01/113107243</t>
  </si>
  <si>
    <t>odstranění asfaltových podkladních vrstev tl. 110 mm</t>
  </si>
  <si>
    <t>5</t>
  </si>
  <si>
    <t>113107324</t>
  </si>
  <si>
    <t>Odstranění podkladů nebo krytů strojně plochy jednotlivě do 50 m2 s přemístěním hmot na skládku na vzdálenost do 3 m nebo s naložením na dopravní prostředek z kameniva hrubého drceného, o tl. vrstvy přes 300 do 400 mm</t>
  </si>
  <si>
    <t>-1371799507</t>
  </si>
  <si>
    <t>https://podminky.urs.cz/item/CS_URS_2026_01/113107324</t>
  </si>
  <si>
    <t>Odstranění štěrkového krytu v místě příjezdové cesty</t>
  </si>
  <si>
    <t>49,0</t>
  </si>
  <si>
    <t>6</t>
  </si>
  <si>
    <t>113154542</t>
  </si>
  <si>
    <t>Frézování živičného podkladu nebo krytu s naložením hmot na dopravní prostředek plochy přes 500 do 2 000 m2 pruhu šířky přes 1 m, tloušťky vrstvy 40 mm</t>
  </si>
  <si>
    <t>654623814</t>
  </si>
  <si>
    <t>https://podminky.urs.cz/item/CS_URS_2026_01/113154542</t>
  </si>
  <si>
    <t>7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</si>
  <si>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</si>
  <si>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</si>
  <si>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</si>
  <si>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664236898</t>
  </si>
  <si>
    <t>https://podminky.urs.cz/item/CS_URS_2026_01/113202111</t>
  </si>
  <si>
    <t>8</t>
  </si>
  <si>
    <t>121151113</t>
  </si>
  <si>
    <t>Sejmutí ornice strojně při souvislé ploše přes 100 do 500 m2, tl. vrstvy do 200 mm</t>
  </si>
  <si>
    <t>-57755102</t>
  </si>
  <si>
    <t>https://podminky.urs.cz/item/CS_URS_2026_01/121151113</t>
  </si>
  <si>
    <t>Odstranění zeleně mimo zpevněné plochy</t>
  </si>
  <si>
    <t>258,0</t>
  </si>
  <si>
    <t>Odstranění zeleně v místě navržených zpevněných ploch</t>
  </si>
  <si>
    <t>133,0</t>
  </si>
  <si>
    <t>Součet</t>
  </si>
  <si>
    <t>9</t>
  </si>
  <si>
    <t>122251101</t>
  </si>
  <si>
    <t>Odkopávky a prokopávky nezapažené strojně v hornině třídy těžitelnosti I skupiny 3 do 20 m3</t>
  </si>
  <si>
    <t>m3</t>
  </si>
  <si>
    <t>-1185398851</t>
  </si>
  <si>
    <t>https://podminky.urs.cz/item/CS_URS_2026_01/122251101</t>
  </si>
  <si>
    <t>výkop zeminy</t>
  </si>
  <si>
    <t>49,0*0,3</t>
  </si>
  <si>
    <t>10</t>
  </si>
  <si>
    <t>122251103</t>
  </si>
  <si>
    <t>Odkopávky a prokopávky nezapažené strojně v hornině třídy těžitelnosti I skupiny 3 přes 50 do 100 m3</t>
  </si>
  <si>
    <t>628125719</t>
  </si>
  <si>
    <t>https://podminky.urs.cz/item/CS_URS_2026_01/122251103</t>
  </si>
  <si>
    <t>133,0*0,47</t>
  </si>
  <si>
    <t>11</t>
  </si>
  <si>
    <t>122311101</t>
  </si>
  <si>
    <t>Odkopávky a prokopávky ručně zapažené i nezapažené v hornině třídy těžitelnosti II skupiny 4</t>
  </si>
  <si>
    <t>1694877747</t>
  </si>
  <si>
    <t>https://podminky.urs.cz/item/CS_URS_2026_01/122311101</t>
  </si>
  <si>
    <t>Ztížené ruční odkopávky v místě inženýrských sítí a kořenových systémů</t>
  </si>
  <si>
    <t>87,0*0,3+102,0*0,37</t>
  </si>
  <si>
    <t>122351104</t>
  </si>
  <si>
    <t>Odkopávky a prokopávky nezapažené strojně v hornině třídy těžitelnosti II skupiny 4 přes 100 do 500 m3</t>
  </si>
  <si>
    <t>-398175103</t>
  </si>
  <si>
    <t>https://podminky.urs.cz/item/CS_URS_2026_01/122351104</t>
  </si>
  <si>
    <t>Sanace podloží v místě vozovky</t>
  </si>
  <si>
    <t>937,0*0,3</t>
  </si>
  <si>
    <t>13</t>
  </si>
  <si>
    <t>129001101</t>
  </si>
  <si>
    <t>Příplatek k cenám vykopávek za ztížení vykopávky v blízkosti podzemního vedení nebo výbušnin v horninách jakékoliv třídy</t>
  </si>
  <si>
    <t>1389499161</t>
  </si>
  <si>
    <t>https://podminky.urs.cz/item/CS_URS_2026_01/129001101</t>
  </si>
  <si>
    <t>14</t>
  </si>
  <si>
    <t>162751134</t>
  </si>
  <si>
    <t>Vodorovné přemístění výkopku nebo sypaniny po suchu na obvyklém dopravním prostředku, bez naložení výkopku, avšak se složením bez rozhrnutí z horniny třídy těžitelnosti II skupiny 4 a 5 na vzdálenost přes 6 000 do 7 000 m</t>
  </si>
  <si>
    <t>-98675576</t>
  </si>
  <si>
    <t>https://podminky.urs.cz/item/CS_URS_2026_01/162751134</t>
  </si>
  <si>
    <t>14,7+62,51+63,84+281,1</t>
  </si>
  <si>
    <t>15</t>
  </si>
  <si>
    <t>171201231</t>
  </si>
  <si>
    <t>Poplatek za předání zeminy a kamení recyklačnímu zařízení zatříděné do Katalogu odpadů pod kódem 17 05 04</t>
  </si>
  <si>
    <t>t</t>
  </si>
  <si>
    <t>-1663803484</t>
  </si>
  <si>
    <t>https://podminky.urs.cz/item/CS_URS_2026_01/171201231</t>
  </si>
  <si>
    <t>422,15*1,7 'Přepočtené koeficientem množství</t>
  </si>
  <si>
    <t>16</t>
  </si>
  <si>
    <t>181351103</t>
  </si>
  <si>
    <t>Rozprostření a urovnání ornice v rovině nebo ve svahu sklonu do 1:5 strojně při souvislé ploše přes 100 do 500 m2, tl. vrstvy do 200 mm</t>
  </si>
  <si>
    <t>-2028893780</t>
  </si>
  <si>
    <t>https://podminky.urs.cz/item/CS_URS_2026_01/181351103</t>
  </si>
  <si>
    <t>17</t>
  </si>
  <si>
    <t>181411131</t>
  </si>
  <si>
    <t>Založení trávníku na půdě předem připravené plochy do 1000 m2 výsevem včetně utažení parkového v rovině nebo na svahu do 1:5</t>
  </si>
  <si>
    <t>-1637060299</t>
  </si>
  <si>
    <t>https://podminky.urs.cz/item/CS_URS_2026_01/181411131</t>
  </si>
  <si>
    <t>18</t>
  </si>
  <si>
    <t>M</t>
  </si>
  <si>
    <t>00572410</t>
  </si>
  <si>
    <t>osivo směs travní parková</t>
  </si>
  <si>
    <t>kg</t>
  </si>
  <si>
    <t>-1470292873</t>
  </si>
  <si>
    <t>377*0,02 'Přepočtené koeficientem množství</t>
  </si>
  <si>
    <t>19</t>
  </si>
  <si>
    <t>181951114</t>
  </si>
  <si>
    <t>Úprava pláně vyrovnáním výškových rozdílů strojně v hornině třídy těžitelnosti II, skupiny 4 a 5 se zhutněním</t>
  </si>
  <si>
    <t>-2000535773</t>
  </si>
  <si>
    <t>https://podminky.urs.cz/item/CS_URS_2026_01/181951114</t>
  </si>
  <si>
    <t>20</t>
  </si>
  <si>
    <t>182303111</t>
  </si>
  <si>
    <t>Doplnění zeminy nebo substrátu na travnatých plochách tloušťky do 50 mm v rovině nebo na svahu do 1:5</t>
  </si>
  <si>
    <t>-1121512461</t>
  </si>
  <si>
    <t>https://podminky.urs.cz/item/CS_URS_2026_01/182303111</t>
  </si>
  <si>
    <t>Příprava pro výsadbu vzrostlé zeleně</t>
  </si>
  <si>
    <t>24,0</t>
  </si>
  <si>
    <t>10321100</t>
  </si>
  <si>
    <t>zahradní substrát pro výsadbu VL</t>
  </si>
  <si>
    <t>297106569</t>
  </si>
  <si>
    <t>pro záhony</t>
  </si>
  <si>
    <t>24,0*0,1</t>
  </si>
  <si>
    <t>pro stromy</t>
  </si>
  <si>
    <t>24,0*0,4</t>
  </si>
  <si>
    <t>22</t>
  </si>
  <si>
    <t>183106613</t>
  </si>
  <si>
    <t>Instalace protikořenových bariér do předem vyhloubené rýhy, včetně zásypu a hutnění v rovině nebo na svahu do 1:5, hloubky přes 700 do 1000 mm</t>
  </si>
  <si>
    <t>-83941929</t>
  </si>
  <si>
    <t>https://podminky.urs.cz/item/CS_URS_2026_01/183106613</t>
  </si>
  <si>
    <t>23</t>
  </si>
  <si>
    <t>28323113</t>
  </si>
  <si>
    <t>fólie HDPE (940-950kg/m3) na skládky a proti zemní vlhkosti nad úrovní terénu tl 2,0mm</t>
  </si>
  <si>
    <t>685197344</t>
  </si>
  <si>
    <t>24</t>
  </si>
  <si>
    <t>184911161</t>
  </si>
  <si>
    <t>Mulčování záhonů kačírkem nebo drceným kamenivem tloušťky mulče přes 50 do 100 mm v rovině nebo na svahu do 1:5</t>
  </si>
  <si>
    <t>1095643206</t>
  </si>
  <si>
    <t>https://podminky.urs.cz/item/CS_URS_2026_01/184911161</t>
  </si>
  <si>
    <t>25</t>
  </si>
  <si>
    <t>58343959</t>
  </si>
  <si>
    <t>kamenivo drcené hrubé frakce 32/63</t>
  </si>
  <si>
    <t>-1059466095</t>
  </si>
  <si>
    <t>24*0,25 'Přepočtené koeficientem množství</t>
  </si>
  <si>
    <t>26</t>
  </si>
  <si>
    <t>184911421</t>
  </si>
  <si>
    <t>Mulčování vysazených rostlin mulčovací kůrou, tl. do 100 mm v rovině nebo na svahu do 1:5</t>
  </si>
  <si>
    <t>-1056822946</t>
  </si>
  <si>
    <t>https://podminky.urs.cz/item/CS_URS_2026_01/184911421</t>
  </si>
  <si>
    <t>27</t>
  </si>
  <si>
    <t>10391100</t>
  </si>
  <si>
    <t>kůra mulčovací VL</t>
  </si>
  <si>
    <t>-584910815</t>
  </si>
  <si>
    <t>24,0*0,05</t>
  </si>
  <si>
    <t>1,2*1,03 'Přepočtené koeficientem množství</t>
  </si>
  <si>
    <t>Zakládání</t>
  </si>
  <si>
    <t>28</t>
  </si>
  <si>
    <t>279232513R</t>
  </si>
  <si>
    <t>Oprava stávající podezdívky plotů</t>
  </si>
  <si>
    <t>200349503</t>
  </si>
  <si>
    <t>Vodorovné konstrukce</t>
  </si>
  <si>
    <t>29</t>
  </si>
  <si>
    <t>451579877</t>
  </si>
  <si>
    <t>Podklad nebo lože pod dlažbu (přídlažbu) Příplatek k cenám za každých dalších i započatých 10 mm tloušťky podkladu nebo lože ze štěrkopísku</t>
  </si>
  <si>
    <t>-432370952</t>
  </si>
  <si>
    <t>https://podminky.urs.cz/item/CS_URS_2026_01/451579877</t>
  </si>
  <si>
    <t>doplnění pod silniční panely - 60mm</t>
  </si>
  <si>
    <t>23*3,0*6</t>
  </si>
  <si>
    <t>Komunikace pozemní</t>
  </si>
  <si>
    <t>30</t>
  </si>
  <si>
    <t>564871011</t>
  </si>
  <si>
    <t>Podklad ze štěrkodrti ŠD s rozprostřením a zhutněním plochy jednotlivě do 100 m2, po zhutnění tl. 250 mm</t>
  </si>
  <si>
    <t>-389290475</t>
  </si>
  <si>
    <t>https://podminky.urs.cz/item/CS_URS_2026_01/564871011</t>
  </si>
  <si>
    <t>Dlážděný vjezd</t>
  </si>
  <si>
    <t>64,0</t>
  </si>
  <si>
    <t>31</t>
  </si>
  <si>
    <t>564871111</t>
  </si>
  <si>
    <t>Podklad ze štěrkodrti ŠD s rozprostřením a zhutněním plochy přes 100 m2, po zhutnění tl. 250 mm</t>
  </si>
  <si>
    <t>-653012823</t>
  </si>
  <si>
    <t>https://podminky.urs.cz/item/CS_URS_2026_01/564871111</t>
  </si>
  <si>
    <t>Komunikace ze zasakovací dlažby</t>
  </si>
  <si>
    <t>994,0</t>
  </si>
  <si>
    <t>32</t>
  </si>
  <si>
    <t>564871116</t>
  </si>
  <si>
    <t>Podklad ze štěrkodrti ŠD s rozprostřením a zhutněním plochy přes 100 m2, po zhutnění tl. 300 mm</t>
  </si>
  <si>
    <t>1508917860</t>
  </si>
  <si>
    <t>https://podminky.urs.cz/item/CS_URS_2026_01/564871116</t>
  </si>
  <si>
    <t>1093,0</t>
  </si>
  <si>
    <t>33</t>
  </si>
  <si>
    <t>571908111</t>
  </si>
  <si>
    <t>Kryt vymývaným dekoračním kamenivem (kačírkem) tl. 200 mm</t>
  </si>
  <si>
    <t>2045016046</t>
  </si>
  <si>
    <t>https://podminky.urs.cz/item/CS_URS_2026_01/571908111</t>
  </si>
  <si>
    <t>34</t>
  </si>
  <si>
    <t>573111112</t>
  </si>
  <si>
    <t>Postřik infiltrační PI z asfaltu silničního s posypem kamenivem, v množství 1,00 kg/m2</t>
  </si>
  <si>
    <t>1367640760</t>
  </si>
  <si>
    <t>https://podminky.urs.cz/item/CS_URS_2026_01/573111112</t>
  </si>
  <si>
    <t>napojení</t>
  </si>
  <si>
    <t>5,0</t>
  </si>
  <si>
    <t>35</t>
  </si>
  <si>
    <t>573231111</t>
  </si>
  <si>
    <t>Postřik spojovací PS bez posypu kamenivem ze silniční emulze, v množství 0,70 kg/m2</t>
  </si>
  <si>
    <t>495179315</t>
  </si>
  <si>
    <t>https://podminky.urs.cz/item/CS_URS_2026_01/573231111</t>
  </si>
  <si>
    <t>36</t>
  </si>
  <si>
    <t>577134111</t>
  </si>
  <si>
    <t>Asfaltový beton vrstva obrusná ACO 11 z nemodifikovaného asfaltu s rozprostřením a se zhutněním ACO 11+ v pruhu šířky přes 1,5 do 3 m, po zhutnění tl. 40 mm</t>
  </si>
  <si>
    <t>-1953842230</t>
  </si>
  <si>
    <t>https://podminky.urs.cz/item/CS_URS_2026_01/577134111</t>
  </si>
  <si>
    <t>37</t>
  </si>
  <si>
    <t>577165112</t>
  </si>
  <si>
    <t>Asfaltový beton vrstva ložní ACL 16 z nemodifikovaného asfaltu s rozprostřením a zhutněním ACL 16 + v pruhu šířky do 3 m, po zhutnění tl. 70 mm</t>
  </si>
  <si>
    <t>-2019079874</t>
  </si>
  <si>
    <t>https://podminky.urs.cz/item/CS_URS_2026_01/577165112</t>
  </si>
  <si>
    <t>38</t>
  </si>
  <si>
    <t>584121111</t>
  </si>
  <si>
    <t>Osazení silničních dílců ze železového betonu s podkladem z kameniva těženého do tl. 40 mm jakéhokoliv druhu a velikosti, na plochu jednotlivě přes 50 do 200 m2</t>
  </si>
  <si>
    <t>1915645262</t>
  </si>
  <si>
    <t>https://podminky.urs.cz/item/CS_URS_2026_01/584121111</t>
  </si>
  <si>
    <t>23*3,0</t>
  </si>
  <si>
    <t>39</t>
  </si>
  <si>
    <t>59381008</t>
  </si>
  <si>
    <t>panel silniční 3,00x1,00x0,18m</t>
  </si>
  <si>
    <t>kus</t>
  </si>
  <si>
    <t>-579492380</t>
  </si>
  <si>
    <t>P</t>
  </si>
  <si>
    <t>Poznámka k položce:_x000D_
pro ochranu stávajících inženýrských sítí, viz situace C3</t>
  </si>
  <si>
    <t>23*1,01 'Přepočtené koeficientem množství</t>
  </si>
  <si>
    <t>40</t>
  </si>
  <si>
    <t>596212211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</si>
  <si>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50 do 100 m2</t>
  </si>
  <si>
    <t>1718086121</t>
  </si>
  <si>
    <t>https://podminky.urs.cz/item/CS_URS_2026_01/596212211</t>
  </si>
  <si>
    <t>41</t>
  </si>
  <si>
    <t>596212214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</si>
  <si>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Příplatek k cenám za dlažbu z prvků dvou barev</t>
  </si>
  <si>
    <t>1738209781</t>
  </si>
  <si>
    <t>https://podminky.urs.cz/item/CS_URS_2026_01/596212214</t>
  </si>
  <si>
    <t>42</t>
  </si>
  <si>
    <t>59245020</t>
  </si>
  <si>
    <t>dlažba skladebná betonová 200x100mm tl 80mm přírodní</t>
  </si>
  <si>
    <t>928556759</t>
  </si>
  <si>
    <t>32*1,02 'Přepočtené koeficientem množství</t>
  </si>
  <si>
    <t>43</t>
  </si>
  <si>
    <t>59245005</t>
  </si>
  <si>
    <t>dlažba skladebná betonová 200x100mm tl 80mm barevná</t>
  </si>
  <si>
    <t>81862294</t>
  </si>
  <si>
    <t>44</t>
  </si>
  <si>
    <t>596412115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</si>
  <si>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300 m2</t>
  </si>
  <si>
    <t>1848974112</t>
  </si>
  <si>
    <t>https://podminky.urs.cz/item/CS_URS_2026_01/596412115</t>
  </si>
  <si>
    <t>šedá</t>
  </si>
  <si>
    <t>962,5</t>
  </si>
  <si>
    <t>červená - VDZ parkovacích míst</t>
  </si>
  <si>
    <t>31,5</t>
  </si>
  <si>
    <t>45</t>
  </si>
  <si>
    <t>59245035</t>
  </si>
  <si>
    <t>dlažba plošná vegetační betonová 200x200mm tl 80mm přírodní</t>
  </si>
  <si>
    <t>-1851209290</t>
  </si>
  <si>
    <t>962,5*1,01 'Přepočtené koeficientem množství</t>
  </si>
  <si>
    <t>46</t>
  </si>
  <si>
    <t>59245036</t>
  </si>
  <si>
    <t>dlažba plošná vegetační betonová 200x200mm tl 80mm barevná</t>
  </si>
  <si>
    <t>392633069</t>
  </si>
  <si>
    <t>31,5*1,03 'Přepočtené koeficientem množství</t>
  </si>
  <si>
    <t>Trubní vedení</t>
  </si>
  <si>
    <t>47</t>
  </si>
  <si>
    <t>899132111</t>
  </si>
  <si>
    <t>Výměna (výšková úprava) poklopu kanalizačního s rámem samonivelačním s ošetřením podkladních vrstev hloubky do 25 cm</t>
  </si>
  <si>
    <t>1150040664</t>
  </si>
  <si>
    <t>https://podminky.urs.cz/item/CS_URS_2026_01/899132111</t>
  </si>
  <si>
    <t>48</t>
  </si>
  <si>
    <t>55241033</t>
  </si>
  <si>
    <t>poklop šachtový litinový kruhový DN 600 bez ventilace tř D400 v samonivelačním rámu pro intenzivní provoz</t>
  </si>
  <si>
    <t>1361038649</t>
  </si>
  <si>
    <t>49</t>
  </si>
  <si>
    <t>59224011</t>
  </si>
  <si>
    <t>prstenec šachtový vyrovnávací betonový 625x100x60mm</t>
  </si>
  <si>
    <t>-1193591702</t>
  </si>
  <si>
    <t>Ostatní konstrukce a práce, bourání</t>
  </si>
  <si>
    <t>50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</si>
  <si>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</si>
  <si>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</si>
  <si>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-1829997149</t>
  </si>
  <si>
    <t>https://podminky.urs.cz/item/CS_URS_2026_01/916131213</t>
  </si>
  <si>
    <t>109,0+7,0+7,0+125,0</t>
  </si>
  <si>
    <t>51</t>
  </si>
  <si>
    <t>59217031</t>
  </si>
  <si>
    <t>obrubník silniční betonový 1000x150x250mm</t>
  </si>
  <si>
    <t>-1195492778</t>
  </si>
  <si>
    <t>109*1,02 'Přepočtené koeficientem množství</t>
  </si>
  <si>
    <t>52</t>
  </si>
  <si>
    <t>59217030</t>
  </si>
  <si>
    <t>obrubník silniční betonový přechodový 1000x150x150-250mm</t>
  </si>
  <si>
    <t>-1202884962</t>
  </si>
  <si>
    <t>7,0+7,0</t>
  </si>
  <si>
    <t>14*1,02 'Přepočtené koeficientem množství</t>
  </si>
  <si>
    <t>53</t>
  </si>
  <si>
    <t>59217072</t>
  </si>
  <si>
    <t>obrubník silniční betonový 1000x100x250mm</t>
  </si>
  <si>
    <t>-1941165432</t>
  </si>
  <si>
    <t>125*1,02 'Přepočtené koeficientem množství</t>
  </si>
  <si>
    <t>54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</si>
  <si>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</si>
  <si>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</si>
  <si>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-1355681676</t>
  </si>
  <si>
    <t>https://podminky.urs.cz/item/CS_URS_2026_01/916231213</t>
  </si>
  <si>
    <t>55</t>
  </si>
  <si>
    <t>59217016</t>
  </si>
  <si>
    <t>obrubník betonový chodníkový 1000x80x250mm</t>
  </si>
  <si>
    <t>1980723655</t>
  </si>
  <si>
    <t>13*1,02 'Přepočtené koeficientem množství</t>
  </si>
  <si>
    <t>66</t>
  </si>
  <si>
    <t>919726121</t>
  </si>
  <si>
    <t>Geotextilie netkaná pro ochranu, separaci nebo filtraci měrná hmotnost do 200 g/m2</t>
  </si>
  <si>
    <t>1620429020</t>
  </si>
  <si>
    <t>https://podminky.urs.cz/item/CS_URS_2026_01/919726121</t>
  </si>
  <si>
    <t>Poznámka k položce:_x000D_
separační geotextilie 200 g/m2</t>
  </si>
  <si>
    <t>Komunikace ze zasakovací dlažby+vjezdy</t>
  </si>
  <si>
    <t>994,0+64,0</t>
  </si>
  <si>
    <t>56</t>
  </si>
  <si>
    <t>919726123</t>
  </si>
  <si>
    <t>Geotextilie netkaná pro ochranu, separaci nebo filtraci měrná hmotnost přes 300 do 500 g/m2</t>
  </si>
  <si>
    <t>1346227941</t>
  </si>
  <si>
    <t>https://podminky.urs.cz/item/CS_URS_2026_01/919726123</t>
  </si>
  <si>
    <t>Poznámka k položce:_x000D_
sorpční geotextilie 400g/m2</t>
  </si>
  <si>
    <t>57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</si>
  <si>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</si>
  <si>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</si>
  <si>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1948376903</t>
  </si>
  <si>
    <t>https://podminky.urs.cz/item/CS_URS_2026_01/919732211</t>
  </si>
  <si>
    <t xml:space="preserve">Ošetření spáry podél obrub </t>
  </si>
  <si>
    <t>4,0</t>
  </si>
  <si>
    <t>58</t>
  </si>
  <si>
    <t>919732221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</si>
  <si>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</si>
  <si>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308140591</t>
  </si>
  <si>
    <t>https://podminky.urs.cz/item/CS_URS_2026_01/919732221</t>
  </si>
  <si>
    <t>Ošetření spáry asfaltového krytu</t>
  </si>
  <si>
    <t>15,0</t>
  </si>
  <si>
    <t>59</t>
  </si>
  <si>
    <t>919735113</t>
  </si>
  <si>
    <t>Řezání stávajícího živičného krytu nebo podkladu hloubky přes 100 do 150 mm</t>
  </si>
  <si>
    <t>1903455206</t>
  </si>
  <si>
    <t>https://podminky.urs.cz/item/CS_URS_2026_01/919735113</t>
  </si>
  <si>
    <t>997</t>
  </si>
  <si>
    <t>Přesun sutě</t>
  </si>
  <si>
    <t>60</t>
  </si>
  <si>
    <t>997221561</t>
  </si>
  <si>
    <t>Vodorovná doprava suti bez naložení, ale se složením a s hrubým urovnáním z kusových materiálů, na vzdálenost do 1 km</t>
  </si>
  <si>
    <t>1493820055</t>
  </si>
  <si>
    <t>https://podminky.urs.cz/item/CS_URS_2026_01/997221561</t>
  </si>
  <si>
    <t>61</t>
  </si>
  <si>
    <t>997221569</t>
  </si>
  <si>
    <t>Vodorovná doprava suti bez naložení, ale se složením a s hrubým urovnáním z kusových materiálů, na vzdálenost Příplatek k ceně za každý další započatý 1 km přes 1 km</t>
  </si>
  <si>
    <t>-1077574865</t>
  </si>
  <si>
    <t>https://podminky.urs.cz/item/CS_URS_2026_01/997221569</t>
  </si>
  <si>
    <t>1009,881*6 'Přepočtené koeficientem množství</t>
  </si>
  <si>
    <t>62</t>
  </si>
  <si>
    <t>997221861</t>
  </si>
  <si>
    <t>Poplatek za předání stavebního odpadu recyklačnímu zařízení z prostého betonu zatříděného do Katalogu odpadů pod kódem 17 01 01</t>
  </si>
  <si>
    <t>-760055318</t>
  </si>
  <si>
    <t>https://podminky.urs.cz/item/CS_URS_2026_01/997221861</t>
  </si>
  <si>
    <t>63</t>
  </si>
  <si>
    <t>997221873</t>
  </si>
  <si>
    <t>Poplatek za předání stavebního odpadu recyklačnímu zařízení zeminy a kamení zatříděného do Katalogu odpadů pod kódem 17 05 04</t>
  </si>
  <si>
    <t>-2034182861</t>
  </si>
  <si>
    <t>https://podminky.urs.cz/item/CS_URS_2026_01/997221873</t>
  </si>
  <si>
    <t>64</t>
  </si>
  <si>
    <t>997221875</t>
  </si>
  <si>
    <t>Poplatek za předání stavebního odpadu recyklačnímu zařízení asfaltového bez obsahu dehtu zatříděného do Katalogu odpadů pod kódem 17 03 02</t>
  </si>
  <si>
    <t>5535006</t>
  </si>
  <si>
    <t>https://podminky.urs.cz/item/CS_URS_2026_01/997221875</t>
  </si>
  <si>
    <t>998</t>
  </si>
  <si>
    <t>Přesun hmot</t>
  </si>
  <si>
    <t>65</t>
  </si>
  <si>
    <t>998223011</t>
  </si>
  <si>
    <t>Přesun hmot pro pozemní komunikace s krytem dlážděným dopravní vzdálenost do 200 m jakékoliv délky objektu</t>
  </si>
  <si>
    <t>-1599335491</t>
  </si>
  <si>
    <t>https://podminky.urs.cz/item/CS_URS_2026_01/998223011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</si>
  <si>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</si>
  <si>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</si>
  <si>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</si>
  <si>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</si>
  <si>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</si>
  <si>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</si>
  <si>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</si>
  <si>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</si>
  <si>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</si>
  <si>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010001000</t>
  </si>
  <si>
    <t>Vytyčení stavby a podzemních zařízení + geodetické práce po stavbě</t>
  </si>
  <si>
    <t>kpl</t>
  </si>
  <si>
    <t>1024</t>
  </si>
  <si>
    <t>944074586</t>
  </si>
  <si>
    <t>013254000</t>
  </si>
  <si>
    <t>Dokumentace skutečného provedení stavby</t>
  </si>
  <si>
    <t>368054859</t>
  </si>
  <si>
    <t>012434000</t>
  </si>
  <si>
    <t>Geodetická aktualizační dokumentace (GAD DTM)</t>
  </si>
  <si>
    <t>1279895580</t>
  </si>
  <si>
    <t>Poznámka k položce:_x000D_
1)    Součástí je vyhotovení podkladů pro vedení digitální technické mapy podle § 5 vyhlášky č. 393/2020 Sb., o digitální technické mapě kraje, kterými jsou geodetická část dokumentace skutečného provedení stavby._x000D_
_x000D_
2)    a předání podkladu pro vedení digitální technické mapy, do Informačního systému digitální technické mapy Ústeckého kraje (IS DTM), jehož správcem a provozovatelem je Krajský úřad Ústeckého kraje, prostřednictvím Informačního systému Digitální mapy veřejné._x000D_
_x000D_
3)    Předání údajů do IS DTM podle odstavce 2) bude před dokončením díla doloženo protokolem o zapracování dat do digitální technické mapy kraje, který vystaví IS DMVS, popřípadě písemným potvrzením od Krajského úřadu Ústeckého kraje.</t>
  </si>
  <si>
    <t>VRN3</t>
  </si>
  <si>
    <t>Zařízení staveniště</t>
  </si>
  <si>
    <t>030001000</t>
  </si>
  <si>
    <t>770238397</t>
  </si>
  <si>
    <t>034303000</t>
  </si>
  <si>
    <t>Dopravně inženýrská opatření</t>
  </si>
  <si>
    <t>1509591491</t>
  </si>
  <si>
    <t>VRN4</t>
  </si>
  <si>
    <t>Inženýrská činnost</t>
  </si>
  <si>
    <t>043134000</t>
  </si>
  <si>
    <t>Zkoušky zatěžovací</t>
  </si>
  <si>
    <t>ks</t>
  </si>
  <si>
    <t>-1155526603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</si>
</sst>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0" xfId="0"/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129001101" TargetMode="External"/><Relationship Id="rId18" Type="http://schemas.openxmlformats.org/officeDocument/2006/relationships/hyperlink" Target="https://podminky.urs.cz/item/CS_URS_2026_01/181951114" TargetMode="External"/><Relationship Id="rId26" Type="http://schemas.openxmlformats.org/officeDocument/2006/relationships/hyperlink" Target="https://podminky.urs.cz/item/CS_URS_2026_01/564871116" TargetMode="External"/><Relationship Id="rId39" Type="http://schemas.openxmlformats.org/officeDocument/2006/relationships/hyperlink" Target="https://podminky.urs.cz/item/CS_URS_2026_01/919726121" TargetMode="External"/><Relationship Id="rId21" Type="http://schemas.openxmlformats.org/officeDocument/2006/relationships/hyperlink" Target="https://podminky.urs.cz/item/CS_URS_2026_01/184911161" TargetMode="External"/><Relationship Id="rId34" Type="http://schemas.openxmlformats.org/officeDocument/2006/relationships/hyperlink" Target="https://podminky.urs.cz/item/CS_URS_2026_01/596212214" TargetMode="External"/><Relationship Id="rId42" Type="http://schemas.openxmlformats.org/officeDocument/2006/relationships/hyperlink" Target="https://podminky.urs.cz/item/CS_URS_2026_01/919732221" TargetMode="External"/><Relationship Id="rId47" Type="http://schemas.openxmlformats.org/officeDocument/2006/relationships/hyperlink" Target="https://podminky.urs.cz/item/CS_URS_2026_01/997221873" TargetMode="External"/><Relationship Id="rId50" Type="http://schemas.openxmlformats.org/officeDocument/2006/relationships/drawing" Target="../drawings/drawing2.xml"/><Relationship Id="rId7" Type="http://schemas.openxmlformats.org/officeDocument/2006/relationships/hyperlink" Target="https://podminky.urs.cz/item/CS_URS_2026_01/113202111" TargetMode="External"/><Relationship Id="rId2" Type="http://schemas.openxmlformats.org/officeDocument/2006/relationships/hyperlink" Target="https://podminky.urs.cz/item/CS_URS_2026_01/113107173" TargetMode="External"/><Relationship Id="rId16" Type="http://schemas.openxmlformats.org/officeDocument/2006/relationships/hyperlink" Target="https://podminky.urs.cz/item/CS_URS_2026_01/181351103" TargetMode="External"/><Relationship Id="rId29" Type="http://schemas.openxmlformats.org/officeDocument/2006/relationships/hyperlink" Target="https://podminky.urs.cz/item/CS_URS_2026_01/573231111" TargetMode="External"/><Relationship Id="rId11" Type="http://schemas.openxmlformats.org/officeDocument/2006/relationships/hyperlink" Target="https://podminky.urs.cz/item/CS_URS_2026_01/122311101" TargetMode="External"/><Relationship Id="rId24" Type="http://schemas.openxmlformats.org/officeDocument/2006/relationships/hyperlink" Target="https://podminky.urs.cz/item/CS_URS_2026_01/564871011" TargetMode="External"/><Relationship Id="rId32" Type="http://schemas.openxmlformats.org/officeDocument/2006/relationships/hyperlink" Target="https://podminky.urs.cz/item/CS_URS_2026_01/584121111" TargetMode="External"/><Relationship Id="rId37" Type="http://schemas.openxmlformats.org/officeDocument/2006/relationships/hyperlink" Target="https://podminky.urs.cz/item/CS_URS_2026_01/916131213" TargetMode="External"/><Relationship Id="rId40" Type="http://schemas.openxmlformats.org/officeDocument/2006/relationships/hyperlink" Target="https://podminky.urs.cz/item/CS_URS_2026_01/919726123" TargetMode="External"/><Relationship Id="rId45" Type="http://schemas.openxmlformats.org/officeDocument/2006/relationships/hyperlink" Target="https://podminky.urs.cz/item/CS_URS_2026_01/997221569" TargetMode="External"/><Relationship Id="rId5" Type="http://schemas.openxmlformats.org/officeDocument/2006/relationships/hyperlink" Target="https://podminky.urs.cz/item/CS_URS_2026_01/113107324" TargetMode="External"/><Relationship Id="rId15" Type="http://schemas.openxmlformats.org/officeDocument/2006/relationships/hyperlink" Target="https://podminky.urs.cz/item/CS_URS_2026_01/171201231" TargetMode="External"/><Relationship Id="rId23" Type="http://schemas.openxmlformats.org/officeDocument/2006/relationships/hyperlink" Target="https://podminky.urs.cz/item/CS_URS_2026_01/451579877" TargetMode="External"/><Relationship Id="rId28" Type="http://schemas.openxmlformats.org/officeDocument/2006/relationships/hyperlink" Target="https://podminky.urs.cz/item/CS_URS_2026_01/573111112" TargetMode="External"/><Relationship Id="rId36" Type="http://schemas.openxmlformats.org/officeDocument/2006/relationships/hyperlink" Target="https://podminky.urs.cz/item/CS_URS_2026_01/899132111" TargetMode="External"/><Relationship Id="rId49" Type="http://schemas.openxmlformats.org/officeDocument/2006/relationships/hyperlink" Target="https://podminky.urs.cz/item/CS_URS_2026_01/998223011" TargetMode="External"/><Relationship Id="rId10" Type="http://schemas.openxmlformats.org/officeDocument/2006/relationships/hyperlink" Target="https://podminky.urs.cz/item/CS_URS_2026_01/122251103" TargetMode="External"/><Relationship Id="rId19" Type="http://schemas.openxmlformats.org/officeDocument/2006/relationships/hyperlink" Target="https://podminky.urs.cz/item/CS_URS_2026_01/182303111" TargetMode="External"/><Relationship Id="rId31" Type="http://schemas.openxmlformats.org/officeDocument/2006/relationships/hyperlink" Target="https://podminky.urs.cz/item/CS_URS_2026_01/577165112" TargetMode="External"/><Relationship Id="rId44" Type="http://schemas.openxmlformats.org/officeDocument/2006/relationships/hyperlink" Target="https://podminky.urs.cz/item/CS_URS_2026_01/997221561" TargetMode="External"/><Relationship Id="rId4" Type="http://schemas.openxmlformats.org/officeDocument/2006/relationships/hyperlink" Target="https://podminky.urs.cz/item/CS_URS_2026_01/113107243" TargetMode="External"/><Relationship Id="rId9" Type="http://schemas.openxmlformats.org/officeDocument/2006/relationships/hyperlink" Target="https://podminky.urs.cz/item/CS_URS_2026_01/122251101" TargetMode="External"/><Relationship Id="rId14" Type="http://schemas.openxmlformats.org/officeDocument/2006/relationships/hyperlink" Target="https://podminky.urs.cz/item/CS_URS_2026_01/162751134" TargetMode="External"/><Relationship Id="rId22" Type="http://schemas.openxmlformats.org/officeDocument/2006/relationships/hyperlink" Target="https://podminky.urs.cz/item/CS_URS_2026_01/184911421" TargetMode="External"/><Relationship Id="rId27" Type="http://schemas.openxmlformats.org/officeDocument/2006/relationships/hyperlink" Target="https://podminky.urs.cz/item/CS_URS_2026_01/571908111" TargetMode="External"/><Relationship Id="rId30" Type="http://schemas.openxmlformats.org/officeDocument/2006/relationships/hyperlink" Target="https://podminky.urs.cz/item/CS_URS_2026_01/577134111" TargetMode="External"/><Relationship Id="rId35" Type="http://schemas.openxmlformats.org/officeDocument/2006/relationships/hyperlink" Target="https://podminky.urs.cz/item/CS_URS_2026_01/596412115" TargetMode="External"/><Relationship Id="rId43" Type="http://schemas.openxmlformats.org/officeDocument/2006/relationships/hyperlink" Target="https://podminky.urs.cz/item/CS_URS_2026_01/919735113" TargetMode="External"/><Relationship Id="rId48" Type="http://schemas.openxmlformats.org/officeDocument/2006/relationships/hyperlink" Target="https://podminky.urs.cz/item/CS_URS_2026_01/997221875" TargetMode="External"/><Relationship Id="rId8" Type="http://schemas.openxmlformats.org/officeDocument/2006/relationships/hyperlink" Target="https://podminky.urs.cz/item/CS_URS_2026_01/121151113" TargetMode="External"/><Relationship Id="rId3" Type="http://schemas.openxmlformats.org/officeDocument/2006/relationships/hyperlink" Target="https://podminky.urs.cz/item/CS_URS_2026_01/113107223" TargetMode="External"/><Relationship Id="rId12" Type="http://schemas.openxmlformats.org/officeDocument/2006/relationships/hyperlink" Target="https://podminky.urs.cz/item/CS_URS_2026_01/122351104" TargetMode="External"/><Relationship Id="rId17" Type="http://schemas.openxmlformats.org/officeDocument/2006/relationships/hyperlink" Target="https://podminky.urs.cz/item/CS_URS_2026_01/181411131" TargetMode="External"/><Relationship Id="rId25" Type="http://schemas.openxmlformats.org/officeDocument/2006/relationships/hyperlink" Target="https://podminky.urs.cz/item/CS_URS_2026_01/564871111" TargetMode="External"/><Relationship Id="rId33" Type="http://schemas.openxmlformats.org/officeDocument/2006/relationships/hyperlink" Target="https://podminky.urs.cz/item/CS_URS_2026_01/596212211" TargetMode="External"/><Relationship Id="rId38" Type="http://schemas.openxmlformats.org/officeDocument/2006/relationships/hyperlink" Target="https://podminky.urs.cz/item/CS_URS_2026_01/916231213" TargetMode="External"/><Relationship Id="rId46" Type="http://schemas.openxmlformats.org/officeDocument/2006/relationships/hyperlink" Target="https://podminky.urs.cz/item/CS_URS_2026_01/997221861" TargetMode="External"/><Relationship Id="rId20" Type="http://schemas.openxmlformats.org/officeDocument/2006/relationships/hyperlink" Target="https://podminky.urs.cz/item/CS_URS_2026_01/183106613" TargetMode="External"/><Relationship Id="rId41" Type="http://schemas.openxmlformats.org/officeDocument/2006/relationships/hyperlink" Target="https://podminky.urs.cz/item/CS_URS_2026_01/919732211" TargetMode="External"/><Relationship Id="rId1" Type="http://schemas.openxmlformats.org/officeDocument/2006/relationships/hyperlink" Target="https://podminky.urs.cz/item/CS_URS_2026_01/113107163" TargetMode="External"/><Relationship Id="rId6" Type="http://schemas.openxmlformats.org/officeDocument/2006/relationships/hyperlink" Target="https://podminky.urs.cz/item/CS_URS_2026_01/11315454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CM58"/>
  <sheetViews>
    <sheetView showGridLines="0" topLeftCell="A7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0" t="s">
        <v>14</v>
      </c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  <c r="AG5" s="271"/>
      <c r="AH5" s="271"/>
      <c r="AI5" s="271"/>
      <c r="AJ5" s="271"/>
      <c r="AK5" s="271"/>
      <c r="AL5" s="271"/>
      <c r="AM5" s="271"/>
      <c r="AN5" s="271"/>
      <c r="AO5" s="271"/>
      <c r="AP5" s="22"/>
      <c r="AQ5" s="22"/>
      <c r="AR5" s="20"/>
      <c r="BE5" s="267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72" t="s">
        <v>17</v>
      </c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2"/>
      <c r="AQ6" s="22"/>
      <c r="AR6" s="20"/>
      <c r="BE6" s="268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19</v>
      </c>
      <c r="AO7" s="22"/>
      <c r="AP7" s="22"/>
      <c r="AQ7" s="22"/>
      <c r="AR7" s="20"/>
      <c r="BE7" s="268"/>
      <c r="BS7" s="17" t="s">
        <v>6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24</v>
      </c>
      <c r="AO8" s="22"/>
      <c r="AP8" s="22"/>
      <c r="AQ8" s="22"/>
      <c r="AR8" s="20"/>
      <c r="BE8" s="268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68"/>
      <c r="BS9" s="17" t="s">
        <v>6</v>
      </c>
    </row>
    <row r="10" spans="1:74" s="1" customFormat="1" ht="12" customHeight="1">
      <c r="B10" s="21"/>
      <c r="C10" s="22"/>
      <c r="D10" s="29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268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29</v>
      </c>
      <c r="AL11" s="22"/>
      <c r="AM11" s="22"/>
      <c r="AN11" s="27" t="s">
        <v>30</v>
      </c>
      <c r="AO11" s="22"/>
      <c r="AP11" s="22"/>
      <c r="AQ11" s="22"/>
      <c r="AR11" s="20"/>
      <c r="BE11" s="268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68"/>
      <c r="BS12" s="17" t="s">
        <v>6</v>
      </c>
    </row>
    <row r="13" spans="1:74" s="1" customFormat="1" ht="12" customHeight="1">
      <c r="B13" s="21"/>
      <c r="C13" s="22"/>
      <c r="D13" s="29" t="s">
        <v>31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26</v>
      </c>
      <c r="AL13" s="22"/>
      <c r="AM13" s="22"/>
      <c r="AN13" s="31" t="s">
        <v>32</v>
      </c>
      <c r="AO13" s="22"/>
      <c r="AP13" s="22"/>
      <c r="AQ13" s="22"/>
      <c r="AR13" s="20"/>
      <c r="BE13" s="268"/>
      <c r="BS13" s="17" t="s">
        <v>6</v>
      </c>
    </row>
    <row r="14" spans="1:74" ht="12.75">
      <c r="B14" s="21"/>
      <c r="C14" s="22"/>
      <c r="D14" s="22"/>
      <c r="E14" s="273" t="s">
        <v>32</v>
      </c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9" t="s">
        <v>29</v>
      </c>
      <c r="AL14" s="22"/>
      <c r="AM14" s="22"/>
      <c r="AN14" s="31" t="s">
        <v>32</v>
      </c>
      <c r="AO14" s="22"/>
      <c r="AP14" s="22"/>
      <c r="AQ14" s="22"/>
      <c r="AR14" s="20"/>
      <c r="BE14" s="268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68"/>
      <c r="BS15" s="17" t="s">
        <v>4</v>
      </c>
    </row>
    <row r="16" spans="1:74" s="1" customFormat="1" ht="12" customHeight="1">
      <c r="B16" s="21"/>
      <c r="C16" s="22"/>
      <c r="D16" s="29" t="s">
        <v>33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26</v>
      </c>
      <c r="AL16" s="22"/>
      <c r="AM16" s="22"/>
      <c r="AN16" s="27" t="s">
        <v>34</v>
      </c>
      <c r="AO16" s="22"/>
      <c r="AP16" s="22"/>
      <c r="AQ16" s="22"/>
      <c r="AR16" s="20"/>
      <c r="BE16" s="268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35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29</v>
      </c>
      <c r="AL17" s="22"/>
      <c r="AM17" s="22"/>
      <c r="AN17" s="27" t="s">
        <v>36</v>
      </c>
      <c r="AO17" s="22"/>
      <c r="AP17" s="22"/>
      <c r="AQ17" s="22"/>
      <c r="AR17" s="20"/>
      <c r="BE17" s="268"/>
      <c r="BS17" s="17" t="s">
        <v>37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68"/>
      <c r="BS18" s="17" t="s">
        <v>6</v>
      </c>
    </row>
    <row r="19" spans="1:71" s="1" customFormat="1" ht="12" customHeight="1">
      <c r="B19" s="21"/>
      <c r="C19" s="22"/>
      <c r="D19" s="29" t="s">
        <v>38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268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39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29</v>
      </c>
      <c r="AL20" s="22"/>
      <c r="AM20" s="22"/>
      <c r="AN20" s="27" t="s">
        <v>19</v>
      </c>
      <c r="AO20" s="22"/>
      <c r="AP20" s="22"/>
      <c r="AQ20" s="22"/>
      <c r="AR20" s="20"/>
      <c r="BE20" s="268"/>
      <c r="BS20" s="17" t="s">
        <v>4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68"/>
    </row>
    <row r="22" spans="1:71" s="1" customFormat="1" ht="12" customHeight="1">
      <c r="B22" s="21"/>
      <c r="C22" s="22"/>
      <c r="D22" s="29" t="s">
        <v>40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68"/>
    </row>
    <row r="23" spans="1:71" s="1" customFormat="1" ht="47.25" customHeight="1">
      <c r="B23" s="21"/>
      <c r="C23" s="22"/>
      <c r="D23" s="22"/>
      <c r="E23" s="275" t="s">
        <v>41</v>
      </c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  <c r="AJ23" s="275"/>
      <c r="AK23" s="275"/>
      <c r="AL23" s="275"/>
      <c r="AM23" s="275"/>
      <c r="AN23" s="275"/>
      <c r="AO23" s="22"/>
      <c r="AP23" s="22"/>
      <c r="AQ23" s="22"/>
      <c r="AR23" s="20"/>
      <c r="BE23" s="268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68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68"/>
    </row>
    <row r="26" spans="1:71" s="2" customFormat="1" ht="25.9" customHeight="1">
      <c r="A26" s="34"/>
      <c r="B26" s="35"/>
      <c r="C26" s="36"/>
      <c r="D26" s="37" t="s">
        <v>42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76">
        <f>ROUND(AG54,2)</f>
        <v>0</v>
      </c>
      <c r="AL26" s="277"/>
      <c r="AM26" s="277"/>
      <c r="AN26" s="277"/>
      <c r="AO26" s="277"/>
      <c r="AP26" s="36"/>
      <c r="AQ26" s="36"/>
      <c r="AR26" s="39"/>
      <c r="BE26" s="268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68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78" t="s">
        <v>43</v>
      </c>
      <c r="M28" s="278"/>
      <c r="N28" s="278"/>
      <c r="O28" s="278"/>
      <c r="P28" s="278"/>
      <c r="Q28" s="36"/>
      <c r="R28" s="36"/>
      <c r="S28" s="36"/>
      <c r="T28" s="36"/>
      <c r="U28" s="36"/>
      <c r="V28" s="36"/>
      <c r="W28" s="278" t="s">
        <v>44</v>
      </c>
      <c r="X28" s="278"/>
      <c r="Y28" s="278"/>
      <c r="Z28" s="278"/>
      <c r="AA28" s="278"/>
      <c r="AB28" s="278"/>
      <c r="AC28" s="278"/>
      <c r="AD28" s="278"/>
      <c r="AE28" s="278"/>
      <c r="AF28" s="36"/>
      <c r="AG28" s="36"/>
      <c r="AH28" s="36"/>
      <c r="AI28" s="36"/>
      <c r="AJ28" s="36"/>
      <c r="AK28" s="278" t="s">
        <v>45</v>
      </c>
      <c r="AL28" s="278"/>
      <c r="AM28" s="278"/>
      <c r="AN28" s="278"/>
      <c r="AO28" s="278"/>
      <c r="AP28" s="36"/>
      <c r="AQ28" s="36"/>
      <c r="AR28" s="39"/>
      <c r="BE28" s="268"/>
    </row>
    <row r="29" spans="1:71" s="3" customFormat="1" ht="14.45" customHeight="1">
      <c r="B29" s="40"/>
      <c r="C29" s="41"/>
      <c r="D29" s="29" t="s">
        <v>46</v>
      </c>
      <c r="E29" s="41"/>
      <c r="F29" s="29" t="s">
        <v>47</v>
      </c>
      <c r="G29" s="41"/>
      <c r="H29" s="41"/>
      <c r="I29" s="41"/>
      <c r="J29" s="41"/>
      <c r="K29" s="41"/>
      <c r="L29" s="262">
        <v>0.21</v>
      </c>
      <c r="M29" s="261"/>
      <c r="N29" s="261"/>
      <c r="O29" s="261"/>
      <c r="P29" s="261"/>
      <c r="Q29" s="41"/>
      <c r="R29" s="41"/>
      <c r="S29" s="41"/>
      <c r="T29" s="41"/>
      <c r="U29" s="41"/>
      <c r="V29" s="41"/>
      <c r="W29" s="260">
        <f>ROUND(AZ54, 2)</f>
        <v>0</v>
      </c>
      <c r="X29" s="261"/>
      <c r="Y29" s="261"/>
      <c r="Z29" s="261"/>
      <c r="AA29" s="261"/>
      <c r="AB29" s="261"/>
      <c r="AC29" s="261"/>
      <c r="AD29" s="261"/>
      <c r="AE29" s="261"/>
      <c r="AF29" s="41"/>
      <c r="AG29" s="41"/>
      <c r="AH29" s="41"/>
      <c r="AI29" s="41"/>
      <c r="AJ29" s="41"/>
      <c r="AK29" s="260">
        <f>ROUND(AV54, 2)</f>
        <v>0</v>
      </c>
      <c r="AL29" s="261"/>
      <c r="AM29" s="261"/>
      <c r="AN29" s="261"/>
      <c r="AO29" s="261"/>
      <c r="AP29" s="41"/>
      <c r="AQ29" s="41"/>
      <c r="AR29" s="42"/>
      <c r="BE29" s="269"/>
    </row>
    <row r="30" spans="1:71" s="3" customFormat="1" ht="14.45" customHeight="1">
      <c r="B30" s="40"/>
      <c r="C30" s="41"/>
      <c r="D30" s="41"/>
      <c r="E30" s="41"/>
      <c r="F30" s="29" t="s">
        <v>48</v>
      </c>
      <c r="G30" s="41"/>
      <c r="H30" s="41"/>
      <c r="I30" s="41"/>
      <c r="J30" s="41"/>
      <c r="K30" s="41"/>
      <c r="L30" s="262">
        <v>0.12</v>
      </c>
      <c r="M30" s="261"/>
      <c r="N30" s="261"/>
      <c r="O30" s="261"/>
      <c r="P30" s="261"/>
      <c r="Q30" s="41"/>
      <c r="R30" s="41"/>
      <c r="S30" s="41"/>
      <c r="T30" s="41"/>
      <c r="U30" s="41"/>
      <c r="V30" s="41"/>
      <c r="W30" s="260">
        <f>ROUND(BA54, 2)</f>
        <v>0</v>
      </c>
      <c r="X30" s="261"/>
      <c r="Y30" s="261"/>
      <c r="Z30" s="261"/>
      <c r="AA30" s="261"/>
      <c r="AB30" s="261"/>
      <c r="AC30" s="261"/>
      <c r="AD30" s="261"/>
      <c r="AE30" s="261"/>
      <c r="AF30" s="41"/>
      <c r="AG30" s="41"/>
      <c r="AH30" s="41"/>
      <c r="AI30" s="41"/>
      <c r="AJ30" s="41"/>
      <c r="AK30" s="260">
        <f>ROUND(AW54, 2)</f>
        <v>0</v>
      </c>
      <c r="AL30" s="261"/>
      <c r="AM30" s="261"/>
      <c r="AN30" s="261"/>
      <c r="AO30" s="261"/>
      <c r="AP30" s="41"/>
      <c r="AQ30" s="41"/>
      <c r="AR30" s="42"/>
      <c r="BE30" s="269"/>
    </row>
    <row r="31" spans="1:71" s="3" customFormat="1" ht="14.45" hidden="1" customHeight="1">
      <c r="B31" s="40"/>
      <c r="C31" s="41"/>
      <c r="D31" s="41"/>
      <c r="E31" s="41"/>
      <c r="F31" s="29" t="s">
        <v>49</v>
      </c>
      <c r="G31" s="41"/>
      <c r="H31" s="41"/>
      <c r="I31" s="41"/>
      <c r="J31" s="41"/>
      <c r="K31" s="41"/>
      <c r="L31" s="262">
        <v>0.21</v>
      </c>
      <c r="M31" s="261"/>
      <c r="N31" s="261"/>
      <c r="O31" s="261"/>
      <c r="P31" s="261"/>
      <c r="Q31" s="41"/>
      <c r="R31" s="41"/>
      <c r="S31" s="41"/>
      <c r="T31" s="41"/>
      <c r="U31" s="41"/>
      <c r="V31" s="41"/>
      <c r="W31" s="260">
        <f>ROUND(BB54, 2)</f>
        <v>0</v>
      </c>
      <c r="X31" s="261"/>
      <c r="Y31" s="261"/>
      <c r="Z31" s="261"/>
      <c r="AA31" s="261"/>
      <c r="AB31" s="261"/>
      <c r="AC31" s="261"/>
      <c r="AD31" s="261"/>
      <c r="AE31" s="261"/>
      <c r="AF31" s="41"/>
      <c r="AG31" s="41"/>
      <c r="AH31" s="41"/>
      <c r="AI31" s="41"/>
      <c r="AJ31" s="41"/>
      <c r="AK31" s="260">
        <v>0</v>
      </c>
      <c r="AL31" s="261"/>
      <c r="AM31" s="261"/>
      <c r="AN31" s="261"/>
      <c r="AO31" s="261"/>
      <c r="AP31" s="41"/>
      <c r="AQ31" s="41"/>
      <c r="AR31" s="42"/>
      <c r="BE31" s="269"/>
    </row>
    <row r="32" spans="1:71" s="3" customFormat="1" ht="14.45" hidden="1" customHeight="1">
      <c r="B32" s="40"/>
      <c r="C32" s="41"/>
      <c r="D32" s="41"/>
      <c r="E32" s="41"/>
      <c r="F32" s="29" t="s">
        <v>50</v>
      </c>
      <c r="G32" s="41"/>
      <c r="H32" s="41"/>
      <c r="I32" s="41"/>
      <c r="J32" s="41"/>
      <c r="K32" s="41"/>
      <c r="L32" s="262">
        <v>0.12</v>
      </c>
      <c r="M32" s="261"/>
      <c r="N32" s="261"/>
      <c r="O32" s="261"/>
      <c r="P32" s="261"/>
      <c r="Q32" s="41"/>
      <c r="R32" s="41"/>
      <c r="S32" s="41"/>
      <c r="T32" s="41"/>
      <c r="U32" s="41"/>
      <c r="V32" s="41"/>
      <c r="W32" s="260">
        <f>ROUND(BC54, 2)</f>
        <v>0</v>
      </c>
      <c r="X32" s="261"/>
      <c r="Y32" s="261"/>
      <c r="Z32" s="261"/>
      <c r="AA32" s="261"/>
      <c r="AB32" s="261"/>
      <c r="AC32" s="261"/>
      <c r="AD32" s="261"/>
      <c r="AE32" s="261"/>
      <c r="AF32" s="41"/>
      <c r="AG32" s="41"/>
      <c r="AH32" s="41"/>
      <c r="AI32" s="41"/>
      <c r="AJ32" s="41"/>
      <c r="AK32" s="260">
        <v>0</v>
      </c>
      <c r="AL32" s="261"/>
      <c r="AM32" s="261"/>
      <c r="AN32" s="261"/>
      <c r="AO32" s="261"/>
      <c r="AP32" s="41"/>
      <c r="AQ32" s="41"/>
      <c r="AR32" s="42"/>
      <c r="BE32" s="269"/>
    </row>
    <row r="33" spans="1:57" s="3" customFormat="1" ht="14.45" hidden="1" customHeight="1">
      <c r="B33" s="40"/>
      <c r="C33" s="41"/>
      <c r="D33" s="41"/>
      <c r="E33" s="41"/>
      <c r="F33" s="29" t="s">
        <v>51</v>
      </c>
      <c r="G33" s="41"/>
      <c r="H33" s="41"/>
      <c r="I33" s="41"/>
      <c r="J33" s="41"/>
      <c r="K33" s="41"/>
      <c r="L33" s="262">
        <v>0</v>
      </c>
      <c r="M33" s="261"/>
      <c r="N33" s="261"/>
      <c r="O33" s="261"/>
      <c r="P33" s="261"/>
      <c r="Q33" s="41"/>
      <c r="R33" s="41"/>
      <c r="S33" s="41"/>
      <c r="T33" s="41"/>
      <c r="U33" s="41"/>
      <c r="V33" s="41"/>
      <c r="W33" s="260">
        <f>ROUND(BD54, 2)</f>
        <v>0</v>
      </c>
      <c r="X33" s="261"/>
      <c r="Y33" s="261"/>
      <c r="Z33" s="261"/>
      <c r="AA33" s="261"/>
      <c r="AB33" s="261"/>
      <c r="AC33" s="261"/>
      <c r="AD33" s="261"/>
      <c r="AE33" s="261"/>
      <c r="AF33" s="41"/>
      <c r="AG33" s="41"/>
      <c r="AH33" s="41"/>
      <c r="AI33" s="41"/>
      <c r="AJ33" s="41"/>
      <c r="AK33" s="260">
        <v>0</v>
      </c>
      <c r="AL33" s="261"/>
      <c r="AM33" s="261"/>
      <c r="AN33" s="261"/>
      <c r="AO33" s="261"/>
      <c r="AP33" s="41"/>
      <c r="AQ33" s="41"/>
      <c r="AR33" s="4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" customHeight="1">
      <c r="A35" s="34"/>
      <c r="B35" s="35"/>
      <c r="C35" s="43"/>
      <c r="D35" s="44" t="s">
        <v>52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53</v>
      </c>
      <c r="U35" s="45"/>
      <c r="V35" s="45"/>
      <c r="W35" s="45"/>
      <c r="X35" s="263" t="s">
        <v>54</v>
      </c>
      <c r="Y35" s="264"/>
      <c r="Z35" s="264"/>
      <c r="AA35" s="264"/>
      <c r="AB35" s="264"/>
      <c r="AC35" s="45"/>
      <c r="AD35" s="45"/>
      <c r="AE35" s="45"/>
      <c r="AF35" s="45"/>
      <c r="AG35" s="45"/>
      <c r="AH35" s="45"/>
      <c r="AI35" s="45"/>
      <c r="AJ35" s="45"/>
      <c r="AK35" s="265">
        <f>SUM(AK26:AK33)</f>
        <v>0</v>
      </c>
      <c r="AL35" s="264"/>
      <c r="AM35" s="264"/>
      <c r="AN35" s="264"/>
      <c r="AO35" s="266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5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5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5" customHeight="1">
      <c r="A42" s="34"/>
      <c r="B42" s="35"/>
      <c r="C42" s="23" t="s">
        <v>55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5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13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10_R3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50000000000003" customHeight="1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249" t="str">
        <f>K6</f>
        <v>Rekonstrukce parkoviště v areálu ZŠ Buzulucká</v>
      </c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  <c r="AG45" s="250"/>
      <c r="AH45" s="250"/>
      <c r="AI45" s="250"/>
      <c r="AJ45" s="250"/>
      <c r="AK45" s="250"/>
      <c r="AL45" s="250"/>
      <c r="AM45" s="250"/>
      <c r="AN45" s="250"/>
      <c r="AO45" s="250"/>
      <c r="AP45" s="56"/>
      <c r="AQ45" s="56"/>
      <c r="AR45" s="57"/>
    </row>
    <row r="46" spans="1:57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21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>k.ú. Teplice-Řetenice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23</v>
      </c>
      <c r="AJ47" s="36"/>
      <c r="AK47" s="36"/>
      <c r="AL47" s="36"/>
      <c r="AM47" s="251" t="str">
        <f>IF(AN8= "","",AN8)</f>
        <v>13. 2. 2026</v>
      </c>
      <c r="AN47" s="251"/>
      <c r="AO47" s="36"/>
      <c r="AP47" s="36"/>
      <c r="AQ47" s="36"/>
      <c r="AR47" s="39"/>
      <c r="BE47" s="34"/>
    </row>
    <row r="48" spans="1:57" s="2" customFormat="1" ht="6.95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1" s="2" customFormat="1" ht="25.7" customHeight="1">
      <c r="A49" s="34"/>
      <c r="B49" s="35"/>
      <c r="C49" s="29" t="s">
        <v>25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>Statutární město Teplice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33</v>
      </c>
      <c r="AJ49" s="36"/>
      <c r="AK49" s="36"/>
      <c r="AL49" s="36"/>
      <c r="AM49" s="252" t="str">
        <f>IF(E17="","",E17)</f>
        <v xml:space="preserve">PROJEKTY CHLADNÝ s.r.o. </v>
      </c>
      <c r="AN49" s="253"/>
      <c r="AO49" s="253"/>
      <c r="AP49" s="253"/>
      <c r="AQ49" s="36"/>
      <c r="AR49" s="39"/>
      <c r="AS49" s="254" t="s">
        <v>56</v>
      </c>
      <c r="AT49" s="255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1" s="2" customFormat="1" ht="15.2" customHeight="1">
      <c r="A50" s="34"/>
      <c r="B50" s="35"/>
      <c r="C50" s="29" t="s">
        <v>31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38</v>
      </c>
      <c r="AJ50" s="36"/>
      <c r="AK50" s="36"/>
      <c r="AL50" s="36"/>
      <c r="AM50" s="252" t="str">
        <f>IF(E20="","",E20)</f>
        <v>Ladislav Marek</v>
      </c>
      <c r="AN50" s="253"/>
      <c r="AO50" s="253"/>
      <c r="AP50" s="253"/>
      <c r="AQ50" s="36"/>
      <c r="AR50" s="39"/>
      <c r="AS50" s="256"/>
      <c r="AT50" s="257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1" s="2" customFormat="1" ht="10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258"/>
      <c r="AT51" s="259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1" s="2" customFormat="1" ht="29.25" customHeight="1">
      <c r="A52" s="34"/>
      <c r="B52" s="35"/>
      <c r="C52" s="245" t="s">
        <v>57</v>
      </c>
      <c r="D52" s="246"/>
      <c r="E52" s="246"/>
      <c r="F52" s="246"/>
      <c r="G52" s="246"/>
      <c r="H52" s="66"/>
      <c r="I52" s="247" t="s">
        <v>58</v>
      </c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8" t="s">
        <v>59</v>
      </c>
      <c r="AH52" s="246"/>
      <c r="AI52" s="246"/>
      <c r="AJ52" s="246"/>
      <c r="AK52" s="246"/>
      <c r="AL52" s="246"/>
      <c r="AM52" s="246"/>
      <c r="AN52" s="247" t="s">
        <v>60</v>
      </c>
      <c r="AO52" s="246"/>
      <c r="AP52" s="246"/>
      <c r="AQ52" s="67" t="s">
        <v>61</v>
      </c>
      <c r="AR52" s="39"/>
      <c r="AS52" s="68" t="s">
        <v>62</v>
      </c>
      <c r="AT52" s="69" t="s">
        <v>63</v>
      </c>
      <c r="AU52" s="69" t="s">
        <v>64</v>
      </c>
      <c r="AV52" s="69" t="s">
        <v>65</v>
      </c>
      <c r="AW52" s="69" t="s">
        <v>66</v>
      </c>
      <c r="AX52" s="69" t="s">
        <v>67</v>
      </c>
      <c r="AY52" s="69" t="s">
        <v>68</v>
      </c>
      <c r="AZ52" s="69" t="s">
        <v>69</v>
      </c>
      <c r="BA52" s="69" t="s">
        <v>70</v>
      </c>
      <c r="BB52" s="69" t="s">
        <v>71</v>
      </c>
      <c r="BC52" s="69" t="s">
        <v>72</v>
      </c>
      <c r="BD52" s="70" t="s">
        <v>73</v>
      </c>
      <c r="BE52" s="34"/>
    </row>
    <row r="53" spans="1:91" s="2" customFormat="1" ht="10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1" s="6" customFormat="1" ht="32.450000000000003" customHeight="1">
      <c r="B54" s="74"/>
      <c r="C54" s="75" t="s">
        <v>74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243">
        <f>ROUND(SUM(AG55:AG56),2)</f>
        <v>0</v>
      </c>
      <c r="AH54" s="243"/>
      <c r="AI54" s="243"/>
      <c r="AJ54" s="243"/>
      <c r="AK54" s="243"/>
      <c r="AL54" s="243"/>
      <c r="AM54" s="243"/>
      <c r="AN54" s="244">
        <f>SUM(AG54,AT54)</f>
        <v>0</v>
      </c>
      <c r="AO54" s="244"/>
      <c r="AP54" s="244"/>
      <c r="AQ54" s="78" t="s">
        <v>19</v>
      </c>
      <c r="AR54" s="79"/>
      <c r="AS54" s="80">
        <f>ROUND(SUM(AS55:AS56),2)</f>
        <v>0</v>
      </c>
      <c r="AT54" s="81">
        <f>ROUND(SUM(AV54:AW54),2)</f>
        <v>0</v>
      </c>
      <c r="AU54" s="82">
        <f>ROUND(SUM(AU55:AU56),5)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ROUND(SUM(AZ55:AZ56),2)</f>
        <v>0</v>
      </c>
      <c r="BA54" s="81">
        <f>ROUND(SUM(BA55:BA56),2)</f>
        <v>0</v>
      </c>
      <c r="BB54" s="81">
        <f>ROUND(SUM(BB55:BB56),2)</f>
        <v>0</v>
      </c>
      <c r="BC54" s="81">
        <f>ROUND(SUM(BC55:BC56),2)</f>
        <v>0</v>
      </c>
      <c r="BD54" s="83">
        <f>ROUND(SUM(BD55:BD56),2)</f>
        <v>0</v>
      </c>
      <c r="BS54" s="84" t="s">
        <v>75</v>
      </c>
      <c r="BT54" s="84" t="s">
        <v>76</v>
      </c>
      <c r="BU54" s="85" t="s">
        <v>77</v>
      </c>
      <c r="BV54" s="84" t="s">
        <v>78</v>
      </c>
      <c r="BW54" s="84" t="s">
        <v>5</v>
      </c>
      <c r="BX54" s="84" t="s">
        <v>79</v>
      </c>
      <c r="CL54" s="84" t="s">
        <v>19</v>
      </c>
    </row>
    <row r="55" spans="1:91" s="7" customFormat="1" ht="16.5" customHeight="1">
      <c r="A55" s="86" t="s">
        <v>80</v>
      </c>
      <c r="B55" s="87"/>
      <c r="C55" s="88"/>
      <c r="D55" s="242" t="s">
        <v>81</v>
      </c>
      <c r="E55" s="242"/>
      <c r="F55" s="242"/>
      <c r="G55" s="242"/>
      <c r="H55" s="242"/>
      <c r="I55" s="89"/>
      <c r="J55" s="242" t="s">
        <v>82</v>
      </c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0">
        <f>'1 - Rekonstrukce parkoviště'!J30</f>
        <v>0</v>
      </c>
      <c r="AH55" s="241"/>
      <c r="AI55" s="241"/>
      <c r="AJ55" s="241"/>
      <c r="AK55" s="241"/>
      <c r="AL55" s="241"/>
      <c r="AM55" s="241"/>
      <c r="AN55" s="240">
        <f>SUM(AG55,AT55)</f>
        <v>0</v>
      </c>
      <c r="AO55" s="241"/>
      <c r="AP55" s="241"/>
      <c r="AQ55" s="90" t="s">
        <v>83</v>
      </c>
      <c r="AR55" s="91"/>
      <c r="AS55" s="92">
        <v>0</v>
      </c>
      <c r="AT55" s="93">
        <f>ROUND(SUM(AV55:AW55),2)</f>
        <v>0</v>
      </c>
      <c r="AU55" s="94">
        <f>'1 - Rekonstrukce parkoviště'!P88</f>
        <v>0</v>
      </c>
      <c r="AV55" s="93">
        <f>'1 - Rekonstrukce parkoviště'!J33</f>
        <v>0</v>
      </c>
      <c r="AW55" s="93">
        <f>'1 - Rekonstrukce parkoviště'!J34</f>
        <v>0</v>
      </c>
      <c r="AX55" s="93">
        <f>'1 - Rekonstrukce parkoviště'!J35</f>
        <v>0</v>
      </c>
      <c r="AY55" s="93">
        <f>'1 - Rekonstrukce parkoviště'!J36</f>
        <v>0</v>
      </c>
      <c r="AZ55" s="93">
        <f>'1 - Rekonstrukce parkoviště'!F33</f>
        <v>0</v>
      </c>
      <c r="BA55" s="93">
        <f>'1 - Rekonstrukce parkoviště'!F34</f>
        <v>0</v>
      </c>
      <c r="BB55" s="93">
        <f>'1 - Rekonstrukce parkoviště'!F35</f>
        <v>0</v>
      </c>
      <c r="BC55" s="93">
        <f>'1 - Rekonstrukce parkoviště'!F36</f>
        <v>0</v>
      </c>
      <c r="BD55" s="95">
        <f>'1 - Rekonstrukce parkoviště'!F37</f>
        <v>0</v>
      </c>
      <c r="BT55" s="96" t="s">
        <v>81</v>
      </c>
      <c r="BV55" s="96" t="s">
        <v>78</v>
      </c>
      <c r="BW55" s="96" t="s">
        <v>84</v>
      </c>
      <c r="BX55" s="96" t="s">
        <v>5</v>
      </c>
      <c r="CL55" s="96" t="s">
        <v>19</v>
      </c>
      <c r="CM55" s="96" t="s">
        <v>85</v>
      </c>
    </row>
    <row r="56" spans="1:91" s="7" customFormat="1" ht="16.5" customHeight="1">
      <c r="A56" s="86" t="s">
        <v>80</v>
      </c>
      <c r="B56" s="87"/>
      <c r="C56" s="88"/>
      <c r="D56" s="242" t="s">
        <v>86</v>
      </c>
      <c r="E56" s="242"/>
      <c r="F56" s="242"/>
      <c r="G56" s="242"/>
      <c r="H56" s="242"/>
      <c r="I56" s="89"/>
      <c r="J56" s="242" t="s">
        <v>87</v>
      </c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0">
        <f>'VON - Vedlejší a ostatní ...'!J30</f>
        <v>0</v>
      </c>
      <c r="AH56" s="241"/>
      <c r="AI56" s="241"/>
      <c r="AJ56" s="241"/>
      <c r="AK56" s="241"/>
      <c r="AL56" s="241"/>
      <c r="AM56" s="241"/>
      <c r="AN56" s="240">
        <f>SUM(AG56,AT56)</f>
        <v>0</v>
      </c>
      <c r="AO56" s="241"/>
      <c r="AP56" s="241"/>
      <c r="AQ56" s="90" t="s">
        <v>86</v>
      </c>
      <c r="AR56" s="91"/>
      <c r="AS56" s="97">
        <v>0</v>
      </c>
      <c r="AT56" s="98">
        <f>ROUND(SUM(AV56:AW56),2)</f>
        <v>0</v>
      </c>
      <c r="AU56" s="99">
        <f>'VON - Vedlejší a ostatní ...'!P83</f>
        <v>0</v>
      </c>
      <c r="AV56" s="98">
        <f>'VON - Vedlejší a ostatní ...'!J33</f>
        <v>0</v>
      </c>
      <c r="AW56" s="98">
        <f>'VON - Vedlejší a ostatní ...'!J34</f>
        <v>0</v>
      </c>
      <c r="AX56" s="98">
        <f>'VON - Vedlejší a ostatní ...'!J35</f>
        <v>0</v>
      </c>
      <c r="AY56" s="98">
        <f>'VON - Vedlejší a ostatní ...'!J36</f>
        <v>0</v>
      </c>
      <c r="AZ56" s="98">
        <f>'VON - Vedlejší a ostatní ...'!F33</f>
        <v>0</v>
      </c>
      <c r="BA56" s="98">
        <f>'VON - Vedlejší a ostatní ...'!F34</f>
        <v>0</v>
      </c>
      <c r="BB56" s="98">
        <f>'VON - Vedlejší a ostatní ...'!F35</f>
        <v>0</v>
      </c>
      <c r="BC56" s="98">
        <f>'VON - Vedlejší a ostatní ...'!F36</f>
        <v>0</v>
      </c>
      <c r="BD56" s="100">
        <f>'VON - Vedlejší a ostatní ...'!F37</f>
        <v>0</v>
      </c>
      <c r="BT56" s="96" t="s">
        <v>81</v>
      </c>
      <c r="BV56" s="96" t="s">
        <v>78</v>
      </c>
      <c r="BW56" s="96" t="s">
        <v>88</v>
      </c>
      <c r="BX56" s="96" t="s">
        <v>5</v>
      </c>
      <c r="CL56" s="96" t="s">
        <v>19</v>
      </c>
      <c r="CM56" s="96" t="s">
        <v>85</v>
      </c>
    </row>
    <row r="57" spans="1:91" s="2" customFormat="1" ht="30" customHeight="1">
      <c r="A57" s="34"/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9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91" s="2" customFormat="1" ht="6.95" customHeight="1">
      <c r="A58" s="34"/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39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</sheetData>
  <sheetProtection algorithmName="SHA-512" hashValue="AxNmO8sspXQL6A2DFk2ZhzUzzxd/6UhIhcPaPu2O0lHrsm6svD6PMuKltQXrdJB7h0aESO5xBb+4KDebva9hug==" saltValue="15UP0AoyLIcLbxc1CCWOQYsPDBX8qLkcEg5fNalZOkk8hEgmdLgfCqcRdBduonbdkK2qudOKD1Rkse+Cr/60bg==" spinCount="100000" sheet="1" objects="1" scenarios="1" formatColumns="0" formatRows="0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47:AN47"/>
    <mergeCell ref="AM49:AP49"/>
    <mergeCell ref="AS49:AT51"/>
    <mergeCell ref="AM50:AP50"/>
    <mergeCell ref="W33:AE33"/>
    <mergeCell ref="AK33:AO33"/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</mergeCells>
  <hyperlinks>
    <hyperlink ref="A55" location="'1 - Rekonstrukce parkoviště'!C2" display="/" xr:uid="{00000000-0004-0000-0000-000000000000}"/>
    <hyperlink ref="A56" location="'VON - Vedlejší a ostatní 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2:BM313"/>
  <sheetViews>
    <sheetView showGridLines="0" tabSelected="1" topLeftCell="A56" workbookViewId="0">
      <selection activeCell="F96" sqref="F9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AT2" s="17" t="s">
        <v>84</v>
      </c>
    </row>
    <row r="3" spans="1:46" s="1" customFormat="1" ht="6.95" hidden="1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85</v>
      </c>
    </row>
    <row r="4" spans="1:46" s="1" customFormat="1" ht="24.95" hidden="1" customHeight="1">
      <c r="B4" s="20"/>
      <c r="D4" s="103" t="s">
        <v>89</v>
      </c>
      <c r="L4" s="20"/>
      <c r="M4" s="104" t="s">
        <v>10</v>
      </c>
      <c r="AT4" s="17" t="s">
        <v>4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105" t="s">
        <v>16</v>
      </c>
      <c r="L6" s="20"/>
    </row>
    <row r="7" spans="1:46" s="1" customFormat="1" ht="16.5" hidden="1" customHeight="1">
      <c r="B7" s="20"/>
      <c r="E7" s="282" t="str">
        <f>'Rekapitulace stavby'!K6</f>
        <v>Rekonstrukce parkoviště v areálu ZŠ Buzulucká</v>
      </c>
      <c r="F7" s="283"/>
      <c r="G7" s="283"/>
      <c r="H7" s="283"/>
      <c r="L7" s="20"/>
    </row>
    <row r="8" spans="1:46" s="2" customFormat="1" ht="12" hidden="1" customHeight="1">
      <c r="A8" s="34"/>
      <c r="B8" s="39"/>
      <c r="C8" s="34"/>
      <c r="D8" s="105" t="s">
        <v>90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hidden="1" customHeight="1">
      <c r="A9" s="34"/>
      <c r="B9" s="39"/>
      <c r="C9" s="34"/>
      <c r="D9" s="34"/>
      <c r="E9" s="284" t="s">
        <v>91</v>
      </c>
      <c r="F9" s="285"/>
      <c r="G9" s="285"/>
      <c r="H9" s="285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idden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hidden="1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hidden="1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13. 2. 2026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hidden="1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hidden="1" customHeight="1">
      <c r="A14" s="34"/>
      <c r="B14" s="39"/>
      <c r="C14" s="34"/>
      <c r="D14" s="105" t="s">
        <v>25</v>
      </c>
      <c r="E14" s="34"/>
      <c r="F14" s="34"/>
      <c r="G14" s="34"/>
      <c r="H14" s="34"/>
      <c r="I14" s="105" t="s">
        <v>26</v>
      </c>
      <c r="J14" s="107" t="s">
        <v>27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hidden="1" customHeight="1">
      <c r="A15" s="34"/>
      <c r="B15" s="39"/>
      <c r="C15" s="34"/>
      <c r="D15" s="34"/>
      <c r="E15" s="107" t="s">
        <v>28</v>
      </c>
      <c r="F15" s="34"/>
      <c r="G15" s="34"/>
      <c r="H15" s="34"/>
      <c r="I15" s="105" t="s">
        <v>29</v>
      </c>
      <c r="J15" s="107" t="s">
        <v>30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hidden="1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hidden="1" customHeight="1">
      <c r="A17" s="34"/>
      <c r="B17" s="39"/>
      <c r="C17" s="34"/>
      <c r="D17" s="105" t="s">
        <v>31</v>
      </c>
      <c r="E17" s="34"/>
      <c r="F17" s="34"/>
      <c r="G17" s="34"/>
      <c r="H17" s="34"/>
      <c r="I17" s="105" t="s">
        <v>26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hidden="1" customHeight="1">
      <c r="A18" s="34"/>
      <c r="B18" s="39"/>
      <c r="C18" s="34"/>
      <c r="D18" s="34"/>
      <c r="E18" s="286" t="str">
        <f>'Rekapitulace stavby'!E14</f>
        <v>Vyplň údaj</v>
      </c>
      <c r="F18" s="287"/>
      <c r="G18" s="287"/>
      <c r="H18" s="287"/>
      <c r="I18" s="105" t="s">
        <v>29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hidden="1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hidden="1" customHeight="1">
      <c r="A20" s="34"/>
      <c r="B20" s="39"/>
      <c r="C20" s="34"/>
      <c r="D20" s="105" t="s">
        <v>33</v>
      </c>
      <c r="E20" s="34"/>
      <c r="F20" s="34"/>
      <c r="G20" s="34"/>
      <c r="H20" s="34"/>
      <c r="I20" s="105" t="s">
        <v>26</v>
      </c>
      <c r="J20" s="107" t="s">
        <v>34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hidden="1" customHeight="1">
      <c r="A21" s="34"/>
      <c r="B21" s="39"/>
      <c r="C21" s="34"/>
      <c r="D21" s="34"/>
      <c r="E21" s="107" t="s">
        <v>35</v>
      </c>
      <c r="F21" s="34"/>
      <c r="G21" s="34"/>
      <c r="H21" s="34"/>
      <c r="I21" s="105" t="s">
        <v>29</v>
      </c>
      <c r="J21" s="107" t="s">
        <v>36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hidden="1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hidden="1" customHeight="1">
      <c r="A23" s="34"/>
      <c r="B23" s="39"/>
      <c r="C23" s="34"/>
      <c r="D23" s="105" t="s">
        <v>38</v>
      </c>
      <c r="E23" s="34"/>
      <c r="F23" s="34"/>
      <c r="G23" s="34"/>
      <c r="H23" s="34"/>
      <c r="I23" s="105" t="s">
        <v>26</v>
      </c>
      <c r="J23" s="107" t="s">
        <v>19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hidden="1" customHeight="1">
      <c r="A24" s="34"/>
      <c r="B24" s="39"/>
      <c r="C24" s="34"/>
      <c r="D24" s="34"/>
      <c r="E24" s="107" t="s">
        <v>39</v>
      </c>
      <c r="F24" s="34"/>
      <c r="G24" s="34"/>
      <c r="H24" s="34"/>
      <c r="I24" s="105" t="s">
        <v>29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hidden="1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hidden="1" customHeight="1">
      <c r="A26" s="34"/>
      <c r="B26" s="39"/>
      <c r="C26" s="34"/>
      <c r="D26" s="105" t="s">
        <v>40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hidden="1" customHeight="1">
      <c r="A27" s="109"/>
      <c r="B27" s="110"/>
      <c r="C27" s="109"/>
      <c r="D27" s="109"/>
      <c r="E27" s="288" t="s">
        <v>19</v>
      </c>
      <c r="F27" s="288"/>
      <c r="G27" s="288"/>
      <c r="H27" s="288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hidden="1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hidden="1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hidden="1" customHeight="1">
      <c r="A30" s="34"/>
      <c r="B30" s="39"/>
      <c r="C30" s="34"/>
      <c r="D30" s="113" t="s">
        <v>42</v>
      </c>
      <c r="E30" s="34"/>
      <c r="F30" s="34"/>
      <c r="G30" s="34"/>
      <c r="H30" s="34"/>
      <c r="I30" s="34"/>
      <c r="J30" s="114">
        <f>ROUND(J88,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hidden="1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hidden="1" customHeight="1">
      <c r="A32" s="34"/>
      <c r="B32" s="39"/>
      <c r="C32" s="34"/>
      <c r="D32" s="34"/>
      <c r="E32" s="34"/>
      <c r="F32" s="115" t="s">
        <v>44</v>
      </c>
      <c r="G32" s="34"/>
      <c r="H32" s="34"/>
      <c r="I32" s="115" t="s">
        <v>43</v>
      </c>
      <c r="J32" s="115" t="s">
        <v>45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hidden="1" customHeight="1">
      <c r="A33" s="34"/>
      <c r="B33" s="39"/>
      <c r="C33" s="34"/>
      <c r="D33" s="116" t="s">
        <v>46</v>
      </c>
      <c r="E33" s="105" t="s">
        <v>47</v>
      </c>
      <c r="F33" s="117">
        <f>ROUND((SUM(BE88:BE312)),  2)</f>
        <v>0</v>
      </c>
      <c r="G33" s="34"/>
      <c r="H33" s="34"/>
      <c r="I33" s="118">
        <v>0.21</v>
      </c>
      <c r="J33" s="117">
        <f>ROUND(((SUM(BE88:BE312))*I33),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hidden="1" customHeight="1">
      <c r="A34" s="34"/>
      <c r="B34" s="39"/>
      <c r="C34" s="34"/>
      <c r="D34" s="34"/>
      <c r="E34" s="105" t="s">
        <v>48</v>
      </c>
      <c r="F34" s="117">
        <f>ROUND((SUM(BF88:BF312)),  2)</f>
        <v>0</v>
      </c>
      <c r="G34" s="34"/>
      <c r="H34" s="34"/>
      <c r="I34" s="118">
        <v>0.12</v>
      </c>
      <c r="J34" s="117">
        <f>ROUND(((SUM(BF88:BF312))*I34),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49</v>
      </c>
      <c r="F35" s="117">
        <f>ROUND((SUM(BG88:BG312)),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50</v>
      </c>
      <c r="F36" s="117">
        <f>ROUND((SUM(BH88:BH312)),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51</v>
      </c>
      <c r="F37" s="117">
        <f>ROUND((SUM(BI88:BI312)),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hidden="1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hidden="1" customHeight="1">
      <c r="A39" s="34"/>
      <c r="B39" s="39"/>
      <c r="C39" s="119"/>
      <c r="D39" s="120" t="s">
        <v>52</v>
      </c>
      <c r="E39" s="121"/>
      <c r="F39" s="121"/>
      <c r="G39" s="122" t="s">
        <v>53</v>
      </c>
      <c r="H39" s="123" t="s">
        <v>54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hidden="1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hidden="1"/>
    <row r="42" spans="1:31" hidden="1"/>
    <row r="43" spans="1:31" hidden="1"/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92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280" t="str">
        <f>E7</f>
        <v>Rekonstrukce parkoviště v areálu ZŠ Buzulucká</v>
      </c>
      <c r="F48" s="281"/>
      <c r="G48" s="281"/>
      <c r="H48" s="281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90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249" t="str">
        <f>E9</f>
        <v>1 - Rekonstrukce parkoviště</v>
      </c>
      <c r="F50" s="279"/>
      <c r="G50" s="279"/>
      <c r="H50" s="279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k.ú. Teplice-Řetenice</v>
      </c>
      <c r="G52" s="36"/>
      <c r="H52" s="36"/>
      <c r="I52" s="29" t="s">
        <v>23</v>
      </c>
      <c r="J52" s="59" t="str">
        <f>IF(J12="","",J12)</f>
        <v>13. 2. 2026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5.7" customHeight="1">
      <c r="A54" s="34"/>
      <c r="B54" s="35"/>
      <c r="C54" s="29" t="s">
        <v>25</v>
      </c>
      <c r="D54" s="36"/>
      <c r="E54" s="36"/>
      <c r="F54" s="27" t="str">
        <f>E15</f>
        <v>Statutární město Teplice</v>
      </c>
      <c r="G54" s="36"/>
      <c r="H54" s="36"/>
      <c r="I54" s="29" t="s">
        <v>33</v>
      </c>
      <c r="J54" s="32" t="str">
        <f>E21</f>
        <v xml:space="preserve">PROJEKTY CHLADNÝ s.r.o.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31</v>
      </c>
      <c r="D55" s="36"/>
      <c r="E55" s="36"/>
      <c r="F55" s="27" t="str">
        <f>IF(E18="","",E18)</f>
        <v>Vyplň údaj</v>
      </c>
      <c r="G55" s="36"/>
      <c r="H55" s="36"/>
      <c r="I55" s="29" t="s">
        <v>38</v>
      </c>
      <c r="J55" s="32" t="str">
        <f>E24</f>
        <v>Ladislav Marek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93</v>
      </c>
      <c r="D57" s="131"/>
      <c r="E57" s="131"/>
      <c r="F57" s="131"/>
      <c r="G57" s="131"/>
      <c r="H57" s="131"/>
      <c r="I57" s="131"/>
      <c r="J57" s="132" t="s">
        <v>94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74</v>
      </c>
      <c r="D59" s="36"/>
      <c r="E59" s="36"/>
      <c r="F59" s="36"/>
      <c r="G59" s="36"/>
      <c r="H59" s="36"/>
      <c r="I59" s="36"/>
      <c r="J59" s="77">
        <f>J88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95</v>
      </c>
    </row>
    <row r="60" spans="1:47" s="9" customFormat="1" ht="24.95" customHeight="1">
      <c r="B60" s="134"/>
      <c r="C60" s="135"/>
      <c r="D60" s="136" t="s">
        <v>96</v>
      </c>
      <c r="E60" s="137"/>
      <c r="F60" s="137"/>
      <c r="G60" s="137"/>
      <c r="H60" s="137"/>
      <c r="I60" s="137"/>
      <c r="J60" s="138">
        <f>J89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97</v>
      </c>
      <c r="E61" s="143"/>
      <c r="F61" s="143"/>
      <c r="G61" s="143"/>
      <c r="H61" s="143"/>
      <c r="I61" s="143"/>
      <c r="J61" s="144">
        <f>J90</f>
        <v>0</v>
      </c>
      <c r="K61" s="141"/>
      <c r="L61" s="145"/>
    </row>
    <row r="62" spans="1:47" s="10" customFormat="1" ht="19.899999999999999" customHeight="1">
      <c r="B62" s="140"/>
      <c r="C62" s="141"/>
      <c r="D62" s="142" t="s">
        <v>98</v>
      </c>
      <c r="E62" s="143"/>
      <c r="F62" s="143"/>
      <c r="G62" s="143"/>
      <c r="H62" s="143"/>
      <c r="I62" s="143"/>
      <c r="J62" s="144">
        <f>J188</f>
        <v>0</v>
      </c>
      <c r="K62" s="141"/>
      <c r="L62" s="145"/>
    </row>
    <row r="63" spans="1:47" s="10" customFormat="1" ht="19.899999999999999" customHeight="1">
      <c r="B63" s="140"/>
      <c r="C63" s="141"/>
      <c r="D63" s="142" t="s">
        <v>99</v>
      </c>
      <c r="E63" s="143"/>
      <c r="F63" s="143"/>
      <c r="G63" s="143"/>
      <c r="H63" s="143"/>
      <c r="I63" s="143"/>
      <c r="J63" s="144">
        <f>J190</f>
        <v>0</v>
      </c>
      <c r="K63" s="141"/>
      <c r="L63" s="145"/>
    </row>
    <row r="64" spans="1:47" s="10" customFormat="1" ht="19.899999999999999" customHeight="1">
      <c r="B64" s="140"/>
      <c r="C64" s="141"/>
      <c r="D64" s="142" t="s">
        <v>100</v>
      </c>
      <c r="E64" s="143"/>
      <c r="F64" s="143"/>
      <c r="G64" s="143"/>
      <c r="H64" s="143"/>
      <c r="I64" s="143"/>
      <c r="J64" s="144">
        <f>J195</f>
        <v>0</v>
      </c>
      <c r="K64" s="141"/>
      <c r="L64" s="145"/>
    </row>
    <row r="65" spans="1:31" s="10" customFormat="1" ht="19.899999999999999" customHeight="1">
      <c r="B65" s="140"/>
      <c r="C65" s="141"/>
      <c r="D65" s="142" t="s">
        <v>101</v>
      </c>
      <c r="E65" s="143"/>
      <c r="F65" s="143"/>
      <c r="G65" s="143"/>
      <c r="H65" s="143"/>
      <c r="I65" s="143"/>
      <c r="J65" s="144">
        <f>J258</f>
        <v>0</v>
      </c>
      <c r="K65" s="141"/>
      <c r="L65" s="145"/>
    </row>
    <row r="66" spans="1:31" s="10" customFormat="1" ht="19.899999999999999" customHeight="1">
      <c r="B66" s="140"/>
      <c r="C66" s="141"/>
      <c r="D66" s="142" t="s">
        <v>102</v>
      </c>
      <c r="E66" s="143"/>
      <c r="F66" s="143"/>
      <c r="G66" s="143"/>
      <c r="H66" s="143"/>
      <c r="I66" s="143"/>
      <c r="J66" s="144">
        <f>J263</f>
        <v>0</v>
      </c>
      <c r="K66" s="141"/>
      <c r="L66" s="145"/>
    </row>
    <row r="67" spans="1:31" s="10" customFormat="1" ht="19.899999999999999" customHeight="1">
      <c r="B67" s="140"/>
      <c r="C67" s="141"/>
      <c r="D67" s="142" t="s">
        <v>103</v>
      </c>
      <c r="E67" s="143"/>
      <c r="F67" s="143"/>
      <c r="G67" s="143"/>
      <c r="H67" s="143"/>
      <c r="I67" s="143"/>
      <c r="J67" s="144">
        <f>J298</f>
        <v>0</v>
      </c>
      <c r="K67" s="141"/>
      <c r="L67" s="145"/>
    </row>
    <row r="68" spans="1:31" s="10" customFormat="1" ht="19.899999999999999" customHeight="1">
      <c r="B68" s="140"/>
      <c r="C68" s="141"/>
      <c r="D68" s="142" t="s">
        <v>104</v>
      </c>
      <c r="E68" s="143"/>
      <c r="F68" s="143"/>
      <c r="G68" s="143"/>
      <c r="H68" s="143"/>
      <c r="I68" s="143"/>
      <c r="J68" s="144">
        <f>J310</f>
        <v>0</v>
      </c>
      <c r="K68" s="141"/>
      <c r="L68" s="145"/>
    </row>
    <row r="69" spans="1:31" s="2" customFormat="1" ht="21.7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6.95" customHeight="1">
      <c r="A70" s="34"/>
      <c r="B70" s="47"/>
      <c r="C70" s="48"/>
      <c r="D70" s="48"/>
      <c r="E70" s="48"/>
      <c r="F70" s="48"/>
      <c r="G70" s="48"/>
      <c r="H70" s="48"/>
      <c r="I70" s="48"/>
      <c r="J70" s="48"/>
      <c r="K70" s="48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4" spans="1:31" s="2" customFormat="1" ht="6.95" customHeight="1">
      <c r="A74" s="34"/>
      <c r="B74" s="49"/>
      <c r="C74" s="50"/>
      <c r="D74" s="50"/>
      <c r="E74" s="50"/>
      <c r="F74" s="50"/>
      <c r="G74" s="50"/>
      <c r="H74" s="50"/>
      <c r="I74" s="50"/>
      <c r="J74" s="50"/>
      <c r="K74" s="50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24.95" customHeight="1">
      <c r="A75" s="34"/>
      <c r="B75" s="35"/>
      <c r="C75" s="23" t="s">
        <v>105</v>
      </c>
      <c r="D75" s="36"/>
      <c r="E75" s="36"/>
      <c r="F75" s="36"/>
      <c r="G75" s="36"/>
      <c r="H75" s="36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16</v>
      </c>
      <c r="D77" s="36"/>
      <c r="E77" s="36"/>
      <c r="F77" s="36"/>
      <c r="G77" s="36"/>
      <c r="H77" s="36"/>
      <c r="I77" s="36"/>
      <c r="J77" s="36"/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6.5" customHeight="1">
      <c r="A78" s="34"/>
      <c r="B78" s="35"/>
      <c r="C78" s="36"/>
      <c r="D78" s="36"/>
      <c r="E78" s="280" t="str">
        <f>E7</f>
        <v>Rekonstrukce parkoviště v areálu ZŠ Buzulucká</v>
      </c>
      <c r="F78" s="281"/>
      <c r="G78" s="281"/>
      <c r="H78" s="281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2" customHeight="1">
      <c r="A79" s="34"/>
      <c r="B79" s="35"/>
      <c r="C79" s="29" t="s">
        <v>90</v>
      </c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6.5" customHeight="1">
      <c r="A80" s="34"/>
      <c r="B80" s="35"/>
      <c r="C80" s="36"/>
      <c r="D80" s="36"/>
      <c r="E80" s="249" t="str">
        <f>E9</f>
        <v>1 - Rekonstrukce parkoviště</v>
      </c>
      <c r="F80" s="279"/>
      <c r="G80" s="279"/>
      <c r="H80" s="279"/>
      <c r="I80" s="36"/>
      <c r="J80" s="36"/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6.9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2" customFormat="1" ht="12" customHeight="1">
      <c r="A82" s="34"/>
      <c r="B82" s="35"/>
      <c r="C82" s="29" t="s">
        <v>21</v>
      </c>
      <c r="D82" s="36"/>
      <c r="E82" s="36"/>
      <c r="F82" s="27" t="str">
        <f>F12</f>
        <v>k.ú. Teplice-Řetenice</v>
      </c>
      <c r="G82" s="36"/>
      <c r="H82" s="36"/>
      <c r="I82" s="29" t="s">
        <v>23</v>
      </c>
      <c r="J82" s="59" t="str">
        <f>IF(J12="","",J12)</f>
        <v>13. 2. 2026</v>
      </c>
      <c r="K82" s="36"/>
      <c r="L82" s="10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65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10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2" customFormat="1" ht="25.7" customHeight="1">
      <c r="A84" s="34"/>
      <c r="B84" s="35"/>
      <c r="C84" s="29" t="s">
        <v>25</v>
      </c>
      <c r="D84" s="36"/>
      <c r="E84" s="36"/>
      <c r="F84" s="27" t="str">
        <f>E15</f>
        <v>Statutární město Teplice</v>
      </c>
      <c r="G84" s="36"/>
      <c r="H84" s="36"/>
      <c r="I84" s="29" t="s">
        <v>33</v>
      </c>
      <c r="J84" s="32" t="str">
        <f>E21</f>
        <v xml:space="preserve">PROJEKTY CHLADNÝ s.r.o. </v>
      </c>
      <c r="K84" s="36"/>
      <c r="L84" s="10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65" s="2" customFormat="1" ht="15.2" customHeight="1">
      <c r="A85" s="34"/>
      <c r="B85" s="35"/>
      <c r="C85" s="29" t="s">
        <v>31</v>
      </c>
      <c r="D85" s="36"/>
      <c r="E85" s="36"/>
      <c r="F85" s="27" t="str">
        <f>IF(E18="","",E18)</f>
        <v>Vyplň údaj</v>
      </c>
      <c r="G85" s="36"/>
      <c r="H85" s="36"/>
      <c r="I85" s="29" t="s">
        <v>38</v>
      </c>
      <c r="J85" s="32" t="str">
        <f>E24</f>
        <v>Ladislav Marek</v>
      </c>
      <c r="K85" s="36"/>
      <c r="L85" s="10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65" s="2" customFormat="1" ht="10.3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10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65" s="11" customFormat="1" ht="29.25" customHeight="1">
      <c r="A87" s="146"/>
      <c r="B87" s="147"/>
      <c r="C87" s="148" t="s">
        <v>106</v>
      </c>
      <c r="D87" s="149" t="s">
        <v>61</v>
      </c>
      <c r="E87" s="149" t="s">
        <v>57</v>
      </c>
      <c r="F87" s="149" t="s">
        <v>58</v>
      </c>
      <c r="G87" s="149" t="s">
        <v>107</v>
      </c>
      <c r="H87" s="149" t="s">
        <v>108</v>
      </c>
      <c r="I87" s="149" t="s">
        <v>109</v>
      </c>
      <c r="J87" s="149" t="s">
        <v>94</v>
      </c>
      <c r="K87" s="150" t="s">
        <v>110</v>
      </c>
      <c r="L87" s="151"/>
      <c r="M87" s="68" t="s">
        <v>19</v>
      </c>
      <c r="N87" s="69" t="s">
        <v>46</v>
      </c>
      <c r="O87" s="69" t="s">
        <v>111</v>
      </c>
      <c r="P87" s="69" t="s">
        <v>112</v>
      </c>
      <c r="Q87" s="69" t="s">
        <v>113</v>
      </c>
      <c r="R87" s="69" t="s">
        <v>114</v>
      </c>
      <c r="S87" s="69" t="s">
        <v>115</v>
      </c>
      <c r="T87" s="70" t="s">
        <v>116</v>
      </c>
      <c r="U87" s="146"/>
      <c r="V87" s="146"/>
      <c r="W87" s="146"/>
      <c r="X87" s="146"/>
      <c r="Y87" s="146"/>
      <c r="Z87" s="146"/>
      <c r="AA87" s="146"/>
      <c r="AB87" s="146"/>
      <c r="AC87" s="146"/>
      <c r="AD87" s="146"/>
      <c r="AE87" s="146"/>
    </row>
    <row r="88" spans="1:65" s="2" customFormat="1" ht="22.9" customHeight="1">
      <c r="A88" s="34"/>
      <c r="B88" s="35"/>
      <c r="C88" s="75" t="s">
        <v>117</v>
      </c>
      <c r="D88" s="36"/>
      <c r="E88" s="36"/>
      <c r="F88" s="36"/>
      <c r="G88" s="36"/>
      <c r="H88" s="36"/>
      <c r="I88" s="36"/>
      <c r="J88" s="152">
        <f>BK88</f>
        <v>0</v>
      </c>
      <c r="K88" s="36"/>
      <c r="L88" s="39"/>
      <c r="M88" s="71"/>
      <c r="N88" s="153"/>
      <c r="O88" s="72"/>
      <c r="P88" s="154">
        <f>P89</f>
        <v>0</v>
      </c>
      <c r="Q88" s="72"/>
      <c r="R88" s="154">
        <f>R89</f>
        <v>385.39570759999992</v>
      </c>
      <c r="S88" s="72"/>
      <c r="T88" s="155">
        <f>T89</f>
        <v>1009.8809999999999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75</v>
      </c>
      <c r="AU88" s="17" t="s">
        <v>95</v>
      </c>
      <c r="BK88" s="156">
        <f>BK89</f>
        <v>0</v>
      </c>
    </row>
    <row r="89" spans="1:65" s="12" customFormat="1" ht="25.9" customHeight="1">
      <c r="B89" s="157"/>
      <c r="C89" s="158"/>
      <c r="D89" s="159" t="s">
        <v>75</v>
      </c>
      <c r="E89" s="160" t="s">
        <v>118</v>
      </c>
      <c r="F89" s="160" t="s">
        <v>119</v>
      </c>
      <c r="G89" s="158"/>
      <c r="H89" s="158"/>
      <c r="I89" s="161"/>
      <c r="J89" s="162">
        <f>BK89</f>
        <v>0</v>
      </c>
      <c r="K89" s="158"/>
      <c r="L89" s="163"/>
      <c r="M89" s="164"/>
      <c r="N89" s="165"/>
      <c r="O89" s="165"/>
      <c r="P89" s="166">
        <f>P90+P188+P190+P195+P258+P263+P298+P310</f>
        <v>0</v>
      </c>
      <c r="Q89" s="165"/>
      <c r="R89" s="166">
        <f>R90+R188+R190+R195+R258+R263+R298+R310</f>
        <v>385.39570759999992</v>
      </c>
      <c r="S89" s="165"/>
      <c r="T89" s="167">
        <f>T90+T188+T190+T195+T258+T263+T298+T310</f>
        <v>1009.8809999999999</v>
      </c>
      <c r="AR89" s="168" t="s">
        <v>81</v>
      </c>
      <c r="AT89" s="169" t="s">
        <v>75</v>
      </c>
      <c r="AU89" s="169" t="s">
        <v>76</v>
      </c>
      <c r="AY89" s="168" t="s">
        <v>120</v>
      </c>
      <c r="BK89" s="170">
        <f>BK90+BK188+BK190+BK195+BK258+BK263+BK298+BK310</f>
        <v>0</v>
      </c>
    </row>
    <row r="90" spans="1:65" s="12" customFormat="1" ht="22.9" customHeight="1">
      <c r="B90" s="157"/>
      <c r="C90" s="158"/>
      <c r="D90" s="159" t="s">
        <v>75</v>
      </c>
      <c r="E90" s="171" t="s">
        <v>81</v>
      </c>
      <c r="F90" s="171" t="s">
        <v>121</v>
      </c>
      <c r="G90" s="158"/>
      <c r="H90" s="158"/>
      <c r="I90" s="161"/>
      <c r="J90" s="172">
        <f>BK90</f>
        <v>0</v>
      </c>
      <c r="K90" s="158"/>
      <c r="L90" s="163"/>
      <c r="M90" s="164"/>
      <c r="N90" s="165"/>
      <c r="O90" s="165"/>
      <c r="P90" s="166">
        <f>SUM(P91:P187)</f>
        <v>0</v>
      </c>
      <c r="Q90" s="165"/>
      <c r="R90" s="166">
        <f>SUM(R91:R187)</f>
        <v>9.1719100000000005</v>
      </c>
      <c r="S90" s="165"/>
      <c r="T90" s="167">
        <f>SUM(T91:T187)</f>
        <v>1009.2609999999999</v>
      </c>
      <c r="AR90" s="168" t="s">
        <v>81</v>
      </c>
      <c r="AT90" s="169" t="s">
        <v>75</v>
      </c>
      <c r="AU90" s="169" t="s">
        <v>81</v>
      </c>
      <c r="AY90" s="168" t="s">
        <v>120</v>
      </c>
      <c r="BK90" s="170">
        <f>SUM(BK91:BK187)</f>
        <v>0</v>
      </c>
    </row>
    <row r="91" spans="1:65" s="2" customFormat="1" ht="37.9" customHeight="1">
      <c r="A91" s="34"/>
      <c r="B91" s="35"/>
      <c r="C91" s="173" t="s">
        <v>81</v>
      </c>
      <c r="D91" s="173" t="s">
        <v>122</v>
      </c>
      <c r="E91" s="174" t="s">
        <v>123</v>
      </c>
      <c r="F91" s="175" t="s">
        <v>124</v>
      </c>
      <c r="G91" s="176" t="s">
        <v>125</v>
      </c>
      <c r="H91" s="177">
        <v>91</v>
      </c>
      <c r="I91" s="178"/>
      <c r="J91" s="179">
        <f>ROUND(I91*H91,2)</f>
        <v>0</v>
      </c>
      <c r="K91" s="175" t="s">
        <v>126</v>
      </c>
      <c r="L91" s="39"/>
      <c r="M91" s="180" t="s">
        <v>19</v>
      </c>
      <c r="N91" s="181" t="s">
        <v>47</v>
      </c>
      <c r="O91" s="64"/>
      <c r="P91" s="182">
        <f>O91*H91</f>
        <v>0</v>
      </c>
      <c r="Q91" s="182">
        <v>0</v>
      </c>
      <c r="R91" s="182">
        <f>Q91*H91</f>
        <v>0</v>
      </c>
      <c r="S91" s="182">
        <v>0.44</v>
      </c>
      <c r="T91" s="183">
        <f>S91*H91</f>
        <v>40.04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184" t="s">
        <v>127</v>
      </c>
      <c r="AT91" s="184" t="s">
        <v>122</v>
      </c>
      <c r="AU91" s="184" t="s">
        <v>85</v>
      </c>
      <c r="AY91" s="17" t="s">
        <v>120</v>
      </c>
      <c r="BE91" s="185">
        <f>IF(N91="základní",J91,0)</f>
        <v>0</v>
      </c>
      <c r="BF91" s="185">
        <f>IF(N91="snížená",J91,0)</f>
        <v>0</v>
      </c>
      <c r="BG91" s="185">
        <f>IF(N91="zákl. přenesená",J91,0)</f>
        <v>0</v>
      </c>
      <c r="BH91" s="185">
        <f>IF(N91="sníž. přenesená",J91,0)</f>
        <v>0</v>
      </c>
      <c r="BI91" s="185">
        <f>IF(N91="nulová",J91,0)</f>
        <v>0</v>
      </c>
      <c r="BJ91" s="17" t="s">
        <v>81</v>
      </c>
      <c r="BK91" s="185">
        <f>ROUND(I91*H91,2)</f>
        <v>0</v>
      </c>
      <c r="BL91" s="17" t="s">
        <v>127</v>
      </c>
      <c r="BM91" s="184" t="s">
        <v>128</v>
      </c>
    </row>
    <row r="92" spans="1:65" s="2" customFormat="1">
      <c r="A92" s="34"/>
      <c r="B92" s="35"/>
      <c r="C92" s="36"/>
      <c r="D92" s="186" t="s">
        <v>129</v>
      </c>
      <c r="E92" s="36"/>
      <c r="F92" s="187" t="s">
        <v>130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129</v>
      </c>
      <c r="AU92" s="17" t="s">
        <v>85</v>
      </c>
    </row>
    <row r="93" spans="1:65" s="13" customFormat="1">
      <c r="B93" s="191"/>
      <c r="C93" s="192"/>
      <c r="D93" s="193" t="s">
        <v>131</v>
      </c>
      <c r="E93" s="194" t="s">
        <v>19</v>
      </c>
      <c r="F93" s="195" t="s">
        <v>132</v>
      </c>
      <c r="G93" s="192"/>
      <c r="H93" s="194" t="s">
        <v>19</v>
      </c>
      <c r="I93" s="196"/>
      <c r="J93" s="192"/>
      <c r="K93" s="192"/>
      <c r="L93" s="197"/>
      <c r="M93" s="198"/>
      <c r="N93" s="199"/>
      <c r="O93" s="199"/>
      <c r="P93" s="199"/>
      <c r="Q93" s="199"/>
      <c r="R93" s="199"/>
      <c r="S93" s="199"/>
      <c r="T93" s="200"/>
      <c r="AT93" s="201" t="s">
        <v>131</v>
      </c>
      <c r="AU93" s="201" t="s">
        <v>85</v>
      </c>
      <c r="AV93" s="13" t="s">
        <v>81</v>
      </c>
      <c r="AW93" s="13" t="s">
        <v>37</v>
      </c>
      <c r="AX93" s="13" t="s">
        <v>76</v>
      </c>
      <c r="AY93" s="201" t="s">
        <v>120</v>
      </c>
    </row>
    <row r="94" spans="1:65" s="13" customFormat="1">
      <c r="B94" s="191"/>
      <c r="C94" s="192"/>
      <c r="D94" s="193" t="s">
        <v>131</v>
      </c>
      <c r="E94" s="194" t="s">
        <v>19</v>
      </c>
      <c r="F94" s="195" t="s">
        <v>133</v>
      </c>
      <c r="G94" s="192"/>
      <c r="H94" s="194" t="s">
        <v>19</v>
      </c>
      <c r="I94" s="196"/>
      <c r="J94" s="192"/>
      <c r="K94" s="192"/>
      <c r="L94" s="197"/>
      <c r="M94" s="198"/>
      <c r="N94" s="199"/>
      <c r="O94" s="199"/>
      <c r="P94" s="199"/>
      <c r="Q94" s="199"/>
      <c r="R94" s="199"/>
      <c r="S94" s="199"/>
      <c r="T94" s="200"/>
      <c r="AT94" s="201" t="s">
        <v>131</v>
      </c>
      <c r="AU94" s="201" t="s">
        <v>85</v>
      </c>
      <c r="AV94" s="13" t="s">
        <v>81</v>
      </c>
      <c r="AW94" s="13" t="s">
        <v>37</v>
      </c>
      <c r="AX94" s="13" t="s">
        <v>76</v>
      </c>
      <c r="AY94" s="201" t="s">
        <v>120</v>
      </c>
    </row>
    <row r="95" spans="1:65" s="14" customFormat="1">
      <c r="B95" s="202"/>
      <c r="C95" s="203"/>
      <c r="D95" s="193" t="s">
        <v>131</v>
      </c>
      <c r="E95" s="204" t="s">
        <v>19</v>
      </c>
      <c r="F95" s="205" t="s">
        <v>134</v>
      </c>
      <c r="G95" s="203"/>
      <c r="H95" s="206">
        <v>91</v>
      </c>
      <c r="I95" s="207"/>
      <c r="J95" s="203"/>
      <c r="K95" s="203"/>
      <c r="L95" s="208"/>
      <c r="M95" s="209"/>
      <c r="N95" s="210"/>
      <c r="O95" s="210"/>
      <c r="P95" s="210"/>
      <c r="Q95" s="210"/>
      <c r="R95" s="210"/>
      <c r="S95" s="210"/>
      <c r="T95" s="211"/>
      <c r="AT95" s="212" t="s">
        <v>131</v>
      </c>
      <c r="AU95" s="212" t="s">
        <v>85</v>
      </c>
      <c r="AV95" s="14" t="s">
        <v>85</v>
      </c>
      <c r="AW95" s="14" t="s">
        <v>37</v>
      </c>
      <c r="AX95" s="14" t="s">
        <v>81</v>
      </c>
      <c r="AY95" s="212" t="s">
        <v>120</v>
      </c>
    </row>
    <row r="96" spans="1:65" s="2" customFormat="1" ht="37.9" customHeight="1">
      <c r="A96" s="34"/>
      <c r="B96" s="35"/>
      <c r="C96" s="173" t="s">
        <v>85</v>
      </c>
      <c r="D96" s="173" t="s">
        <v>122</v>
      </c>
      <c r="E96" s="174" t="s">
        <v>135</v>
      </c>
      <c r="F96" s="175" t="s">
        <v>136</v>
      </c>
      <c r="G96" s="176" t="s">
        <v>125</v>
      </c>
      <c r="H96" s="177">
        <v>91</v>
      </c>
      <c r="I96" s="178"/>
      <c r="J96" s="179">
        <f>ROUND(I96*H96,2)</f>
        <v>0</v>
      </c>
      <c r="K96" s="175" t="s">
        <v>126</v>
      </c>
      <c r="L96" s="39"/>
      <c r="M96" s="180" t="s">
        <v>19</v>
      </c>
      <c r="N96" s="181" t="s">
        <v>47</v>
      </c>
      <c r="O96" s="64"/>
      <c r="P96" s="182">
        <f>O96*H96</f>
        <v>0</v>
      </c>
      <c r="Q96" s="182">
        <v>0</v>
      </c>
      <c r="R96" s="182">
        <f>Q96*H96</f>
        <v>0</v>
      </c>
      <c r="S96" s="182">
        <v>0.93</v>
      </c>
      <c r="T96" s="183">
        <f>S96*H96</f>
        <v>84.63000000000001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4" t="s">
        <v>127</v>
      </c>
      <c r="AT96" s="184" t="s">
        <v>122</v>
      </c>
      <c r="AU96" s="184" t="s">
        <v>85</v>
      </c>
      <c r="AY96" s="17" t="s">
        <v>120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17" t="s">
        <v>81</v>
      </c>
      <c r="BK96" s="185">
        <f>ROUND(I96*H96,2)</f>
        <v>0</v>
      </c>
      <c r="BL96" s="17" t="s">
        <v>127</v>
      </c>
      <c r="BM96" s="184" t="s">
        <v>137</v>
      </c>
    </row>
    <row r="97" spans="1:65" s="2" customFormat="1">
      <c r="A97" s="34"/>
      <c r="B97" s="35"/>
      <c r="C97" s="36"/>
      <c r="D97" s="186" t="s">
        <v>129</v>
      </c>
      <c r="E97" s="36"/>
      <c r="F97" s="187" t="s">
        <v>138</v>
      </c>
      <c r="G97" s="36"/>
      <c r="H97" s="36"/>
      <c r="I97" s="188"/>
      <c r="J97" s="36"/>
      <c r="K97" s="36"/>
      <c r="L97" s="39"/>
      <c r="M97" s="189"/>
      <c r="N97" s="190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129</v>
      </c>
      <c r="AU97" s="17" t="s">
        <v>85</v>
      </c>
    </row>
    <row r="98" spans="1:65" s="13" customFormat="1">
      <c r="B98" s="191"/>
      <c r="C98" s="192"/>
      <c r="D98" s="193" t="s">
        <v>131</v>
      </c>
      <c r="E98" s="194" t="s">
        <v>19</v>
      </c>
      <c r="F98" s="195" t="s">
        <v>139</v>
      </c>
      <c r="G98" s="192"/>
      <c r="H98" s="194" t="s">
        <v>19</v>
      </c>
      <c r="I98" s="196"/>
      <c r="J98" s="192"/>
      <c r="K98" s="192"/>
      <c r="L98" s="197"/>
      <c r="M98" s="198"/>
      <c r="N98" s="199"/>
      <c r="O98" s="199"/>
      <c r="P98" s="199"/>
      <c r="Q98" s="199"/>
      <c r="R98" s="199"/>
      <c r="S98" s="199"/>
      <c r="T98" s="200"/>
      <c r="AT98" s="201" t="s">
        <v>131</v>
      </c>
      <c r="AU98" s="201" t="s">
        <v>85</v>
      </c>
      <c r="AV98" s="13" t="s">
        <v>81</v>
      </c>
      <c r="AW98" s="13" t="s">
        <v>37</v>
      </c>
      <c r="AX98" s="13" t="s">
        <v>76</v>
      </c>
      <c r="AY98" s="201" t="s">
        <v>120</v>
      </c>
    </row>
    <row r="99" spans="1:65" s="14" customFormat="1">
      <c r="B99" s="202"/>
      <c r="C99" s="203"/>
      <c r="D99" s="193" t="s">
        <v>131</v>
      </c>
      <c r="E99" s="204" t="s">
        <v>19</v>
      </c>
      <c r="F99" s="205" t="s">
        <v>134</v>
      </c>
      <c r="G99" s="203"/>
      <c r="H99" s="206">
        <v>91</v>
      </c>
      <c r="I99" s="207"/>
      <c r="J99" s="203"/>
      <c r="K99" s="203"/>
      <c r="L99" s="208"/>
      <c r="M99" s="209"/>
      <c r="N99" s="210"/>
      <c r="O99" s="210"/>
      <c r="P99" s="210"/>
      <c r="Q99" s="210"/>
      <c r="R99" s="210"/>
      <c r="S99" s="210"/>
      <c r="T99" s="211"/>
      <c r="AT99" s="212" t="s">
        <v>131</v>
      </c>
      <c r="AU99" s="212" t="s">
        <v>85</v>
      </c>
      <c r="AV99" s="14" t="s">
        <v>85</v>
      </c>
      <c r="AW99" s="14" t="s">
        <v>37</v>
      </c>
      <c r="AX99" s="14" t="s">
        <v>81</v>
      </c>
      <c r="AY99" s="212" t="s">
        <v>120</v>
      </c>
    </row>
    <row r="100" spans="1:65" s="2" customFormat="1" ht="37.9" customHeight="1">
      <c r="A100" s="34"/>
      <c r="B100" s="35"/>
      <c r="C100" s="173" t="s">
        <v>140</v>
      </c>
      <c r="D100" s="173" t="s">
        <v>122</v>
      </c>
      <c r="E100" s="174" t="s">
        <v>141</v>
      </c>
      <c r="F100" s="175" t="s">
        <v>142</v>
      </c>
      <c r="G100" s="176" t="s">
        <v>125</v>
      </c>
      <c r="H100" s="177">
        <v>977</v>
      </c>
      <c r="I100" s="178"/>
      <c r="J100" s="179">
        <f>ROUND(I100*H100,2)</f>
        <v>0</v>
      </c>
      <c r="K100" s="175" t="s">
        <v>126</v>
      </c>
      <c r="L100" s="39"/>
      <c r="M100" s="180" t="s">
        <v>19</v>
      </c>
      <c r="N100" s="181" t="s">
        <v>47</v>
      </c>
      <c r="O100" s="64"/>
      <c r="P100" s="182">
        <f>O100*H100</f>
        <v>0</v>
      </c>
      <c r="Q100" s="182">
        <v>0</v>
      </c>
      <c r="R100" s="182">
        <f>Q100*H100</f>
        <v>0</v>
      </c>
      <c r="S100" s="182">
        <v>0.44</v>
      </c>
      <c r="T100" s="183">
        <f>S100*H100</f>
        <v>429.88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4" t="s">
        <v>127</v>
      </c>
      <c r="AT100" s="184" t="s">
        <v>122</v>
      </c>
      <c r="AU100" s="184" t="s">
        <v>85</v>
      </c>
      <c r="AY100" s="17" t="s">
        <v>120</v>
      </c>
      <c r="BE100" s="185">
        <f>IF(N100="základní",J100,0)</f>
        <v>0</v>
      </c>
      <c r="BF100" s="185">
        <f>IF(N100="snížená",J100,0)</f>
        <v>0</v>
      </c>
      <c r="BG100" s="185">
        <f>IF(N100="zákl. přenesená",J100,0)</f>
        <v>0</v>
      </c>
      <c r="BH100" s="185">
        <f>IF(N100="sníž. přenesená",J100,0)</f>
        <v>0</v>
      </c>
      <c r="BI100" s="185">
        <f>IF(N100="nulová",J100,0)</f>
        <v>0</v>
      </c>
      <c r="BJ100" s="17" t="s">
        <v>81</v>
      </c>
      <c r="BK100" s="185">
        <f>ROUND(I100*H100,2)</f>
        <v>0</v>
      </c>
      <c r="BL100" s="17" t="s">
        <v>127</v>
      </c>
      <c r="BM100" s="184" t="s">
        <v>143</v>
      </c>
    </row>
    <row r="101" spans="1:65" s="2" customFormat="1">
      <c r="A101" s="34"/>
      <c r="B101" s="35"/>
      <c r="C101" s="36"/>
      <c r="D101" s="186" t="s">
        <v>129</v>
      </c>
      <c r="E101" s="36"/>
      <c r="F101" s="187" t="s">
        <v>144</v>
      </c>
      <c r="G101" s="36"/>
      <c r="H101" s="36"/>
      <c r="I101" s="188"/>
      <c r="J101" s="36"/>
      <c r="K101" s="36"/>
      <c r="L101" s="39"/>
      <c r="M101" s="189"/>
      <c r="N101" s="190"/>
      <c r="O101" s="64"/>
      <c r="P101" s="64"/>
      <c r="Q101" s="64"/>
      <c r="R101" s="64"/>
      <c r="S101" s="64"/>
      <c r="T101" s="65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129</v>
      </c>
      <c r="AU101" s="17" t="s">
        <v>85</v>
      </c>
    </row>
    <row r="102" spans="1:65" s="13" customFormat="1">
      <c r="B102" s="191"/>
      <c r="C102" s="192"/>
      <c r="D102" s="193" t="s">
        <v>131</v>
      </c>
      <c r="E102" s="194" t="s">
        <v>19</v>
      </c>
      <c r="F102" s="195" t="s">
        <v>145</v>
      </c>
      <c r="G102" s="192"/>
      <c r="H102" s="194" t="s">
        <v>19</v>
      </c>
      <c r="I102" s="196"/>
      <c r="J102" s="192"/>
      <c r="K102" s="192"/>
      <c r="L102" s="197"/>
      <c r="M102" s="198"/>
      <c r="N102" s="199"/>
      <c r="O102" s="199"/>
      <c r="P102" s="199"/>
      <c r="Q102" s="199"/>
      <c r="R102" s="199"/>
      <c r="S102" s="199"/>
      <c r="T102" s="200"/>
      <c r="AT102" s="201" t="s">
        <v>131</v>
      </c>
      <c r="AU102" s="201" t="s">
        <v>85</v>
      </c>
      <c r="AV102" s="13" t="s">
        <v>81</v>
      </c>
      <c r="AW102" s="13" t="s">
        <v>37</v>
      </c>
      <c r="AX102" s="13" t="s">
        <v>76</v>
      </c>
      <c r="AY102" s="201" t="s">
        <v>120</v>
      </c>
    </row>
    <row r="103" spans="1:65" s="13" customFormat="1">
      <c r="B103" s="191"/>
      <c r="C103" s="192"/>
      <c r="D103" s="193" t="s">
        <v>131</v>
      </c>
      <c r="E103" s="194" t="s">
        <v>19</v>
      </c>
      <c r="F103" s="195" t="s">
        <v>146</v>
      </c>
      <c r="G103" s="192"/>
      <c r="H103" s="194" t="s">
        <v>19</v>
      </c>
      <c r="I103" s="196"/>
      <c r="J103" s="192"/>
      <c r="K103" s="192"/>
      <c r="L103" s="197"/>
      <c r="M103" s="198"/>
      <c r="N103" s="199"/>
      <c r="O103" s="199"/>
      <c r="P103" s="199"/>
      <c r="Q103" s="199"/>
      <c r="R103" s="199"/>
      <c r="S103" s="199"/>
      <c r="T103" s="200"/>
      <c r="AT103" s="201" t="s">
        <v>131</v>
      </c>
      <c r="AU103" s="201" t="s">
        <v>85</v>
      </c>
      <c r="AV103" s="13" t="s">
        <v>81</v>
      </c>
      <c r="AW103" s="13" t="s">
        <v>37</v>
      </c>
      <c r="AX103" s="13" t="s">
        <v>76</v>
      </c>
      <c r="AY103" s="201" t="s">
        <v>120</v>
      </c>
    </row>
    <row r="104" spans="1:65" s="14" customFormat="1">
      <c r="B104" s="202"/>
      <c r="C104" s="203"/>
      <c r="D104" s="193" t="s">
        <v>131</v>
      </c>
      <c r="E104" s="204" t="s">
        <v>19</v>
      </c>
      <c r="F104" s="205" t="s">
        <v>147</v>
      </c>
      <c r="G104" s="203"/>
      <c r="H104" s="206">
        <v>977</v>
      </c>
      <c r="I104" s="207"/>
      <c r="J104" s="203"/>
      <c r="K104" s="203"/>
      <c r="L104" s="208"/>
      <c r="M104" s="209"/>
      <c r="N104" s="210"/>
      <c r="O104" s="210"/>
      <c r="P104" s="210"/>
      <c r="Q104" s="210"/>
      <c r="R104" s="210"/>
      <c r="S104" s="210"/>
      <c r="T104" s="211"/>
      <c r="AT104" s="212" t="s">
        <v>131</v>
      </c>
      <c r="AU104" s="212" t="s">
        <v>85</v>
      </c>
      <c r="AV104" s="14" t="s">
        <v>85</v>
      </c>
      <c r="AW104" s="14" t="s">
        <v>37</v>
      </c>
      <c r="AX104" s="14" t="s">
        <v>81</v>
      </c>
      <c r="AY104" s="212" t="s">
        <v>120</v>
      </c>
    </row>
    <row r="105" spans="1:65" s="2" customFormat="1" ht="33" customHeight="1">
      <c r="A105" s="34"/>
      <c r="B105" s="35"/>
      <c r="C105" s="173" t="s">
        <v>127</v>
      </c>
      <c r="D105" s="173" t="s">
        <v>122</v>
      </c>
      <c r="E105" s="174" t="s">
        <v>148</v>
      </c>
      <c r="F105" s="175" t="s">
        <v>149</v>
      </c>
      <c r="G105" s="176" t="s">
        <v>125</v>
      </c>
      <c r="H105" s="177">
        <v>977</v>
      </c>
      <c r="I105" s="178"/>
      <c r="J105" s="179">
        <f>ROUND(I105*H105,2)</f>
        <v>0</v>
      </c>
      <c r="K105" s="175" t="s">
        <v>126</v>
      </c>
      <c r="L105" s="39"/>
      <c r="M105" s="180" t="s">
        <v>19</v>
      </c>
      <c r="N105" s="181" t="s">
        <v>47</v>
      </c>
      <c r="O105" s="64"/>
      <c r="P105" s="182">
        <f>O105*H105</f>
        <v>0</v>
      </c>
      <c r="Q105" s="182">
        <v>0</v>
      </c>
      <c r="R105" s="182">
        <f>Q105*H105</f>
        <v>0</v>
      </c>
      <c r="S105" s="182">
        <v>0.316</v>
      </c>
      <c r="T105" s="183">
        <f>S105*H105</f>
        <v>308.73200000000003</v>
      </c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R105" s="184" t="s">
        <v>127</v>
      </c>
      <c r="AT105" s="184" t="s">
        <v>122</v>
      </c>
      <c r="AU105" s="184" t="s">
        <v>85</v>
      </c>
      <c r="AY105" s="17" t="s">
        <v>120</v>
      </c>
      <c r="BE105" s="185">
        <f>IF(N105="základní",J105,0)</f>
        <v>0</v>
      </c>
      <c r="BF105" s="185">
        <f>IF(N105="snížená",J105,0)</f>
        <v>0</v>
      </c>
      <c r="BG105" s="185">
        <f>IF(N105="zákl. přenesená",J105,0)</f>
        <v>0</v>
      </c>
      <c r="BH105" s="185">
        <f>IF(N105="sníž. přenesená",J105,0)</f>
        <v>0</v>
      </c>
      <c r="BI105" s="185">
        <f>IF(N105="nulová",J105,0)</f>
        <v>0</v>
      </c>
      <c r="BJ105" s="17" t="s">
        <v>81</v>
      </c>
      <c r="BK105" s="185">
        <f>ROUND(I105*H105,2)</f>
        <v>0</v>
      </c>
      <c r="BL105" s="17" t="s">
        <v>127</v>
      </c>
      <c r="BM105" s="184" t="s">
        <v>150</v>
      </c>
    </row>
    <row r="106" spans="1:65" s="2" customFormat="1">
      <c r="A106" s="34"/>
      <c r="B106" s="35"/>
      <c r="C106" s="36"/>
      <c r="D106" s="186" t="s">
        <v>129</v>
      </c>
      <c r="E106" s="36"/>
      <c r="F106" s="187" t="s">
        <v>151</v>
      </c>
      <c r="G106" s="36"/>
      <c r="H106" s="36"/>
      <c r="I106" s="188"/>
      <c r="J106" s="36"/>
      <c r="K106" s="36"/>
      <c r="L106" s="39"/>
      <c r="M106" s="189"/>
      <c r="N106" s="190"/>
      <c r="O106" s="64"/>
      <c r="P106" s="64"/>
      <c r="Q106" s="64"/>
      <c r="R106" s="64"/>
      <c r="S106" s="64"/>
      <c r="T106" s="65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T106" s="17" t="s">
        <v>129</v>
      </c>
      <c r="AU106" s="17" t="s">
        <v>85</v>
      </c>
    </row>
    <row r="107" spans="1:65" s="13" customFormat="1">
      <c r="B107" s="191"/>
      <c r="C107" s="192"/>
      <c r="D107" s="193" t="s">
        <v>131</v>
      </c>
      <c r="E107" s="194" t="s">
        <v>19</v>
      </c>
      <c r="F107" s="195" t="s">
        <v>145</v>
      </c>
      <c r="G107" s="192"/>
      <c r="H107" s="194" t="s">
        <v>19</v>
      </c>
      <c r="I107" s="196"/>
      <c r="J107" s="192"/>
      <c r="K107" s="192"/>
      <c r="L107" s="197"/>
      <c r="M107" s="198"/>
      <c r="N107" s="199"/>
      <c r="O107" s="199"/>
      <c r="P107" s="199"/>
      <c r="Q107" s="199"/>
      <c r="R107" s="199"/>
      <c r="S107" s="199"/>
      <c r="T107" s="200"/>
      <c r="AT107" s="201" t="s">
        <v>131</v>
      </c>
      <c r="AU107" s="201" t="s">
        <v>85</v>
      </c>
      <c r="AV107" s="13" t="s">
        <v>81</v>
      </c>
      <c r="AW107" s="13" t="s">
        <v>37</v>
      </c>
      <c r="AX107" s="13" t="s">
        <v>76</v>
      </c>
      <c r="AY107" s="201" t="s">
        <v>120</v>
      </c>
    </row>
    <row r="108" spans="1:65" s="13" customFormat="1">
      <c r="B108" s="191"/>
      <c r="C108" s="192"/>
      <c r="D108" s="193" t="s">
        <v>131</v>
      </c>
      <c r="E108" s="194" t="s">
        <v>19</v>
      </c>
      <c r="F108" s="195" t="s">
        <v>152</v>
      </c>
      <c r="G108" s="192"/>
      <c r="H108" s="194" t="s">
        <v>19</v>
      </c>
      <c r="I108" s="196"/>
      <c r="J108" s="192"/>
      <c r="K108" s="192"/>
      <c r="L108" s="197"/>
      <c r="M108" s="198"/>
      <c r="N108" s="199"/>
      <c r="O108" s="199"/>
      <c r="P108" s="199"/>
      <c r="Q108" s="199"/>
      <c r="R108" s="199"/>
      <c r="S108" s="199"/>
      <c r="T108" s="200"/>
      <c r="AT108" s="201" t="s">
        <v>131</v>
      </c>
      <c r="AU108" s="201" t="s">
        <v>85</v>
      </c>
      <c r="AV108" s="13" t="s">
        <v>81</v>
      </c>
      <c r="AW108" s="13" t="s">
        <v>37</v>
      </c>
      <c r="AX108" s="13" t="s">
        <v>76</v>
      </c>
      <c r="AY108" s="201" t="s">
        <v>120</v>
      </c>
    </row>
    <row r="109" spans="1:65" s="14" customFormat="1">
      <c r="B109" s="202"/>
      <c r="C109" s="203"/>
      <c r="D109" s="193" t="s">
        <v>131</v>
      </c>
      <c r="E109" s="204" t="s">
        <v>19</v>
      </c>
      <c r="F109" s="205" t="s">
        <v>147</v>
      </c>
      <c r="G109" s="203"/>
      <c r="H109" s="206">
        <v>977</v>
      </c>
      <c r="I109" s="207"/>
      <c r="J109" s="203"/>
      <c r="K109" s="203"/>
      <c r="L109" s="208"/>
      <c r="M109" s="209"/>
      <c r="N109" s="210"/>
      <c r="O109" s="210"/>
      <c r="P109" s="210"/>
      <c r="Q109" s="210"/>
      <c r="R109" s="210"/>
      <c r="S109" s="210"/>
      <c r="T109" s="211"/>
      <c r="AT109" s="212" t="s">
        <v>131</v>
      </c>
      <c r="AU109" s="212" t="s">
        <v>85</v>
      </c>
      <c r="AV109" s="14" t="s">
        <v>85</v>
      </c>
      <c r="AW109" s="14" t="s">
        <v>37</v>
      </c>
      <c r="AX109" s="14" t="s">
        <v>81</v>
      </c>
      <c r="AY109" s="212" t="s">
        <v>120</v>
      </c>
    </row>
    <row r="110" spans="1:65" s="2" customFormat="1" ht="37.9" customHeight="1">
      <c r="A110" s="34"/>
      <c r="B110" s="35"/>
      <c r="C110" s="173" t="s">
        <v>153</v>
      </c>
      <c r="D110" s="173" t="s">
        <v>122</v>
      </c>
      <c r="E110" s="174" t="s">
        <v>154</v>
      </c>
      <c r="F110" s="175" t="s">
        <v>155</v>
      </c>
      <c r="G110" s="176" t="s">
        <v>125</v>
      </c>
      <c r="H110" s="177">
        <v>49</v>
      </c>
      <c r="I110" s="178"/>
      <c r="J110" s="179">
        <f>ROUND(I110*H110,2)</f>
        <v>0</v>
      </c>
      <c r="K110" s="175" t="s">
        <v>126</v>
      </c>
      <c r="L110" s="39"/>
      <c r="M110" s="180" t="s">
        <v>19</v>
      </c>
      <c r="N110" s="181" t="s">
        <v>47</v>
      </c>
      <c r="O110" s="64"/>
      <c r="P110" s="182">
        <f>O110*H110</f>
        <v>0</v>
      </c>
      <c r="Q110" s="182">
        <v>0</v>
      </c>
      <c r="R110" s="182">
        <f>Q110*H110</f>
        <v>0</v>
      </c>
      <c r="S110" s="182">
        <v>0.57999999999999996</v>
      </c>
      <c r="T110" s="183">
        <f>S110*H110</f>
        <v>28.419999999999998</v>
      </c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R110" s="184" t="s">
        <v>127</v>
      </c>
      <c r="AT110" s="184" t="s">
        <v>122</v>
      </c>
      <c r="AU110" s="184" t="s">
        <v>85</v>
      </c>
      <c r="AY110" s="17" t="s">
        <v>120</v>
      </c>
      <c r="BE110" s="185">
        <f>IF(N110="základní",J110,0)</f>
        <v>0</v>
      </c>
      <c r="BF110" s="185">
        <f>IF(N110="snížená",J110,0)</f>
        <v>0</v>
      </c>
      <c r="BG110" s="185">
        <f>IF(N110="zákl. přenesená",J110,0)</f>
        <v>0</v>
      </c>
      <c r="BH110" s="185">
        <f>IF(N110="sníž. přenesená",J110,0)</f>
        <v>0</v>
      </c>
      <c r="BI110" s="185">
        <f>IF(N110="nulová",J110,0)</f>
        <v>0</v>
      </c>
      <c r="BJ110" s="17" t="s">
        <v>81</v>
      </c>
      <c r="BK110" s="185">
        <f>ROUND(I110*H110,2)</f>
        <v>0</v>
      </c>
      <c r="BL110" s="17" t="s">
        <v>127</v>
      </c>
      <c r="BM110" s="184" t="s">
        <v>156</v>
      </c>
    </row>
    <row r="111" spans="1:65" s="2" customFormat="1">
      <c r="A111" s="34"/>
      <c r="B111" s="35"/>
      <c r="C111" s="36"/>
      <c r="D111" s="186" t="s">
        <v>129</v>
      </c>
      <c r="E111" s="36"/>
      <c r="F111" s="187" t="s">
        <v>157</v>
      </c>
      <c r="G111" s="36"/>
      <c r="H111" s="36"/>
      <c r="I111" s="188"/>
      <c r="J111" s="36"/>
      <c r="K111" s="36"/>
      <c r="L111" s="39"/>
      <c r="M111" s="189"/>
      <c r="N111" s="190"/>
      <c r="O111" s="64"/>
      <c r="P111" s="64"/>
      <c r="Q111" s="64"/>
      <c r="R111" s="64"/>
      <c r="S111" s="64"/>
      <c r="T111" s="65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T111" s="17" t="s">
        <v>129</v>
      </c>
      <c r="AU111" s="17" t="s">
        <v>85</v>
      </c>
    </row>
    <row r="112" spans="1:65" s="13" customFormat="1">
      <c r="B112" s="191"/>
      <c r="C112" s="192"/>
      <c r="D112" s="193" t="s">
        <v>131</v>
      </c>
      <c r="E112" s="194" t="s">
        <v>19</v>
      </c>
      <c r="F112" s="195" t="s">
        <v>158</v>
      </c>
      <c r="G112" s="192"/>
      <c r="H112" s="194" t="s">
        <v>19</v>
      </c>
      <c r="I112" s="196"/>
      <c r="J112" s="192"/>
      <c r="K112" s="192"/>
      <c r="L112" s="197"/>
      <c r="M112" s="198"/>
      <c r="N112" s="199"/>
      <c r="O112" s="199"/>
      <c r="P112" s="199"/>
      <c r="Q112" s="199"/>
      <c r="R112" s="199"/>
      <c r="S112" s="199"/>
      <c r="T112" s="200"/>
      <c r="AT112" s="201" t="s">
        <v>131</v>
      </c>
      <c r="AU112" s="201" t="s">
        <v>85</v>
      </c>
      <c r="AV112" s="13" t="s">
        <v>81</v>
      </c>
      <c r="AW112" s="13" t="s">
        <v>37</v>
      </c>
      <c r="AX112" s="13" t="s">
        <v>76</v>
      </c>
      <c r="AY112" s="201" t="s">
        <v>120</v>
      </c>
    </row>
    <row r="113" spans="1:65" s="14" customFormat="1">
      <c r="B113" s="202"/>
      <c r="C113" s="203"/>
      <c r="D113" s="193" t="s">
        <v>131</v>
      </c>
      <c r="E113" s="204" t="s">
        <v>19</v>
      </c>
      <c r="F113" s="205" t="s">
        <v>159</v>
      </c>
      <c r="G113" s="203"/>
      <c r="H113" s="206">
        <v>49</v>
      </c>
      <c r="I113" s="207"/>
      <c r="J113" s="203"/>
      <c r="K113" s="203"/>
      <c r="L113" s="208"/>
      <c r="M113" s="209"/>
      <c r="N113" s="210"/>
      <c r="O113" s="210"/>
      <c r="P113" s="210"/>
      <c r="Q113" s="210"/>
      <c r="R113" s="210"/>
      <c r="S113" s="210"/>
      <c r="T113" s="211"/>
      <c r="AT113" s="212" t="s">
        <v>131</v>
      </c>
      <c r="AU113" s="212" t="s">
        <v>85</v>
      </c>
      <c r="AV113" s="14" t="s">
        <v>85</v>
      </c>
      <c r="AW113" s="14" t="s">
        <v>37</v>
      </c>
      <c r="AX113" s="14" t="s">
        <v>81</v>
      </c>
      <c r="AY113" s="212" t="s">
        <v>120</v>
      </c>
    </row>
    <row r="114" spans="1:65" s="2" customFormat="1" ht="24.2" customHeight="1">
      <c r="A114" s="34"/>
      <c r="B114" s="35"/>
      <c r="C114" s="173" t="s">
        <v>160</v>
      </c>
      <c r="D114" s="173" t="s">
        <v>122</v>
      </c>
      <c r="E114" s="174" t="s">
        <v>161</v>
      </c>
      <c r="F114" s="175" t="s">
        <v>162</v>
      </c>
      <c r="G114" s="176" t="s">
        <v>125</v>
      </c>
      <c r="H114" s="177">
        <v>977</v>
      </c>
      <c r="I114" s="178"/>
      <c r="J114" s="179">
        <f>ROUND(I114*H114,2)</f>
        <v>0</v>
      </c>
      <c r="K114" s="175" t="s">
        <v>126</v>
      </c>
      <c r="L114" s="39"/>
      <c r="M114" s="180" t="s">
        <v>19</v>
      </c>
      <c r="N114" s="181" t="s">
        <v>47</v>
      </c>
      <c r="O114" s="64"/>
      <c r="P114" s="182">
        <f>O114*H114</f>
        <v>0</v>
      </c>
      <c r="Q114" s="182">
        <v>1.0000000000000001E-5</v>
      </c>
      <c r="R114" s="182">
        <f>Q114*H114</f>
        <v>9.7700000000000009E-3</v>
      </c>
      <c r="S114" s="182">
        <v>9.1999999999999998E-2</v>
      </c>
      <c r="T114" s="183">
        <f>S114*H114</f>
        <v>89.884</v>
      </c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R114" s="184" t="s">
        <v>127</v>
      </c>
      <c r="AT114" s="184" t="s">
        <v>122</v>
      </c>
      <c r="AU114" s="184" t="s">
        <v>85</v>
      </c>
      <c r="AY114" s="17" t="s">
        <v>120</v>
      </c>
      <c r="BE114" s="185">
        <f>IF(N114="základní",J114,0)</f>
        <v>0</v>
      </c>
      <c r="BF114" s="185">
        <f>IF(N114="snížená",J114,0)</f>
        <v>0</v>
      </c>
      <c r="BG114" s="185">
        <f>IF(N114="zákl. přenesená",J114,0)</f>
        <v>0</v>
      </c>
      <c r="BH114" s="185">
        <f>IF(N114="sníž. přenesená",J114,0)</f>
        <v>0</v>
      </c>
      <c r="BI114" s="185">
        <f>IF(N114="nulová",J114,0)</f>
        <v>0</v>
      </c>
      <c r="BJ114" s="17" t="s">
        <v>81</v>
      </c>
      <c r="BK114" s="185">
        <f>ROUND(I114*H114,2)</f>
        <v>0</v>
      </c>
      <c r="BL114" s="17" t="s">
        <v>127</v>
      </c>
      <c r="BM114" s="184" t="s">
        <v>163</v>
      </c>
    </row>
    <row r="115" spans="1:65" s="2" customFormat="1">
      <c r="A115" s="34"/>
      <c r="B115" s="35"/>
      <c r="C115" s="36"/>
      <c r="D115" s="186" t="s">
        <v>129</v>
      </c>
      <c r="E115" s="36"/>
      <c r="F115" s="187" t="s">
        <v>164</v>
      </c>
      <c r="G115" s="36"/>
      <c r="H115" s="36"/>
      <c r="I115" s="188"/>
      <c r="J115" s="36"/>
      <c r="K115" s="36"/>
      <c r="L115" s="39"/>
      <c r="M115" s="189"/>
      <c r="N115" s="190"/>
      <c r="O115" s="64"/>
      <c r="P115" s="64"/>
      <c r="Q115" s="64"/>
      <c r="R115" s="64"/>
      <c r="S115" s="64"/>
      <c r="T115" s="65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T115" s="17" t="s">
        <v>129</v>
      </c>
      <c r="AU115" s="17" t="s">
        <v>85</v>
      </c>
    </row>
    <row r="116" spans="1:65" s="13" customFormat="1">
      <c r="B116" s="191"/>
      <c r="C116" s="192"/>
      <c r="D116" s="193" t="s">
        <v>131</v>
      </c>
      <c r="E116" s="194" t="s">
        <v>19</v>
      </c>
      <c r="F116" s="195" t="s">
        <v>145</v>
      </c>
      <c r="G116" s="192"/>
      <c r="H116" s="194" t="s">
        <v>19</v>
      </c>
      <c r="I116" s="196"/>
      <c r="J116" s="192"/>
      <c r="K116" s="192"/>
      <c r="L116" s="197"/>
      <c r="M116" s="198"/>
      <c r="N116" s="199"/>
      <c r="O116" s="199"/>
      <c r="P116" s="199"/>
      <c r="Q116" s="199"/>
      <c r="R116" s="199"/>
      <c r="S116" s="199"/>
      <c r="T116" s="200"/>
      <c r="AT116" s="201" t="s">
        <v>131</v>
      </c>
      <c r="AU116" s="201" t="s">
        <v>85</v>
      </c>
      <c r="AV116" s="13" t="s">
        <v>81</v>
      </c>
      <c r="AW116" s="13" t="s">
        <v>37</v>
      </c>
      <c r="AX116" s="13" t="s">
        <v>76</v>
      </c>
      <c r="AY116" s="201" t="s">
        <v>120</v>
      </c>
    </row>
    <row r="117" spans="1:65" s="14" customFormat="1">
      <c r="B117" s="202"/>
      <c r="C117" s="203"/>
      <c r="D117" s="193" t="s">
        <v>131</v>
      </c>
      <c r="E117" s="204" t="s">
        <v>19</v>
      </c>
      <c r="F117" s="205" t="s">
        <v>147</v>
      </c>
      <c r="G117" s="203"/>
      <c r="H117" s="206">
        <v>977</v>
      </c>
      <c r="I117" s="207"/>
      <c r="J117" s="203"/>
      <c r="K117" s="203"/>
      <c r="L117" s="208"/>
      <c r="M117" s="209"/>
      <c r="N117" s="210"/>
      <c r="O117" s="210"/>
      <c r="P117" s="210"/>
      <c r="Q117" s="210"/>
      <c r="R117" s="210"/>
      <c r="S117" s="210"/>
      <c r="T117" s="211"/>
      <c r="AT117" s="212" t="s">
        <v>131</v>
      </c>
      <c r="AU117" s="212" t="s">
        <v>85</v>
      </c>
      <c r="AV117" s="14" t="s">
        <v>85</v>
      </c>
      <c r="AW117" s="14" t="s">
        <v>37</v>
      </c>
      <c r="AX117" s="14" t="s">
        <v>81</v>
      </c>
      <c r="AY117" s="212" t="s">
        <v>120</v>
      </c>
    </row>
    <row r="118" spans="1:65" s="2" customFormat="1" ht="24.2" customHeight="1">
      <c r="A118" s="34"/>
      <c r="B118" s="35"/>
      <c r="C118" s="173" t="s">
        <v>165</v>
      </c>
      <c r="D118" s="173" t="s">
        <v>122</v>
      </c>
      <c r="E118" s="174" t="s">
        <v>166</v>
      </c>
      <c r="F118" s="175" t="s">
        <v>167</v>
      </c>
      <c r="G118" s="176" t="s">
        <v>168</v>
      </c>
      <c r="H118" s="177">
        <v>135</v>
      </c>
      <c r="I118" s="178"/>
      <c r="J118" s="179">
        <f>ROUND(I118*H118,2)</f>
        <v>0</v>
      </c>
      <c r="K118" s="175" t="s">
        <v>126</v>
      </c>
      <c r="L118" s="39"/>
      <c r="M118" s="180" t="s">
        <v>19</v>
      </c>
      <c r="N118" s="181" t="s">
        <v>47</v>
      </c>
      <c r="O118" s="64"/>
      <c r="P118" s="182">
        <f>O118*H118</f>
        <v>0</v>
      </c>
      <c r="Q118" s="182">
        <v>0</v>
      </c>
      <c r="R118" s="182">
        <f>Q118*H118</f>
        <v>0</v>
      </c>
      <c r="S118" s="182">
        <v>0.20499999999999999</v>
      </c>
      <c r="T118" s="183">
        <f>S118*H118</f>
        <v>27.674999999999997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R118" s="184" t="s">
        <v>127</v>
      </c>
      <c r="AT118" s="184" t="s">
        <v>122</v>
      </c>
      <c r="AU118" s="184" t="s">
        <v>85</v>
      </c>
      <c r="AY118" s="17" t="s">
        <v>120</v>
      </c>
      <c r="BE118" s="185">
        <f>IF(N118="základní",J118,0)</f>
        <v>0</v>
      </c>
      <c r="BF118" s="185">
        <f>IF(N118="snížená",J118,0)</f>
        <v>0</v>
      </c>
      <c r="BG118" s="185">
        <f>IF(N118="zákl. přenesená",J118,0)</f>
        <v>0</v>
      </c>
      <c r="BH118" s="185">
        <f>IF(N118="sníž. přenesená",J118,0)</f>
        <v>0</v>
      </c>
      <c r="BI118" s="185">
        <f>IF(N118="nulová",J118,0)</f>
        <v>0</v>
      </c>
      <c r="BJ118" s="17" t="s">
        <v>81</v>
      </c>
      <c r="BK118" s="185">
        <f>ROUND(I118*H118,2)</f>
        <v>0</v>
      </c>
      <c r="BL118" s="17" t="s">
        <v>127</v>
      </c>
      <c r="BM118" s="184" t="s">
        <v>169</v>
      </c>
    </row>
    <row r="119" spans="1:65" s="2" customFormat="1">
      <c r="A119" s="34"/>
      <c r="B119" s="35"/>
      <c r="C119" s="36"/>
      <c r="D119" s="186" t="s">
        <v>129</v>
      </c>
      <c r="E119" s="36"/>
      <c r="F119" s="187" t="s">
        <v>170</v>
      </c>
      <c r="G119" s="36"/>
      <c r="H119" s="36"/>
      <c r="I119" s="188"/>
      <c r="J119" s="36"/>
      <c r="K119" s="36"/>
      <c r="L119" s="39"/>
      <c r="M119" s="189"/>
      <c r="N119" s="190"/>
      <c r="O119" s="64"/>
      <c r="P119" s="64"/>
      <c r="Q119" s="64"/>
      <c r="R119" s="64"/>
      <c r="S119" s="64"/>
      <c r="T119" s="65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7" t="s">
        <v>129</v>
      </c>
      <c r="AU119" s="17" t="s">
        <v>85</v>
      </c>
    </row>
    <row r="120" spans="1:65" s="2" customFormat="1" ht="16.5" customHeight="1">
      <c r="A120" s="34"/>
      <c r="B120" s="35"/>
      <c r="C120" s="173" t="s">
        <v>171</v>
      </c>
      <c r="D120" s="173" t="s">
        <v>122</v>
      </c>
      <c r="E120" s="174" t="s">
        <v>172</v>
      </c>
      <c r="F120" s="175" t="s">
        <v>173</v>
      </c>
      <c r="G120" s="176" t="s">
        <v>125</v>
      </c>
      <c r="H120" s="177">
        <v>391</v>
      </c>
      <c r="I120" s="178"/>
      <c r="J120" s="179">
        <f>ROUND(I120*H120,2)</f>
        <v>0</v>
      </c>
      <c r="K120" s="175" t="s">
        <v>126</v>
      </c>
      <c r="L120" s="39"/>
      <c r="M120" s="180" t="s">
        <v>19</v>
      </c>
      <c r="N120" s="181" t="s">
        <v>47</v>
      </c>
      <c r="O120" s="64"/>
      <c r="P120" s="182">
        <f>O120*H120</f>
        <v>0</v>
      </c>
      <c r="Q120" s="182">
        <v>0</v>
      </c>
      <c r="R120" s="182">
        <f>Q120*H120</f>
        <v>0</v>
      </c>
      <c r="S120" s="182">
        <v>0</v>
      </c>
      <c r="T120" s="183">
        <f>S120*H120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184" t="s">
        <v>127</v>
      </c>
      <c r="AT120" s="184" t="s">
        <v>122</v>
      </c>
      <c r="AU120" s="184" t="s">
        <v>85</v>
      </c>
      <c r="AY120" s="17" t="s">
        <v>120</v>
      </c>
      <c r="BE120" s="185">
        <f>IF(N120="základní",J120,0)</f>
        <v>0</v>
      </c>
      <c r="BF120" s="185">
        <f>IF(N120="snížená",J120,0)</f>
        <v>0</v>
      </c>
      <c r="BG120" s="185">
        <f>IF(N120="zákl. přenesená",J120,0)</f>
        <v>0</v>
      </c>
      <c r="BH120" s="185">
        <f>IF(N120="sníž. přenesená",J120,0)</f>
        <v>0</v>
      </c>
      <c r="BI120" s="185">
        <f>IF(N120="nulová",J120,0)</f>
        <v>0</v>
      </c>
      <c r="BJ120" s="17" t="s">
        <v>81</v>
      </c>
      <c r="BK120" s="185">
        <f>ROUND(I120*H120,2)</f>
        <v>0</v>
      </c>
      <c r="BL120" s="17" t="s">
        <v>127</v>
      </c>
      <c r="BM120" s="184" t="s">
        <v>174</v>
      </c>
    </row>
    <row r="121" spans="1:65" s="2" customFormat="1">
      <c r="A121" s="34"/>
      <c r="B121" s="35"/>
      <c r="C121" s="36"/>
      <c r="D121" s="186" t="s">
        <v>129</v>
      </c>
      <c r="E121" s="36"/>
      <c r="F121" s="187" t="s">
        <v>175</v>
      </c>
      <c r="G121" s="36"/>
      <c r="H121" s="36"/>
      <c r="I121" s="188"/>
      <c r="J121" s="36"/>
      <c r="K121" s="36"/>
      <c r="L121" s="39"/>
      <c r="M121" s="189"/>
      <c r="N121" s="190"/>
      <c r="O121" s="64"/>
      <c r="P121" s="64"/>
      <c r="Q121" s="64"/>
      <c r="R121" s="64"/>
      <c r="S121" s="64"/>
      <c r="T121" s="65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129</v>
      </c>
      <c r="AU121" s="17" t="s">
        <v>85</v>
      </c>
    </row>
    <row r="122" spans="1:65" s="13" customFormat="1">
      <c r="B122" s="191"/>
      <c r="C122" s="192"/>
      <c r="D122" s="193" t="s">
        <v>131</v>
      </c>
      <c r="E122" s="194" t="s">
        <v>19</v>
      </c>
      <c r="F122" s="195" t="s">
        <v>176</v>
      </c>
      <c r="G122" s="192"/>
      <c r="H122" s="194" t="s">
        <v>19</v>
      </c>
      <c r="I122" s="196"/>
      <c r="J122" s="192"/>
      <c r="K122" s="192"/>
      <c r="L122" s="197"/>
      <c r="M122" s="198"/>
      <c r="N122" s="199"/>
      <c r="O122" s="199"/>
      <c r="P122" s="199"/>
      <c r="Q122" s="199"/>
      <c r="R122" s="199"/>
      <c r="S122" s="199"/>
      <c r="T122" s="200"/>
      <c r="AT122" s="201" t="s">
        <v>131</v>
      </c>
      <c r="AU122" s="201" t="s">
        <v>85</v>
      </c>
      <c r="AV122" s="13" t="s">
        <v>81</v>
      </c>
      <c r="AW122" s="13" t="s">
        <v>37</v>
      </c>
      <c r="AX122" s="13" t="s">
        <v>76</v>
      </c>
      <c r="AY122" s="201" t="s">
        <v>120</v>
      </c>
    </row>
    <row r="123" spans="1:65" s="14" customFormat="1">
      <c r="B123" s="202"/>
      <c r="C123" s="203"/>
      <c r="D123" s="193" t="s">
        <v>131</v>
      </c>
      <c r="E123" s="204" t="s">
        <v>19</v>
      </c>
      <c r="F123" s="205" t="s">
        <v>177</v>
      </c>
      <c r="G123" s="203"/>
      <c r="H123" s="206">
        <v>258</v>
      </c>
      <c r="I123" s="207"/>
      <c r="J123" s="203"/>
      <c r="K123" s="203"/>
      <c r="L123" s="208"/>
      <c r="M123" s="209"/>
      <c r="N123" s="210"/>
      <c r="O123" s="210"/>
      <c r="P123" s="210"/>
      <c r="Q123" s="210"/>
      <c r="R123" s="210"/>
      <c r="S123" s="210"/>
      <c r="T123" s="211"/>
      <c r="AT123" s="212" t="s">
        <v>131</v>
      </c>
      <c r="AU123" s="212" t="s">
        <v>85</v>
      </c>
      <c r="AV123" s="14" t="s">
        <v>85</v>
      </c>
      <c r="AW123" s="14" t="s">
        <v>37</v>
      </c>
      <c r="AX123" s="14" t="s">
        <v>76</v>
      </c>
      <c r="AY123" s="212" t="s">
        <v>120</v>
      </c>
    </row>
    <row r="124" spans="1:65" s="13" customFormat="1">
      <c r="B124" s="191"/>
      <c r="C124" s="192"/>
      <c r="D124" s="193" t="s">
        <v>131</v>
      </c>
      <c r="E124" s="194" t="s">
        <v>19</v>
      </c>
      <c r="F124" s="195" t="s">
        <v>178</v>
      </c>
      <c r="G124" s="192"/>
      <c r="H124" s="194" t="s">
        <v>19</v>
      </c>
      <c r="I124" s="196"/>
      <c r="J124" s="192"/>
      <c r="K124" s="192"/>
      <c r="L124" s="197"/>
      <c r="M124" s="198"/>
      <c r="N124" s="199"/>
      <c r="O124" s="199"/>
      <c r="P124" s="199"/>
      <c r="Q124" s="199"/>
      <c r="R124" s="199"/>
      <c r="S124" s="199"/>
      <c r="T124" s="200"/>
      <c r="AT124" s="201" t="s">
        <v>131</v>
      </c>
      <c r="AU124" s="201" t="s">
        <v>85</v>
      </c>
      <c r="AV124" s="13" t="s">
        <v>81</v>
      </c>
      <c r="AW124" s="13" t="s">
        <v>37</v>
      </c>
      <c r="AX124" s="13" t="s">
        <v>76</v>
      </c>
      <c r="AY124" s="201" t="s">
        <v>120</v>
      </c>
    </row>
    <row r="125" spans="1:65" s="14" customFormat="1">
      <c r="B125" s="202"/>
      <c r="C125" s="203"/>
      <c r="D125" s="193" t="s">
        <v>131</v>
      </c>
      <c r="E125" s="204" t="s">
        <v>19</v>
      </c>
      <c r="F125" s="205" t="s">
        <v>179</v>
      </c>
      <c r="G125" s="203"/>
      <c r="H125" s="206">
        <v>133</v>
      </c>
      <c r="I125" s="207"/>
      <c r="J125" s="203"/>
      <c r="K125" s="203"/>
      <c r="L125" s="208"/>
      <c r="M125" s="209"/>
      <c r="N125" s="210"/>
      <c r="O125" s="210"/>
      <c r="P125" s="210"/>
      <c r="Q125" s="210"/>
      <c r="R125" s="210"/>
      <c r="S125" s="210"/>
      <c r="T125" s="211"/>
      <c r="AT125" s="212" t="s">
        <v>131</v>
      </c>
      <c r="AU125" s="212" t="s">
        <v>85</v>
      </c>
      <c r="AV125" s="14" t="s">
        <v>85</v>
      </c>
      <c r="AW125" s="14" t="s">
        <v>37</v>
      </c>
      <c r="AX125" s="14" t="s">
        <v>76</v>
      </c>
      <c r="AY125" s="212" t="s">
        <v>120</v>
      </c>
    </row>
    <row r="126" spans="1:65" s="15" customFormat="1">
      <c r="B126" s="213"/>
      <c r="C126" s="214"/>
      <c r="D126" s="193" t="s">
        <v>131</v>
      </c>
      <c r="E126" s="215" t="s">
        <v>19</v>
      </c>
      <c r="F126" s="216" t="s">
        <v>180</v>
      </c>
      <c r="G126" s="214"/>
      <c r="H126" s="217">
        <v>391</v>
      </c>
      <c r="I126" s="218"/>
      <c r="J126" s="214"/>
      <c r="K126" s="214"/>
      <c r="L126" s="219"/>
      <c r="M126" s="220"/>
      <c r="N126" s="221"/>
      <c r="O126" s="221"/>
      <c r="P126" s="221"/>
      <c r="Q126" s="221"/>
      <c r="R126" s="221"/>
      <c r="S126" s="221"/>
      <c r="T126" s="222"/>
      <c r="AT126" s="223" t="s">
        <v>131</v>
      </c>
      <c r="AU126" s="223" t="s">
        <v>85</v>
      </c>
      <c r="AV126" s="15" t="s">
        <v>127</v>
      </c>
      <c r="AW126" s="15" t="s">
        <v>37</v>
      </c>
      <c r="AX126" s="15" t="s">
        <v>81</v>
      </c>
      <c r="AY126" s="223" t="s">
        <v>120</v>
      </c>
    </row>
    <row r="127" spans="1:65" s="2" customFormat="1" ht="16.5" customHeight="1">
      <c r="A127" s="34"/>
      <c r="B127" s="35"/>
      <c r="C127" s="173" t="s">
        <v>181</v>
      </c>
      <c r="D127" s="173" t="s">
        <v>122</v>
      </c>
      <c r="E127" s="174" t="s">
        <v>182</v>
      </c>
      <c r="F127" s="175" t="s">
        <v>183</v>
      </c>
      <c r="G127" s="176" t="s">
        <v>184</v>
      </c>
      <c r="H127" s="177">
        <v>14.7</v>
      </c>
      <c r="I127" s="178"/>
      <c r="J127" s="179">
        <f>ROUND(I127*H127,2)</f>
        <v>0</v>
      </c>
      <c r="K127" s="175" t="s">
        <v>126</v>
      </c>
      <c r="L127" s="39"/>
      <c r="M127" s="180" t="s">
        <v>19</v>
      </c>
      <c r="N127" s="181" t="s">
        <v>47</v>
      </c>
      <c r="O127" s="64"/>
      <c r="P127" s="182">
        <f>O127*H127</f>
        <v>0</v>
      </c>
      <c r="Q127" s="182">
        <v>0</v>
      </c>
      <c r="R127" s="182">
        <f>Q127*H127</f>
        <v>0</v>
      </c>
      <c r="S127" s="182">
        <v>0</v>
      </c>
      <c r="T127" s="183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4" t="s">
        <v>127</v>
      </c>
      <c r="AT127" s="184" t="s">
        <v>122</v>
      </c>
      <c r="AU127" s="184" t="s">
        <v>85</v>
      </c>
      <c r="AY127" s="17" t="s">
        <v>120</v>
      </c>
      <c r="BE127" s="185">
        <f>IF(N127="základní",J127,0)</f>
        <v>0</v>
      </c>
      <c r="BF127" s="185">
        <f>IF(N127="snížená",J127,0)</f>
        <v>0</v>
      </c>
      <c r="BG127" s="185">
        <f>IF(N127="zákl. přenesená",J127,0)</f>
        <v>0</v>
      </c>
      <c r="BH127" s="185">
        <f>IF(N127="sníž. přenesená",J127,0)</f>
        <v>0</v>
      </c>
      <c r="BI127" s="185">
        <f>IF(N127="nulová",J127,0)</f>
        <v>0</v>
      </c>
      <c r="BJ127" s="17" t="s">
        <v>81</v>
      </c>
      <c r="BK127" s="185">
        <f>ROUND(I127*H127,2)</f>
        <v>0</v>
      </c>
      <c r="BL127" s="17" t="s">
        <v>127</v>
      </c>
      <c r="BM127" s="184" t="s">
        <v>185</v>
      </c>
    </row>
    <row r="128" spans="1:65" s="2" customFormat="1">
      <c r="A128" s="34"/>
      <c r="B128" s="35"/>
      <c r="C128" s="36"/>
      <c r="D128" s="186" t="s">
        <v>129</v>
      </c>
      <c r="E128" s="36"/>
      <c r="F128" s="187" t="s">
        <v>186</v>
      </c>
      <c r="G128" s="36"/>
      <c r="H128" s="36"/>
      <c r="I128" s="188"/>
      <c r="J128" s="36"/>
      <c r="K128" s="36"/>
      <c r="L128" s="39"/>
      <c r="M128" s="189"/>
      <c r="N128" s="190"/>
      <c r="O128" s="64"/>
      <c r="P128" s="64"/>
      <c r="Q128" s="64"/>
      <c r="R128" s="64"/>
      <c r="S128" s="64"/>
      <c r="T128" s="65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7" t="s">
        <v>129</v>
      </c>
      <c r="AU128" s="17" t="s">
        <v>85</v>
      </c>
    </row>
    <row r="129" spans="1:65" s="13" customFormat="1">
      <c r="B129" s="191"/>
      <c r="C129" s="192"/>
      <c r="D129" s="193" t="s">
        <v>131</v>
      </c>
      <c r="E129" s="194" t="s">
        <v>19</v>
      </c>
      <c r="F129" s="195" t="s">
        <v>158</v>
      </c>
      <c r="G129" s="192"/>
      <c r="H129" s="194" t="s">
        <v>19</v>
      </c>
      <c r="I129" s="196"/>
      <c r="J129" s="192"/>
      <c r="K129" s="192"/>
      <c r="L129" s="197"/>
      <c r="M129" s="198"/>
      <c r="N129" s="199"/>
      <c r="O129" s="199"/>
      <c r="P129" s="199"/>
      <c r="Q129" s="199"/>
      <c r="R129" s="199"/>
      <c r="S129" s="199"/>
      <c r="T129" s="200"/>
      <c r="AT129" s="201" t="s">
        <v>131</v>
      </c>
      <c r="AU129" s="201" t="s">
        <v>85</v>
      </c>
      <c r="AV129" s="13" t="s">
        <v>81</v>
      </c>
      <c r="AW129" s="13" t="s">
        <v>37</v>
      </c>
      <c r="AX129" s="13" t="s">
        <v>76</v>
      </c>
      <c r="AY129" s="201" t="s">
        <v>120</v>
      </c>
    </row>
    <row r="130" spans="1:65" s="13" customFormat="1">
      <c r="B130" s="191"/>
      <c r="C130" s="192"/>
      <c r="D130" s="193" t="s">
        <v>131</v>
      </c>
      <c r="E130" s="194" t="s">
        <v>19</v>
      </c>
      <c r="F130" s="195" t="s">
        <v>187</v>
      </c>
      <c r="G130" s="192"/>
      <c r="H130" s="194" t="s">
        <v>19</v>
      </c>
      <c r="I130" s="196"/>
      <c r="J130" s="192"/>
      <c r="K130" s="192"/>
      <c r="L130" s="197"/>
      <c r="M130" s="198"/>
      <c r="N130" s="199"/>
      <c r="O130" s="199"/>
      <c r="P130" s="199"/>
      <c r="Q130" s="199"/>
      <c r="R130" s="199"/>
      <c r="S130" s="199"/>
      <c r="T130" s="200"/>
      <c r="AT130" s="201" t="s">
        <v>131</v>
      </c>
      <c r="AU130" s="201" t="s">
        <v>85</v>
      </c>
      <c r="AV130" s="13" t="s">
        <v>81</v>
      </c>
      <c r="AW130" s="13" t="s">
        <v>37</v>
      </c>
      <c r="AX130" s="13" t="s">
        <v>76</v>
      </c>
      <c r="AY130" s="201" t="s">
        <v>120</v>
      </c>
    </row>
    <row r="131" spans="1:65" s="14" customFormat="1">
      <c r="B131" s="202"/>
      <c r="C131" s="203"/>
      <c r="D131" s="193" t="s">
        <v>131</v>
      </c>
      <c r="E131" s="204" t="s">
        <v>19</v>
      </c>
      <c r="F131" s="205" t="s">
        <v>188</v>
      </c>
      <c r="G131" s="203"/>
      <c r="H131" s="206">
        <v>14.7</v>
      </c>
      <c r="I131" s="207"/>
      <c r="J131" s="203"/>
      <c r="K131" s="203"/>
      <c r="L131" s="208"/>
      <c r="M131" s="209"/>
      <c r="N131" s="210"/>
      <c r="O131" s="210"/>
      <c r="P131" s="210"/>
      <c r="Q131" s="210"/>
      <c r="R131" s="210"/>
      <c r="S131" s="210"/>
      <c r="T131" s="211"/>
      <c r="AT131" s="212" t="s">
        <v>131</v>
      </c>
      <c r="AU131" s="212" t="s">
        <v>85</v>
      </c>
      <c r="AV131" s="14" t="s">
        <v>85</v>
      </c>
      <c r="AW131" s="14" t="s">
        <v>37</v>
      </c>
      <c r="AX131" s="14" t="s">
        <v>81</v>
      </c>
      <c r="AY131" s="212" t="s">
        <v>120</v>
      </c>
    </row>
    <row r="132" spans="1:65" s="2" customFormat="1" ht="21.75" customHeight="1">
      <c r="A132" s="34"/>
      <c r="B132" s="35"/>
      <c r="C132" s="173" t="s">
        <v>189</v>
      </c>
      <c r="D132" s="173" t="s">
        <v>122</v>
      </c>
      <c r="E132" s="174" t="s">
        <v>190</v>
      </c>
      <c r="F132" s="175" t="s">
        <v>191</v>
      </c>
      <c r="G132" s="176" t="s">
        <v>184</v>
      </c>
      <c r="H132" s="177">
        <v>62.51</v>
      </c>
      <c r="I132" s="178"/>
      <c r="J132" s="179">
        <f>ROUND(I132*H132,2)</f>
        <v>0</v>
      </c>
      <c r="K132" s="175" t="s">
        <v>126</v>
      </c>
      <c r="L132" s="39"/>
      <c r="M132" s="180" t="s">
        <v>19</v>
      </c>
      <c r="N132" s="181" t="s">
        <v>47</v>
      </c>
      <c r="O132" s="64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4" t="s">
        <v>127</v>
      </c>
      <c r="AT132" s="184" t="s">
        <v>122</v>
      </c>
      <c r="AU132" s="184" t="s">
        <v>85</v>
      </c>
      <c r="AY132" s="17" t="s">
        <v>120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7" t="s">
        <v>81</v>
      </c>
      <c r="BK132" s="185">
        <f>ROUND(I132*H132,2)</f>
        <v>0</v>
      </c>
      <c r="BL132" s="17" t="s">
        <v>127</v>
      </c>
      <c r="BM132" s="184" t="s">
        <v>192</v>
      </c>
    </row>
    <row r="133" spans="1:65" s="2" customFormat="1">
      <c r="A133" s="34"/>
      <c r="B133" s="35"/>
      <c r="C133" s="36"/>
      <c r="D133" s="186" t="s">
        <v>129</v>
      </c>
      <c r="E133" s="36"/>
      <c r="F133" s="187" t="s">
        <v>193</v>
      </c>
      <c r="G133" s="36"/>
      <c r="H133" s="36"/>
      <c r="I133" s="188"/>
      <c r="J133" s="36"/>
      <c r="K133" s="36"/>
      <c r="L133" s="39"/>
      <c r="M133" s="189"/>
      <c r="N133" s="190"/>
      <c r="O133" s="64"/>
      <c r="P133" s="64"/>
      <c r="Q133" s="64"/>
      <c r="R133" s="64"/>
      <c r="S133" s="64"/>
      <c r="T133" s="65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7" t="s">
        <v>129</v>
      </c>
      <c r="AU133" s="17" t="s">
        <v>85</v>
      </c>
    </row>
    <row r="134" spans="1:65" s="13" customFormat="1">
      <c r="B134" s="191"/>
      <c r="C134" s="192"/>
      <c r="D134" s="193" t="s">
        <v>131</v>
      </c>
      <c r="E134" s="194" t="s">
        <v>19</v>
      </c>
      <c r="F134" s="195" t="s">
        <v>178</v>
      </c>
      <c r="G134" s="192"/>
      <c r="H134" s="194" t="s">
        <v>19</v>
      </c>
      <c r="I134" s="196"/>
      <c r="J134" s="192"/>
      <c r="K134" s="192"/>
      <c r="L134" s="197"/>
      <c r="M134" s="198"/>
      <c r="N134" s="199"/>
      <c r="O134" s="199"/>
      <c r="P134" s="199"/>
      <c r="Q134" s="199"/>
      <c r="R134" s="199"/>
      <c r="S134" s="199"/>
      <c r="T134" s="200"/>
      <c r="AT134" s="201" t="s">
        <v>131</v>
      </c>
      <c r="AU134" s="201" t="s">
        <v>85</v>
      </c>
      <c r="AV134" s="13" t="s">
        <v>81</v>
      </c>
      <c r="AW134" s="13" t="s">
        <v>37</v>
      </c>
      <c r="AX134" s="13" t="s">
        <v>76</v>
      </c>
      <c r="AY134" s="201" t="s">
        <v>120</v>
      </c>
    </row>
    <row r="135" spans="1:65" s="14" customFormat="1">
      <c r="B135" s="202"/>
      <c r="C135" s="203"/>
      <c r="D135" s="193" t="s">
        <v>131</v>
      </c>
      <c r="E135" s="204" t="s">
        <v>19</v>
      </c>
      <c r="F135" s="205" t="s">
        <v>194</v>
      </c>
      <c r="G135" s="203"/>
      <c r="H135" s="206">
        <v>62.51</v>
      </c>
      <c r="I135" s="207"/>
      <c r="J135" s="203"/>
      <c r="K135" s="203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131</v>
      </c>
      <c r="AU135" s="212" t="s">
        <v>85</v>
      </c>
      <c r="AV135" s="14" t="s">
        <v>85</v>
      </c>
      <c r="AW135" s="14" t="s">
        <v>37</v>
      </c>
      <c r="AX135" s="14" t="s">
        <v>81</v>
      </c>
      <c r="AY135" s="212" t="s">
        <v>120</v>
      </c>
    </row>
    <row r="136" spans="1:65" s="2" customFormat="1" ht="16.5" customHeight="1">
      <c r="A136" s="34"/>
      <c r="B136" s="35"/>
      <c r="C136" s="173" t="s">
        <v>195</v>
      </c>
      <c r="D136" s="173" t="s">
        <v>122</v>
      </c>
      <c r="E136" s="174" t="s">
        <v>196</v>
      </c>
      <c r="F136" s="175" t="s">
        <v>197</v>
      </c>
      <c r="G136" s="176" t="s">
        <v>184</v>
      </c>
      <c r="H136" s="177">
        <v>63.84</v>
      </c>
      <c r="I136" s="178"/>
      <c r="J136" s="179">
        <f>ROUND(I136*H136,2)</f>
        <v>0</v>
      </c>
      <c r="K136" s="175" t="s">
        <v>126</v>
      </c>
      <c r="L136" s="39"/>
      <c r="M136" s="180" t="s">
        <v>19</v>
      </c>
      <c r="N136" s="181" t="s">
        <v>47</v>
      </c>
      <c r="O136" s="64"/>
      <c r="P136" s="182">
        <f>O136*H136</f>
        <v>0</v>
      </c>
      <c r="Q136" s="182">
        <v>0</v>
      </c>
      <c r="R136" s="182">
        <f>Q136*H136</f>
        <v>0</v>
      </c>
      <c r="S136" s="182">
        <v>0</v>
      </c>
      <c r="T136" s="183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4" t="s">
        <v>127</v>
      </c>
      <c r="AT136" s="184" t="s">
        <v>122</v>
      </c>
      <c r="AU136" s="184" t="s">
        <v>85</v>
      </c>
      <c r="AY136" s="17" t="s">
        <v>120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7" t="s">
        <v>81</v>
      </c>
      <c r="BK136" s="185">
        <f>ROUND(I136*H136,2)</f>
        <v>0</v>
      </c>
      <c r="BL136" s="17" t="s">
        <v>127</v>
      </c>
      <c r="BM136" s="184" t="s">
        <v>198</v>
      </c>
    </row>
    <row r="137" spans="1:65" s="2" customFormat="1">
      <c r="A137" s="34"/>
      <c r="B137" s="35"/>
      <c r="C137" s="36"/>
      <c r="D137" s="186" t="s">
        <v>129</v>
      </c>
      <c r="E137" s="36"/>
      <c r="F137" s="187" t="s">
        <v>199</v>
      </c>
      <c r="G137" s="36"/>
      <c r="H137" s="36"/>
      <c r="I137" s="188"/>
      <c r="J137" s="36"/>
      <c r="K137" s="36"/>
      <c r="L137" s="39"/>
      <c r="M137" s="189"/>
      <c r="N137" s="190"/>
      <c r="O137" s="64"/>
      <c r="P137" s="64"/>
      <c r="Q137" s="64"/>
      <c r="R137" s="64"/>
      <c r="S137" s="64"/>
      <c r="T137" s="65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7" t="s">
        <v>129</v>
      </c>
      <c r="AU137" s="17" t="s">
        <v>85</v>
      </c>
    </row>
    <row r="138" spans="1:65" s="13" customFormat="1">
      <c r="B138" s="191"/>
      <c r="C138" s="192"/>
      <c r="D138" s="193" t="s">
        <v>131</v>
      </c>
      <c r="E138" s="194" t="s">
        <v>19</v>
      </c>
      <c r="F138" s="195" t="s">
        <v>200</v>
      </c>
      <c r="G138" s="192"/>
      <c r="H138" s="194" t="s">
        <v>19</v>
      </c>
      <c r="I138" s="196"/>
      <c r="J138" s="192"/>
      <c r="K138" s="192"/>
      <c r="L138" s="197"/>
      <c r="M138" s="198"/>
      <c r="N138" s="199"/>
      <c r="O138" s="199"/>
      <c r="P138" s="199"/>
      <c r="Q138" s="199"/>
      <c r="R138" s="199"/>
      <c r="S138" s="199"/>
      <c r="T138" s="200"/>
      <c r="AT138" s="201" t="s">
        <v>131</v>
      </c>
      <c r="AU138" s="201" t="s">
        <v>85</v>
      </c>
      <c r="AV138" s="13" t="s">
        <v>81</v>
      </c>
      <c r="AW138" s="13" t="s">
        <v>37</v>
      </c>
      <c r="AX138" s="13" t="s">
        <v>76</v>
      </c>
      <c r="AY138" s="201" t="s">
        <v>120</v>
      </c>
    </row>
    <row r="139" spans="1:65" s="14" customFormat="1">
      <c r="B139" s="202"/>
      <c r="C139" s="203"/>
      <c r="D139" s="193" t="s">
        <v>131</v>
      </c>
      <c r="E139" s="204" t="s">
        <v>19</v>
      </c>
      <c r="F139" s="205" t="s">
        <v>201</v>
      </c>
      <c r="G139" s="203"/>
      <c r="H139" s="206">
        <v>63.84</v>
      </c>
      <c r="I139" s="207"/>
      <c r="J139" s="203"/>
      <c r="K139" s="203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131</v>
      </c>
      <c r="AU139" s="212" t="s">
        <v>85</v>
      </c>
      <c r="AV139" s="14" t="s">
        <v>85</v>
      </c>
      <c r="AW139" s="14" t="s">
        <v>37</v>
      </c>
      <c r="AX139" s="14" t="s">
        <v>81</v>
      </c>
      <c r="AY139" s="212" t="s">
        <v>120</v>
      </c>
    </row>
    <row r="140" spans="1:65" s="2" customFormat="1" ht="21.75" customHeight="1">
      <c r="A140" s="34"/>
      <c r="B140" s="35"/>
      <c r="C140" s="173" t="s">
        <v>8</v>
      </c>
      <c r="D140" s="173" t="s">
        <v>122</v>
      </c>
      <c r="E140" s="174" t="s">
        <v>202</v>
      </c>
      <c r="F140" s="175" t="s">
        <v>203</v>
      </c>
      <c r="G140" s="176" t="s">
        <v>184</v>
      </c>
      <c r="H140" s="177">
        <v>281.10000000000002</v>
      </c>
      <c r="I140" s="178"/>
      <c r="J140" s="179">
        <f>ROUND(I140*H140,2)</f>
        <v>0</v>
      </c>
      <c r="K140" s="175" t="s">
        <v>126</v>
      </c>
      <c r="L140" s="39"/>
      <c r="M140" s="180" t="s">
        <v>19</v>
      </c>
      <c r="N140" s="181" t="s">
        <v>47</v>
      </c>
      <c r="O140" s="64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4" t="s">
        <v>127</v>
      </c>
      <c r="AT140" s="184" t="s">
        <v>122</v>
      </c>
      <c r="AU140" s="184" t="s">
        <v>85</v>
      </c>
      <c r="AY140" s="17" t="s">
        <v>120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7" t="s">
        <v>81</v>
      </c>
      <c r="BK140" s="185">
        <f>ROUND(I140*H140,2)</f>
        <v>0</v>
      </c>
      <c r="BL140" s="17" t="s">
        <v>127</v>
      </c>
      <c r="BM140" s="184" t="s">
        <v>204</v>
      </c>
    </row>
    <row r="141" spans="1:65" s="2" customFormat="1">
      <c r="A141" s="34"/>
      <c r="B141" s="35"/>
      <c r="C141" s="36"/>
      <c r="D141" s="186" t="s">
        <v>129</v>
      </c>
      <c r="E141" s="36"/>
      <c r="F141" s="187" t="s">
        <v>205</v>
      </c>
      <c r="G141" s="36"/>
      <c r="H141" s="36"/>
      <c r="I141" s="188"/>
      <c r="J141" s="36"/>
      <c r="K141" s="36"/>
      <c r="L141" s="39"/>
      <c r="M141" s="189"/>
      <c r="N141" s="190"/>
      <c r="O141" s="64"/>
      <c r="P141" s="64"/>
      <c r="Q141" s="64"/>
      <c r="R141" s="64"/>
      <c r="S141" s="64"/>
      <c r="T141" s="65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129</v>
      </c>
      <c r="AU141" s="17" t="s">
        <v>85</v>
      </c>
    </row>
    <row r="142" spans="1:65" s="13" customFormat="1">
      <c r="B142" s="191"/>
      <c r="C142" s="192"/>
      <c r="D142" s="193" t="s">
        <v>131</v>
      </c>
      <c r="E142" s="194" t="s">
        <v>19</v>
      </c>
      <c r="F142" s="195" t="s">
        <v>206</v>
      </c>
      <c r="G142" s="192"/>
      <c r="H142" s="194" t="s">
        <v>19</v>
      </c>
      <c r="I142" s="196"/>
      <c r="J142" s="192"/>
      <c r="K142" s="192"/>
      <c r="L142" s="197"/>
      <c r="M142" s="198"/>
      <c r="N142" s="199"/>
      <c r="O142" s="199"/>
      <c r="P142" s="199"/>
      <c r="Q142" s="199"/>
      <c r="R142" s="199"/>
      <c r="S142" s="199"/>
      <c r="T142" s="200"/>
      <c r="AT142" s="201" t="s">
        <v>131</v>
      </c>
      <c r="AU142" s="201" t="s">
        <v>85</v>
      </c>
      <c r="AV142" s="13" t="s">
        <v>81</v>
      </c>
      <c r="AW142" s="13" t="s">
        <v>37</v>
      </c>
      <c r="AX142" s="13" t="s">
        <v>76</v>
      </c>
      <c r="AY142" s="201" t="s">
        <v>120</v>
      </c>
    </row>
    <row r="143" spans="1:65" s="14" customFormat="1">
      <c r="B143" s="202"/>
      <c r="C143" s="203"/>
      <c r="D143" s="193" t="s">
        <v>131</v>
      </c>
      <c r="E143" s="204" t="s">
        <v>19</v>
      </c>
      <c r="F143" s="205" t="s">
        <v>207</v>
      </c>
      <c r="G143" s="203"/>
      <c r="H143" s="206">
        <v>281.10000000000002</v>
      </c>
      <c r="I143" s="207"/>
      <c r="J143" s="203"/>
      <c r="K143" s="203"/>
      <c r="L143" s="208"/>
      <c r="M143" s="209"/>
      <c r="N143" s="210"/>
      <c r="O143" s="210"/>
      <c r="P143" s="210"/>
      <c r="Q143" s="210"/>
      <c r="R143" s="210"/>
      <c r="S143" s="210"/>
      <c r="T143" s="211"/>
      <c r="AT143" s="212" t="s">
        <v>131</v>
      </c>
      <c r="AU143" s="212" t="s">
        <v>85</v>
      </c>
      <c r="AV143" s="14" t="s">
        <v>85</v>
      </c>
      <c r="AW143" s="14" t="s">
        <v>37</v>
      </c>
      <c r="AX143" s="14" t="s">
        <v>81</v>
      </c>
      <c r="AY143" s="212" t="s">
        <v>120</v>
      </c>
    </row>
    <row r="144" spans="1:65" s="2" customFormat="1" ht="24.2" customHeight="1">
      <c r="A144" s="34"/>
      <c r="B144" s="35"/>
      <c r="C144" s="173" t="s">
        <v>208</v>
      </c>
      <c r="D144" s="173" t="s">
        <v>122</v>
      </c>
      <c r="E144" s="174" t="s">
        <v>209</v>
      </c>
      <c r="F144" s="175" t="s">
        <v>210</v>
      </c>
      <c r="G144" s="176" t="s">
        <v>184</v>
      </c>
      <c r="H144" s="177">
        <v>63.84</v>
      </c>
      <c r="I144" s="178"/>
      <c r="J144" s="179">
        <f>ROUND(I144*H144,2)</f>
        <v>0</v>
      </c>
      <c r="K144" s="175" t="s">
        <v>126</v>
      </c>
      <c r="L144" s="39"/>
      <c r="M144" s="180" t="s">
        <v>19</v>
      </c>
      <c r="N144" s="181" t="s">
        <v>47</v>
      </c>
      <c r="O144" s="64"/>
      <c r="P144" s="182">
        <f>O144*H144</f>
        <v>0</v>
      </c>
      <c r="Q144" s="182">
        <v>0</v>
      </c>
      <c r="R144" s="182">
        <f>Q144*H144</f>
        <v>0</v>
      </c>
      <c r="S144" s="182">
        <v>0</v>
      </c>
      <c r="T144" s="183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4" t="s">
        <v>127</v>
      </c>
      <c r="AT144" s="184" t="s">
        <v>122</v>
      </c>
      <c r="AU144" s="184" t="s">
        <v>85</v>
      </c>
      <c r="AY144" s="17" t="s">
        <v>120</v>
      </c>
      <c r="BE144" s="185">
        <f>IF(N144="základní",J144,0)</f>
        <v>0</v>
      </c>
      <c r="BF144" s="185">
        <f>IF(N144="snížená",J144,0)</f>
        <v>0</v>
      </c>
      <c r="BG144" s="185">
        <f>IF(N144="zákl. přenesená",J144,0)</f>
        <v>0</v>
      </c>
      <c r="BH144" s="185">
        <f>IF(N144="sníž. přenesená",J144,0)</f>
        <v>0</v>
      </c>
      <c r="BI144" s="185">
        <f>IF(N144="nulová",J144,0)</f>
        <v>0</v>
      </c>
      <c r="BJ144" s="17" t="s">
        <v>81</v>
      </c>
      <c r="BK144" s="185">
        <f>ROUND(I144*H144,2)</f>
        <v>0</v>
      </c>
      <c r="BL144" s="17" t="s">
        <v>127</v>
      </c>
      <c r="BM144" s="184" t="s">
        <v>211</v>
      </c>
    </row>
    <row r="145" spans="1:65" s="2" customFormat="1">
      <c r="A145" s="34"/>
      <c r="B145" s="35"/>
      <c r="C145" s="36"/>
      <c r="D145" s="186" t="s">
        <v>129</v>
      </c>
      <c r="E145" s="36"/>
      <c r="F145" s="187" t="s">
        <v>212</v>
      </c>
      <c r="G145" s="36"/>
      <c r="H145" s="36"/>
      <c r="I145" s="188"/>
      <c r="J145" s="36"/>
      <c r="K145" s="36"/>
      <c r="L145" s="39"/>
      <c r="M145" s="189"/>
      <c r="N145" s="190"/>
      <c r="O145" s="64"/>
      <c r="P145" s="64"/>
      <c r="Q145" s="64"/>
      <c r="R145" s="64"/>
      <c r="S145" s="64"/>
      <c r="T145" s="65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7" t="s">
        <v>129</v>
      </c>
      <c r="AU145" s="17" t="s">
        <v>85</v>
      </c>
    </row>
    <row r="146" spans="1:65" s="13" customFormat="1">
      <c r="B146" s="191"/>
      <c r="C146" s="192"/>
      <c r="D146" s="193" t="s">
        <v>131</v>
      </c>
      <c r="E146" s="194" t="s">
        <v>19</v>
      </c>
      <c r="F146" s="195" t="s">
        <v>200</v>
      </c>
      <c r="G146" s="192"/>
      <c r="H146" s="194" t="s">
        <v>19</v>
      </c>
      <c r="I146" s="196"/>
      <c r="J146" s="192"/>
      <c r="K146" s="192"/>
      <c r="L146" s="197"/>
      <c r="M146" s="198"/>
      <c r="N146" s="199"/>
      <c r="O146" s="199"/>
      <c r="P146" s="199"/>
      <c r="Q146" s="199"/>
      <c r="R146" s="199"/>
      <c r="S146" s="199"/>
      <c r="T146" s="200"/>
      <c r="AT146" s="201" t="s">
        <v>131</v>
      </c>
      <c r="AU146" s="201" t="s">
        <v>85</v>
      </c>
      <c r="AV146" s="13" t="s">
        <v>81</v>
      </c>
      <c r="AW146" s="13" t="s">
        <v>37</v>
      </c>
      <c r="AX146" s="13" t="s">
        <v>76</v>
      </c>
      <c r="AY146" s="201" t="s">
        <v>120</v>
      </c>
    </row>
    <row r="147" spans="1:65" s="14" customFormat="1">
      <c r="B147" s="202"/>
      <c r="C147" s="203"/>
      <c r="D147" s="193" t="s">
        <v>131</v>
      </c>
      <c r="E147" s="204" t="s">
        <v>19</v>
      </c>
      <c r="F147" s="205" t="s">
        <v>201</v>
      </c>
      <c r="G147" s="203"/>
      <c r="H147" s="206">
        <v>63.84</v>
      </c>
      <c r="I147" s="207"/>
      <c r="J147" s="203"/>
      <c r="K147" s="203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131</v>
      </c>
      <c r="AU147" s="212" t="s">
        <v>85</v>
      </c>
      <c r="AV147" s="14" t="s">
        <v>85</v>
      </c>
      <c r="AW147" s="14" t="s">
        <v>37</v>
      </c>
      <c r="AX147" s="14" t="s">
        <v>81</v>
      </c>
      <c r="AY147" s="212" t="s">
        <v>120</v>
      </c>
    </row>
    <row r="148" spans="1:65" s="2" customFormat="1" ht="37.9" customHeight="1">
      <c r="A148" s="34"/>
      <c r="B148" s="35"/>
      <c r="C148" s="173" t="s">
        <v>213</v>
      </c>
      <c r="D148" s="173" t="s">
        <v>122</v>
      </c>
      <c r="E148" s="174" t="s">
        <v>214</v>
      </c>
      <c r="F148" s="175" t="s">
        <v>215</v>
      </c>
      <c r="G148" s="176" t="s">
        <v>184</v>
      </c>
      <c r="H148" s="177">
        <v>422.15</v>
      </c>
      <c r="I148" s="178"/>
      <c r="J148" s="179">
        <f>ROUND(I148*H148,2)</f>
        <v>0</v>
      </c>
      <c r="K148" s="175" t="s">
        <v>126</v>
      </c>
      <c r="L148" s="39"/>
      <c r="M148" s="180" t="s">
        <v>19</v>
      </c>
      <c r="N148" s="181" t="s">
        <v>47</v>
      </c>
      <c r="O148" s="64"/>
      <c r="P148" s="182">
        <f>O148*H148</f>
        <v>0</v>
      </c>
      <c r="Q148" s="182">
        <v>0</v>
      </c>
      <c r="R148" s="182">
        <f>Q148*H148</f>
        <v>0</v>
      </c>
      <c r="S148" s="182">
        <v>0</v>
      </c>
      <c r="T148" s="183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4" t="s">
        <v>127</v>
      </c>
      <c r="AT148" s="184" t="s">
        <v>122</v>
      </c>
      <c r="AU148" s="184" t="s">
        <v>85</v>
      </c>
      <c r="AY148" s="17" t="s">
        <v>120</v>
      </c>
      <c r="BE148" s="185">
        <f>IF(N148="základní",J148,0)</f>
        <v>0</v>
      </c>
      <c r="BF148" s="185">
        <f>IF(N148="snížená",J148,0)</f>
        <v>0</v>
      </c>
      <c r="BG148" s="185">
        <f>IF(N148="zákl. přenesená",J148,0)</f>
        <v>0</v>
      </c>
      <c r="BH148" s="185">
        <f>IF(N148="sníž. přenesená",J148,0)</f>
        <v>0</v>
      </c>
      <c r="BI148" s="185">
        <f>IF(N148="nulová",J148,0)</f>
        <v>0</v>
      </c>
      <c r="BJ148" s="17" t="s">
        <v>81</v>
      </c>
      <c r="BK148" s="185">
        <f>ROUND(I148*H148,2)</f>
        <v>0</v>
      </c>
      <c r="BL148" s="17" t="s">
        <v>127</v>
      </c>
      <c r="BM148" s="184" t="s">
        <v>216</v>
      </c>
    </row>
    <row r="149" spans="1:65" s="2" customFormat="1">
      <c r="A149" s="34"/>
      <c r="B149" s="35"/>
      <c r="C149" s="36"/>
      <c r="D149" s="186" t="s">
        <v>129</v>
      </c>
      <c r="E149" s="36"/>
      <c r="F149" s="187" t="s">
        <v>217</v>
      </c>
      <c r="G149" s="36"/>
      <c r="H149" s="36"/>
      <c r="I149" s="188"/>
      <c r="J149" s="36"/>
      <c r="K149" s="36"/>
      <c r="L149" s="39"/>
      <c r="M149" s="189"/>
      <c r="N149" s="190"/>
      <c r="O149" s="64"/>
      <c r="P149" s="64"/>
      <c r="Q149" s="64"/>
      <c r="R149" s="64"/>
      <c r="S149" s="64"/>
      <c r="T149" s="65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T149" s="17" t="s">
        <v>129</v>
      </c>
      <c r="AU149" s="17" t="s">
        <v>85</v>
      </c>
    </row>
    <row r="150" spans="1:65" s="14" customFormat="1">
      <c r="B150" s="202"/>
      <c r="C150" s="203"/>
      <c r="D150" s="193" t="s">
        <v>131</v>
      </c>
      <c r="E150" s="204" t="s">
        <v>19</v>
      </c>
      <c r="F150" s="205" t="s">
        <v>218</v>
      </c>
      <c r="G150" s="203"/>
      <c r="H150" s="206">
        <v>422.15</v>
      </c>
      <c r="I150" s="207"/>
      <c r="J150" s="203"/>
      <c r="K150" s="203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131</v>
      </c>
      <c r="AU150" s="212" t="s">
        <v>85</v>
      </c>
      <c r="AV150" s="14" t="s">
        <v>85</v>
      </c>
      <c r="AW150" s="14" t="s">
        <v>37</v>
      </c>
      <c r="AX150" s="14" t="s">
        <v>81</v>
      </c>
      <c r="AY150" s="212" t="s">
        <v>120</v>
      </c>
    </row>
    <row r="151" spans="1:65" s="2" customFormat="1" ht="24.2" customHeight="1">
      <c r="A151" s="34"/>
      <c r="B151" s="35"/>
      <c r="C151" s="173" t="s">
        <v>219</v>
      </c>
      <c r="D151" s="173" t="s">
        <v>122</v>
      </c>
      <c r="E151" s="174" t="s">
        <v>220</v>
      </c>
      <c r="F151" s="175" t="s">
        <v>221</v>
      </c>
      <c r="G151" s="176" t="s">
        <v>222</v>
      </c>
      <c r="H151" s="177">
        <v>717.65499999999997</v>
      </c>
      <c r="I151" s="178"/>
      <c r="J151" s="179">
        <f>ROUND(I151*H151,2)</f>
        <v>0</v>
      </c>
      <c r="K151" s="175" t="s">
        <v>126</v>
      </c>
      <c r="L151" s="39"/>
      <c r="M151" s="180" t="s">
        <v>19</v>
      </c>
      <c r="N151" s="181" t="s">
        <v>47</v>
      </c>
      <c r="O151" s="64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4" t="s">
        <v>127</v>
      </c>
      <c r="AT151" s="184" t="s">
        <v>122</v>
      </c>
      <c r="AU151" s="184" t="s">
        <v>85</v>
      </c>
      <c r="AY151" s="17" t="s">
        <v>120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7" t="s">
        <v>81</v>
      </c>
      <c r="BK151" s="185">
        <f>ROUND(I151*H151,2)</f>
        <v>0</v>
      </c>
      <c r="BL151" s="17" t="s">
        <v>127</v>
      </c>
      <c r="BM151" s="184" t="s">
        <v>223</v>
      </c>
    </row>
    <row r="152" spans="1:65" s="2" customFormat="1">
      <c r="A152" s="34"/>
      <c r="B152" s="35"/>
      <c r="C152" s="36"/>
      <c r="D152" s="186" t="s">
        <v>129</v>
      </c>
      <c r="E152" s="36"/>
      <c r="F152" s="187" t="s">
        <v>224</v>
      </c>
      <c r="G152" s="36"/>
      <c r="H152" s="36"/>
      <c r="I152" s="188"/>
      <c r="J152" s="36"/>
      <c r="K152" s="36"/>
      <c r="L152" s="39"/>
      <c r="M152" s="189"/>
      <c r="N152" s="190"/>
      <c r="O152" s="64"/>
      <c r="P152" s="64"/>
      <c r="Q152" s="64"/>
      <c r="R152" s="64"/>
      <c r="S152" s="64"/>
      <c r="T152" s="65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7" t="s">
        <v>129</v>
      </c>
      <c r="AU152" s="17" t="s">
        <v>85</v>
      </c>
    </row>
    <row r="153" spans="1:65" s="14" customFormat="1">
      <c r="B153" s="202"/>
      <c r="C153" s="203"/>
      <c r="D153" s="193" t="s">
        <v>131</v>
      </c>
      <c r="E153" s="203"/>
      <c r="F153" s="205" t="s">
        <v>225</v>
      </c>
      <c r="G153" s="203"/>
      <c r="H153" s="206">
        <v>717.65499999999997</v>
      </c>
      <c r="I153" s="207"/>
      <c r="J153" s="203"/>
      <c r="K153" s="203"/>
      <c r="L153" s="208"/>
      <c r="M153" s="209"/>
      <c r="N153" s="210"/>
      <c r="O153" s="210"/>
      <c r="P153" s="210"/>
      <c r="Q153" s="210"/>
      <c r="R153" s="210"/>
      <c r="S153" s="210"/>
      <c r="T153" s="211"/>
      <c r="AT153" s="212" t="s">
        <v>131</v>
      </c>
      <c r="AU153" s="212" t="s">
        <v>85</v>
      </c>
      <c r="AV153" s="14" t="s">
        <v>85</v>
      </c>
      <c r="AW153" s="14" t="s">
        <v>4</v>
      </c>
      <c r="AX153" s="14" t="s">
        <v>81</v>
      </c>
      <c r="AY153" s="212" t="s">
        <v>120</v>
      </c>
    </row>
    <row r="154" spans="1:65" s="2" customFormat="1" ht="24.2" customHeight="1">
      <c r="A154" s="34"/>
      <c r="B154" s="35"/>
      <c r="C154" s="173" t="s">
        <v>226</v>
      </c>
      <c r="D154" s="173" t="s">
        <v>122</v>
      </c>
      <c r="E154" s="174" t="s">
        <v>227</v>
      </c>
      <c r="F154" s="175" t="s">
        <v>228</v>
      </c>
      <c r="G154" s="176" t="s">
        <v>125</v>
      </c>
      <c r="H154" s="177">
        <v>377</v>
      </c>
      <c r="I154" s="178"/>
      <c r="J154" s="179">
        <f>ROUND(I154*H154,2)</f>
        <v>0</v>
      </c>
      <c r="K154" s="175" t="s">
        <v>126</v>
      </c>
      <c r="L154" s="39"/>
      <c r="M154" s="180" t="s">
        <v>19</v>
      </c>
      <c r="N154" s="181" t="s">
        <v>47</v>
      </c>
      <c r="O154" s="64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4" t="s">
        <v>127</v>
      </c>
      <c r="AT154" s="184" t="s">
        <v>122</v>
      </c>
      <c r="AU154" s="184" t="s">
        <v>85</v>
      </c>
      <c r="AY154" s="17" t="s">
        <v>120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7" t="s">
        <v>81</v>
      </c>
      <c r="BK154" s="185">
        <f>ROUND(I154*H154,2)</f>
        <v>0</v>
      </c>
      <c r="BL154" s="17" t="s">
        <v>127</v>
      </c>
      <c r="BM154" s="184" t="s">
        <v>229</v>
      </c>
    </row>
    <row r="155" spans="1:65" s="2" customFormat="1">
      <c r="A155" s="34"/>
      <c r="B155" s="35"/>
      <c r="C155" s="36"/>
      <c r="D155" s="186" t="s">
        <v>129</v>
      </c>
      <c r="E155" s="36"/>
      <c r="F155" s="187" t="s">
        <v>230</v>
      </c>
      <c r="G155" s="36"/>
      <c r="H155" s="36"/>
      <c r="I155" s="188"/>
      <c r="J155" s="36"/>
      <c r="K155" s="36"/>
      <c r="L155" s="39"/>
      <c r="M155" s="189"/>
      <c r="N155" s="190"/>
      <c r="O155" s="64"/>
      <c r="P155" s="64"/>
      <c r="Q155" s="64"/>
      <c r="R155" s="64"/>
      <c r="S155" s="64"/>
      <c r="T155" s="65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T155" s="17" t="s">
        <v>129</v>
      </c>
      <c r="AU155" s="17" t="s">
        <v>85</v>
      </c>
    </row>
    <row r="156" spans="1:65" s="2" customFormat="1" ht="24.2" customHeight="1">
      <c r="A156" s="34"/>
      <c r="B156" s="35"/>
      <c r="C156" s="173" t="s">
        <v>231</v>
      </c>
      <c r="D156" s="173" t="s">
        <v>122</v>
      </c>
      <c r="E156" s="174" t="s">
        <v>232</v>
      </c>
      <c r="F156" s="175" t="s">
        <v>233</v>
      </c>
      <c r="G156" s="176" t="s">
        <v>125</v>
      </c>
      <c r="H156" s="177">
        <v>377</v>
      </c>
      <c r="I156" s="178"/>
      <c r="J156" s="179">
        <f>ROUND(I156*H156,2)</f>
        <v>0</v>
      </c>
      <c r="K156" s="175" t="s">
        <v>126</v>
      </c>
      <c r="L156" s="39"/>
      <c r="M156" s="180" t="s">
        <v>19</v>
      </c>
      <c r="N156" s="181" t="s">
        <v>47</v>
      </c>
      <c r="O156" s="64"/>
      <c r="P156" s="182">
        <f>O156*H156</f>
        <v>0</v>
      </c>
      <c r="Q156" s="182">
        <v>0</v>
      </c>
      <c r="R156" s="182">
        <f>Q156*H156</f>
        <v>0</v>
      </c>
      <c r="S156" s="182">
        <v>0</v>
      </c>
      <c r="T156" s="183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4" t="s">
        <v>127</v>
      </c>
      <c r="AT156" s="184" t="s">
        <v>122</v>
      </c>
      <c r="AU156" s="184" t="s">
        <v>85</v>
      </c>
      <c r="AY156" s="17" t="s">
        <v>120</v>
      </c>
      <c r="BE156" s="185">
        <f>IF(N156="základní",J156,0)</f>
        <v>0</v>
      </c>
      <c r="BF156" s="185">
        <f>IF(N156="snížená",J156,0)</f>
        <v>0</v>
      </c>
      <c r="BG156" s="185">
        <f>IF(N156="zákl. přenesená",J156,0)</f>
        <v>0</v>
      </c>
      <c r="BH156" s="185">
        <f>IF(N156="sníž. přenesená",J156,0)</f>
        <v>0</v>
      </c>
      <c r="BI156" s="185">
        <f>IF(N156="nulová",J156,0)</f>
        <v>0</v>
      </c>
      <c r="BJ156" s="17" t="s">
        <v>81</v>
      </c>
      <c r="BK156" s="185">
        <f>ROUND(I156*H156,2)</f>
        <v>0</v>
      </c>
      <c r="BL156" s="17" t="s">
        <v>127</v>
      </c>
      <c r="BM156" s="184" t="s">
        <v>234</v>
      </c>
    </row>
    <row r="157" spans="1:65" s="2" customFormat="1">
      <c r="A157" s="34"/>
      <c r="B157" s="35"/>
      <c r="C157" s="36"/>
      <c r="D157" s="186" t="s">
        <v>129</v>
      </c>
      <c r="E157" s="36"/>
      <c r="F157" s="187" t="s">
        <v>235</v>
      </c>
      <c r="G157" s="36"/>
      <c r="H157" s="36"/>
      <c r="I157" s="188"/>
      <c r="J157" s="36"/>
      <c r="K157" s="36"/>
      <c r="L157" s="39"/>
      <c r="M157" s="189"/>
      <c r="N157" s="190"/>
      <c r="O157" s="64"/>
      <c r="P157" s="64"/>
      <c r="Q157" s="64"/>
      <c r="R157" s="64"/>
      <c r="S157" s="64"/>
      <c r="T157" s="65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T157" s="17" t="s">
        <v>129</v>
      </c>
      <c r="AU157" s="17" t="s">
        <v>85</v>
      </c>
    </row>
    <row r="158" spans="1:65" s="2" customFormat="1" ht="16.5" customHeight="1">
      <c r="A158" s="34"/>
      <c r="B158" s="35"/>
      <c r="C158" s="224" t="s">
        <v>236</v>
      </c>
      <c r="D158" s="224" t="s">
        <v>237</v>
      </c>
      <c r="E158" s="225" t="s">
        <v>238</v>
      </c>
      <c r="F158" s="226" t="s">
        <v>239</v>
      </c>
      <c r="G158" s="227" t="s">
        <v>240</v>
      </c>
      <c r="H158" s="228">
        <v>7.54</v>
      </c>
      <c r="I158" s="229"/>
      <c r="J158" s="230">
        <f>ROUND(I158*H158,2)</f>
        <v>0</v>
      </c>
      <c r="K158" s="226" t="s">
        <v>126</v>
      </c>
      <c r="L158" s="231"/>
      <c r="M158" s="232" t="s">
        <v>19</v>
      </c>
      <c r="N158" s="233" t="s">
        <v>47</v>
      </c>
      <c r="O158" s="64"/>
      <c r="P158" s="182">
        <f>O158*H158</f>
        <v>0</v>
      </c>
      <c r="Q158" s="182">
        <v>1E-3</v>
      </c>
      <c r="R158" s="182">
        <f>Q158*H158</f>
        <v>7.5399999999999998E-3</v>
      </c>
      <c r="S158" s="182">
        <v>0</v>
      </c>
      <c r="T158" s="183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4" t="s">
        <v>171</v>
      </c>
      <c r="AT158" s="184" t="s">
        <v>237</v>
      </c>
      <c r="AU158" s="184" t="s">
        <v>85</v>
      </c>
      <c r="AY158" s="17" t="s">
        <v>120</v>
      </c>
      <c r="BE158" s="185">
        <f>IF(N158="základní",J158,0)</f>
        <v>0</v>
      </c>
      <c r="BF158" s="185">
        <f>IF(N158="snížená",J158,0)</f>
        <v>0</v>
      </c>
      <c r="BG158" s="185">
        <f>IF(N158="zákl. přenesená",J158,0)</f>
        <v>0</v>
      </c>
      <c r="BH158" s="185">
        <f>IF(N158="sníž. přenesená",J158,0)</f>
        <v>0</v>
      </c>
      <c r="BI158" s="185">
        <f>IF(N158="nulová",J158,0)</f>
        <v>0</v>
      </c>
      <c r="BJ158" s="17" t="s">
        <v>81</v>
      </c>
      <c r="BK158" s="185">
        <f>ROUND(I158*H158,2)</f>
        <v>0</v>
      </c>
      <c r="BL158" s="17" t="s">
        <v>127</v>
      </c>
      <c r="BM158" s="184" t="s">
        <v>241</v>
      </c>
    </row>
    <row r="159" spans="1:65" s="14" customFormat="1">
      <c r="B159" s="202"/>
      <c r="C159" s="203"/>
      <c r="D159" s="193" t="s">
        <v>131</v>
      </c>
      <c r="E159" s="203"/>
      <c r="F159" s="205" t="s">
        <v>242</v>
      </c>
      <c r="G159" s="203"/>
      <c r="H159" s="206">
        <v>7.54</v>
      </c>
      <c r="I159" s="207"/>
      <c r="J159" s="203"/>
      <c r="K159" s="203"/>
      <c r="L159" s="208"/>
      <c r="M159" s="209"/>
      <c r="N159" s="210"/>
      <c r="O159" s="210"/>
      <c r="P159" s="210"/>
      <c r="Q159" s="210"/>
      <c r="R159" s="210"/>
      <c r="S159" s="210"/>
      <c r="T159" s="211"/>
      <c r="AT159" s="212" t="s">
        <v>131</v>
      </c>
      <c r="AU159" s="212" t="s">
        <v>85</v>
      </c>
      <c r="AV159" s="14" t="s">
        <v>85</v>
      </c>
      <c r="AW159" s="14" t="s">
        <v>4</v>
      </c>
      <c r="AX159" s="14" t="s">
        <v>81</v>
      </c>
      <c r="AY159" s="212" t="s">
        <v>120</v>
      </c>
    </row>
    <row r="160" spans="1:65" s="2" customFormat="1" ht="21.75" customHeight="1">
      <c r="A160" s="34"/>
      <c r="B160" s="35"/>
      <c r="C160" s="173" t="s">
        <v>243</v>
      </c>
      <c r="D160" s="173" t="s">
        <v>122</v>
      </c>
      <c r="E160" s="174" t="s">
        <v>244</v>
      </c>
      <c r="F160" s="175" t="s">
        <v>245</v>
      </c>
      <c r="G160" s="176" t="s">
        <v>125</v>
      </c>
      <c r="H160" s="177">
        <v>1103</v>
      </c>
      <c r="I160" s="178"/>
      <c r="J160" s="179">
        <f>ROUND(I160*H160,2)</f>
        <v>0</v>
      </c>
      <c r="K160" s="175" t="s">
        <v>126</v>
      </c>
      <c r="L160" s="39"/>
      <c r="M160" s="180" t="s">
        <v>19</v>
      </c>
      <c r="N160" s="181" t="s">
        <v>47</v>
      </c>
      <c r="O160" s="64"/>
      <c r="P160" s="182">
        <f>O160*H160</f>
        <v>0</v>
      </c>
      <c r="Q160" s="182">
        <v>0</v>
      </c>
      <c r="R160" s="182">
        <f>Q160*H160</f>
        <v>0</v>
      </c>
      <c r="S160" s="182">
        <v>0</v>
      </c>
      <c r="T160" s="183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4" t="s">
        <v>127</v>
      </c>
      <c r="AT160" s="184" t="s">
        <v>122</v>
      </c>
      <c r="AU160" s="184" t="s">
        <v>85</v>
      </c>
      <c r="AY160" s="17" t="s">
        <v>120</v>
      </c>
      <c r="BE160" s="185">
        <f>IF(N160="základní",J160,0)</f>
        <v>0</v>
      </c>
      <c r="BF160" s="185">
        <f>IF(N160="snížená",J160,0)</f>
        <v>0</v>
      </c>
      <c r="BG160" s="185">
        <f>IF(N160="zákl. přenesená",J160,0)</f>
        <v>0</v>
      </c>
      <c r="BH160" s="185">
        <f>IF(N160="sníž. přenesená",J160,0)</f>
        <v>0</v>
      </c>
      <c r="BI160" s="185">
        <f>IF(N160="nulová",J160,0)</f>
        <v>0</v>
      </c>
      <c r="BJ160" s="17" t="s">
        <v>81</v>
      </c>
      <c r="BK160" s="185">
        <f>ROUND(I160*H160,2)</f>
        <v>0</v>
      </c>
      <c r="BL160" s="17" t="s">
        <v>127</v>
      </c>
      <c r="BM160" s="184" t="s">
        <v>246</v>
      </c>
    </row>
    <row r="161" spans="1:65" s="2" customFormat="1">
      <c r="A161" s="34"/>
      <c r="B161" s="35"/>
      <c r="C161" s="36"/>
      <c r="D161" s="186" t="s">
        <v>129</v>
      </c>
      <c r="E161" s="36"/>
      <c r="F161" s="187" t="s">
        <v>247</v>
      </c>
      <c r="G161" s="36"/>
      <c r="H161" s="36"/>
      <c r="I161" s="188"/>
      <c r="J161" s="36"/>
      <c r="K161" s="36"/>
      <c r="L161" s="39"/>
      <c r="M161" s="189"/>
      <c r="N161" s="190"/>
      <c r="O161" s="64"/>
      <c r="P161" s="64"/>
      <c r="Q161" s="64"/>
      <c r="R161" s="64"/>
      <c r="S161" s="64"/>
      <c r="T161" s="65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T161" s="17" t="s">
        <v>129</v>
      </c>
      <c r="AU161" s="17" t="s">
        <v>85</v>
      </c>
    </row>
    <row r="162" spans="1:65" s="2" customFormat="1" ht="21.75" customHeight="1">
      <c r="A162" s="34"/>
      <c r="B162" s="35"/>
      <c r="C162" s="173" t="s">
        <v>248</v>
      </c>
      <c r="D162" s="173" t="s">
        <v>122</v>
      </c>
      <c r="E162" s="174" t="s">
        <v>249</v>
      </c>
      <c r="F162" s="175" t="s">
        <v>250</v>
      </c>
      <c r="G162" s="176" t="s">
        <v>125</v>
      </c>
      <c r="H162" s="177">
        <v>24</v>
      </c>
      <c r="I162" s="178"/>
      <c r="J162" s="179">
        <f>ROUND(I162*H162,2)</f>
        <v>0</v>
      </c>
      <c r="K162" s="175" t="s">
        <v>126</v>
      </c>
      <c r="L162" s="39"/>
      <c r="M162" s="180" t="s">
        <v>19</v>
      </c>
      <c r="N162" s="181" t="s">
        <v>47</v>
      </c>
      <c r="O162" s="64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4" t="s">
        <v>127</v>
      </c>
      <c r="AT162" s="184" t="s">
        <v>122</v>
      </c>
      <c r="AU162" s="184" t="s">
        <v>85</v>
      </c>
      <c r="AY162" s="17" t="s">
        <v>120</v>
      </c>
      <c r="BE162" s="185">
        <f>IF(N162="základní",J162,0)</f>
        <v>0</v>
      </c>
      <c r="BF162" s="185">
        <f>IF(N162="snížená",J162,0)</f>
        <v>0</v>
      </c>
      <c r="BG162" s="185">
        <f>IF(N162="zákl. přenesená",J162,0)</f>
        <v>0</v>
      </c>
      <c r="BH162" s="185">
        <f>IF(N162="sníž. přenesená",J162,0)</f>
        <v>0</v>
      </c>
      <c r="BI162" s="185">
        <f>IF(N162="nulová",J162,0)</f>
        <v>0</v>
      </c>
      <c r="BJ162" s="17" t="s">
        <v>81</v>
      </c>
      <c r="BK162" s="185">
        <f>ROUND(I162*H162,2)</f>
        <v>0</v>
      </c>
      <c r="BL162" s="17" t="s">
        <v>127</v>
      </c>
      <c r="BM162" s="184" t="s">
        <v>251</v>
      </c>
    </row>
    <row r="163" spans="1:65" s="2" customFormat="1">
      <c r="A163" s="34"/>
      <c r="B163" s="35"/>
      <c r="C163" s="36"/>
      <c r="D163" s="186" t="s">
        <v>129</v>
      </c>
      <c r="E163" s="36"/>
      <c r="F163" s="187" t="s">
        <v>252</v>
      </c>
      <c r="G163" s="36"/>
      <c r="H163" s="36"/>
      <c r="I163" s="188"/>
      <c r="J163" s="36"/>
      <c r="K163" s="36"/>
      <c r="L163" s="39"/>
      <c r="M163" s="189"/>
      <c r="N163" s="190"/>
      <c r="O163" s="64"/>
      <c r="P163" s="64"/>
      <c r="Q163" s="64"/>
      <c r="R163" s="64"/>
      <c r="S163" s="64"/>
      <c r="T163" s="65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T163" s="17" t="s">
        <v>129</v>
      </c>
      <c r="AU163" s="17" t="s">
        <v>85</v>
      </c>
    </row>
    <row r="164" spans="1:65" s="13" customFormat="1">
      <c r="B164" s="191"/>
      <c r="C164" s="192"/>
      <c r="D164" s="193" t="s">
        <v>131</v>
      </c>
      <c r="E164" s="194" t="s">
        <v>19</v>
      </c>
      <c r="F164" s="195" t="s">
        <v>253</v>
      </c>
      <c r="G164" s="192"/>
      <c r="H164" s="194" t="s">
        <v>19</v>
      </c>
      <c r="I164" s="196"/>
      <c r="J164" s="192"/>
      <c r="K164" s="192"/>
      <c r="L164" s="197"/>
      <c r="M164" s="198"/>
      <c r="N164" s="199"/>
      <c r="O164" s="199"/>
      <c r="P164" s="199"/>
      <c r="Q164" s="199"/>
      <c r="R164" s="199"/>
      <c r="S164" s="199"/>
      <c r="T164" s="200"/>
      <c r="AT164" s="201" t="s">
        <v>131</v>
      </c>
      <c r="AU164" s="201" t="s">
        <v>85</v>
      </c>
      <c r="AV164" s="13" t="s">
        <v>81</v>
      </c>
      <c r="AW164" s="13" t="s">
        <v>37</v>
      </c>
      <c r="AX164" s="13" t="s">
        <v>76</v>
      </c>
      <c r="AY164" s="201" t="s">
        <v>120</v>
      </c>
    </row>
    <row r="165" spans="1:65" s="14" customFormat="1">
      <c r="B165" s="202"/>
      <c r="C165" s="203"/>
      <c r="D165" s="193" t="s">
        <v>131</v>
      </c>
      <c r="E165" s="204" t="s">
        <v>19</v>
      </c>
      <c r="F165" s="205" t="s">
        <v>254</v>
      </c>
      <c r="G165" s="203"/>
      <c r="H165" s="206">
        <v>24</v>
      </c>
      <c r="I165" s="207"/>
      <c r="J165" s="203"/>
      <c r="K165" s="203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131</v>
      </c>
      <c r="AU165" s="212" t="s">
        <v>85</v>
      </c>
      <c r="AV165" s="14" t="s">
        <v>85</v>
      </c>
      <c r="AW165" s="14" t="s">
        <v>37</v>
      </c>
      <c r="AX165" s="14" t="s">
        <v>81</v>
      </c>
      <c r="AY165" s="212" t="s">
        <v>120</v>
      </c>
    </row>
    <row r="166" spans="1:65" s="2" customFormat="1" ht="16.5" customHeight="1">
      <c r="A166" s="34"/>
      <c r="B166" s="35"/>
      <c r="C166" s="224" t="s">
        <v>7</v>
      </c>
      <c r="D166" s="224" t="s">
        <v>237</v>
      </c>
      <c r="E166" s="225" t="s">
        <v>255</v>
      </c>
      <c r="F166" s="226" t="s">
        <v>256</v>
      </c>
      <c r="G166" s="227" t="s">
        <v>184</v>
      </c>
      <c r="H166" s="228">
        <v>12</v>
      </c>
      <c r="I166" s="229"/>
      <c r="J166" s="230">
        <f>ROUND(I166*H166,2)</f>
        <v>0</v>
      </c>
      <c r="K166" s="226" t="s">
        <v>126</v>
      </c>
      <c r="L166" s="231"/>
      <c r="M166" s="232" t="s">
        <v>19</v>
      </c>
      <c r="N166" s="233" t="s">
        <v>47</v>
      </c>
      <c r="O166" s="64"/>
      <c r="P166" s="182">
        <f>O166*H166</f>
        <v>0</v>
      </c>
      <c r="Q166" s="182">
        <v>0.22</v>
      </c>
      <c r="R166" s="182">
        <f>Q166*H166</f>
        <v>2.64</v>
      </c>
      <c r="S166" s="182">
        <v>0</v>
      </c>
      <c r="T166" s="183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4" t="s">
        <v>171</v>
      </c>
      <c r="AT166" s="184" t="s">
        <v>237</v>
      </c>
      <c r="AU166" s="184" t="s">
        <v>85</v>
      </c>
      <c r="AY166" s="17" t="s">
        <v>120</v>
      </c>
      <c r="BE166" s="185">
        <f>IF(N166="základní",J166,0)</f>
        <v>0</v>
      </c>
      <c r="BF166" s="185">
        <f>IF(N166="snížená",J166,0)</f>
        <v>0</v>
      </c>
      <c r="BG166" s="185">
        <f>IF(N166="zákl. přenesená",J166,0)</f>
        <v>0</v>
      </c>
      <c r="BH166" s="185">
        <f>IF(N166="sníž. přenesená",J166,0)</f>
        <v>0</v>
      </c>
      <c r="BI166" s="185">
        <f>IF(N166="nulová",J166,0)</f>
        <v>0</v>
      </c>
      <c r="BJ166" s="17" t="s">
        <v>81</v>
      </c>
      <c r="BK166" s="185">
        <f>ROUND(I166*H166,2)</f>
        <v>0</v>
      </c>
      <c r="BL166" s="17" t="s">
        <v>127</v>
      </c>
      <c r="BM166" s="184" t="s">
        <v>257</v>
      </c>
    </row>
    <row r="167" spans="1:65" s="13" customFormat="1">
      <c r="B167" s="191"/>
      <c r="C167" s="192"/>
      <c r="D167" s="193" t="s">
        <v>131</v>
      </c>
      <c r="E167" s="194" t="s">
        <v>19</v>
      </c>
      <c r="F167" s="195" t="s">
        <v>258</v>
      </c>
      <c r="G167" s="192"/>
      <c r="H167" s="194" t="s">
        <v>19</v>
      </c>
      <c r="I167" s="196"/>
      <c r="J167" s="192"/>
      <c r="K167" s="192"/>
      <c r="L167" s="197"/>
      <c r="M167" s="198"/>
      <c r="N167" s="199"/>
      <c r="O167" s="199"/>
      <c r="P167" s="199"/>
      <c r="Q167" s="199"/>
      <c r="R167" s="199"/>
      <c r="S167" s="199"/>
      <c r="T167" s="200"/>
      <c r="AT167" s="201" t="s">
        <v>131</v>
      </c>
      <c r="AU167" s="201" t="s">
        <v>85</v>
      </c>
      <c r="AV167" s="13" t="s">
        <v>81</v>
      </c>
      <c r="AW167" s="13" t="s">
        <v>37</v>
      </c>
      <c r="AX167" s="13" t="s">
        <v>76</v>
      </c>
      <c r="AY167" s="201" t="s">
        <v>120</v>
      </c>
    </row>
    <row r="168" spans="1:65" s="14" customFormat="1">
      <c r="B168" s="202"/>
      <c r="C168" s="203"/>
      <c r="D168" s="193" t="s">
        <v>131</v>
      </c>
      <c r="E168" s="204" t="s">
        <v>19</v>
      </c>
      <c r="F168" s="205" t="s">
        <v>259</v>
      </c>
      <c r="G168" s="203"/>
      <c r="H168" s="206">
        <v>2.4</v>
      </c>
      <c r="I168" s="207"/>
      <c r="J168" s="203"/>
      <c r="K168" s="203"/>
      <c r="L168" s="208"/>
      <c r="M168" s="209"/>
      <c r="N168" s="210"/>
      <c r="O168" s="210"/>
      <c r="P168" s="210"/>
      <c r="Q168" s="210"/>
      <c r="R168" s="210"/>
      <c r="S168" s="210"/>
      <c r="T168" s="211"/>
      <c r="AT168" s="212" t="s">
        <v>131</v>
      </c>
      <c r="AU168" s="212" t="s">
        <v>85</v>
      </c>
      <c r="AV168" s="14" t="s">
        <v>85</v>
      </c>
      <c r="AW168" s="14" t="s">
        <v>37</v>
      </c>
      <c r="AX168" s="14" t="s">
        <v>76</v>
      </c>
      <c r="AY168" s="212" t="s">
        <v>120</v>
      </c>
    </row>
    <row r="169" spans="1:65" s="13" customFormat="1">
      <c r="B169" s="191"/>
      <c r="C169" s="192"/>
      <c r="D169" s="193" t="s">
        <v>131</v>
      </c>
      <c r="E169" s="194" t="s">
        <v>19</v>
      </c>
      <c r="F169" s="195" t="s">
        <v>260</v>
      </c>
      <c r="G169" s="192"/>
      <c r="H169" s="194" t="s">
        <v>19</v>
      </c>
      <c r="I169" s="196"/>
      <c r="J169" s="192"/>
      <c r="K169" s="192"/>
      <c r="L169" s="197"/>
      <c r="M169" s="198"/>
      <c r="N169" s="199"/>
      <c r="O169" s="199"/>
      <c r="P169" s="199"/>
      <c r="Q169" s="199"/>
      <c r="R169" s="199"/>
      <c r="S169" s="199"/>
      <c r="T169" s="200"/>
      <c r="AT169" s="201" t="s">
        <v>131</v>
      </c>
      <c r="AU169" s="201" t="s">
        <v>85</v>
      </c>
      <c r="AV169" s="13" t="s">
        <v>81</v>
      </c>
      <c r="AW169" s="13" t="s">
        <v>37</v>
      </c>
      <c r="AX169" s="13" t="s">
        <v>76</v>
      </c>
      <c r="AY169" s="201" t="s">
        <v>120</v>
      </c>
    </row>
    <row r="170" spans="1:65" s="14" customFormat="1">
      <c r="B170" s="202"/>
      <c r="C170" s="203"/>
      <c r="D170" s="193" t="s">
        <v>131</v>
      </c>
      <c r="E170" s="204" t="s">
        <v>19</v>
      </c>
      <c r="F170" s="205" t="s">
        <v>261</v>
      </c>
      <c r="G170" s="203"/>
      <c r="H170" s="206">
        <v>9.6</v>
      </c>
      <c r="I170" s="207"/>
      <c r="J170" s="203"/>
      <c r="K170" s="203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131</v>
      </c>
      <c r="AU170" s="212" t="s">
        <v>85</v>
      </c>
      <c r="AV170" s="14" t="s">
        <v>85</v>
      </c>
      <c r="AW170" s="14" t="s">
        <v>37</v>
      </c>
      <c r="AX170" s="14" t="s">
        <v>76</v>
      </c>
      <c r="AY170" s="212" t="s">
        <v>120</v>
      </c>
    </row>
    <row r="171" spans="1:65" s="15" customFormat="1">
      <c r="B171" s="213"/>
      <c r="C171" s="214"/>
      <c r="D171" s="193" t="s">
        <v>131</v>
      </c>
      <c r="E171" s="215" t="s">
        <v>19</v>
      </c>
      <c r="F171" s="216" t="s">
        <v>180</v>
      </c>
      <c r="G171" s="214"/>
      <c r="H171" s="217">
        <v>12</v>
      </c>
      <c r="I171" s="218"/>
      <c r="J171" s="214"/>
      <c r="K171" s="214"/>
      <c r="L171" s="219"/>
      <c r="M171" s="220"/>
      <c r="N171" s="221"/>
      <c r="O171" s="221"/>
      <c r="P171" s="221"/>
      <c r="Q171" s="221"/>
      <c r="R171" s="221"/>
      <c r="S171" s="221"/>
      <c r="T171" s="222"/>
      <c r="AT171" s="223" t="s">
        <v>131</v>
      </c>
      <c r="AU171" s="223" t="s">
        <v>85</v>
      </c>
      <c r="AV171" s="15" t="s">
        <v>127</v>
      </c>
      <c r="AW171" s="15" t="s">
        <v>37</v>
      </c>
      <c r="AX171" s="15" t="s">
        <v>81</v>
      </c>
      <c r="AY171" s="223" t="s">
        <v>120</v>
      </c>
    </row>
    <row r="172" spans="1:65" s="2" customFormat="1" ht="24.2" customHeight="1">
      <c r="A172" s="34"/>
      <c r="B172" s="35"/>
      <c r="C172" s="173" t="s">
        <v>262</v>
      </c>
      <c r="D172" s="173" t="s">
        <v>122</v>
      </c>
      <c r="E172" s="174" t="s">
        <v>263</v>
      </c>
      <c r="F172" s="175" t="s">
        <v>264</v>
      </c>
      <c r="G172" s="176" t="s">
        <v>168</v>
      </c>
      <c r="H172" s="177">
        <v>140</v>
      </c>
      <c r="I172" s="178"/>
      <c r="J172" s="179">
        <f>ROUND(I172*H172,2)</f>
        <v>0</v>
      </c>
      <c r="K172" s="175" t="s">
        <v>126</v>
      </c>
      <c r="L172" s="39"/>
      <c r="M172" s="180" t="s">
        <v>19</v>
      </c>
      <c r="N172" s="181" t="s">
        <v>47</v>
      </c>
      <c r="O172" s="64"/>
      <c r="P172" s="182">
        <f>O172*H172</f>
        <v>0</v>
      </c>
      <c r="Q172" s="182">
        <v>0</v>
      </c>
      <c r="R172" s="182">
        <f>Q172*H172</f>
        <v>0</v>
      </c>
      <c r="S172" s="182">
        <v>0</v>
      </c>
      <c r="T172" s="183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4" t="s">
        <v>127</v>
      </c>
      <c r="AT172" s="184" t="s">
        <v>122</v>
      </c>
      <c r="AU172" s="184" t="s">
        <v>85</v>
      </c>
      <c r="AY172" s="17" t="s">
        <v>120</v>
      </c>
      <c r="BE172" s="185">
        <f>IF(N172="základní",J172,0)</f>
        <v>0</v>
      </c>
      <c r="BF172" s="185">
        <f>IF(N172="snížená",J172,0)</f>
        <v>0</v>
      </c>
      <c r="BG172" s="185">
        <f>IF(N172="zákl. přenesená",J172,0)</f>
        <v>0</v>
      </c>
      <c r="BH172" s="185">
        <f>IF(N172="sníž. přenesená",J172,0)</f>
        <v>0</v>
      </c>
      <c r="BI172" s="185">
        <f>IF(N172="nulová",J172,0)</f>
        <v>0</v>
      </c>
      <c r="BJ172" s="17" t="s">
        <v>81</v>
      </c>
      <c r="BK172" s="185">
        <f>ROUND(I172*H172,2)</f>
        <v>0</v>
      </c>
      <c r="BL172" s="17" t="s">
        <v>127</v>
      </c>
      <c r="BM172" s="184" t="s">
        <v>265</v>
      </c>
    </row>
    <row r="173" spans="1:65" s="2" customFormat="1">
      <c r="A173" s="34"/>
      <c r="B173" s="35"/>
      <c r="C173" s="36"/>
      <c r="D173" s="186" t="s">
        <v>129</v>
      </c>
      <c r="E173" s="36"/>
      <c r="F173" s="187" t="s">
        <v>266</v>
      </c>
      <c r="G173" s="36"/>
      <c r="H173" s="36"/>
      <c r="I173" s="188"/>
      <c r="J173" s="36"/>
      <c r="K173" s="36"/>
      <c r="L173" s="39"/>
      <c r="M173" s="189"/>
      <c r="N173" s="190"/>
      <c r="O173" s="64"/>
      <c r="P173" s="64"/>
      <c r="Q173" s="64"/>
      <c r="R173" s="64"/>
      <c r="S173" s="64"/>
      <c r="T173" s="65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T173" s="17" t="s">
        <v>129</v>
      </c>
      <c r="AU173" s="17" t="s">
        <v>85</v>
      </c>
    </row>
    <row r="174" spans="1:65" s="2" customFormat="1" ht="16.5" customHeight="1">
      <c r="A174" s="34"/>
      <c r="B174" s="35"/>
      <c r="C174" s="224" t="s">
        <v>267</v>
      </c>
      <c r="D174" s="224" t="s">
        <v>237</v>
      </c>
      <c r="E174" s="225" t="s">
        <v>268</v>
      </c>
      <c r="F174" s="226" t="s">
        <v>269</v>
      </c>
      <c r="G174" s="227" t="s">
        <v>125</v>
      </c>
      <c r="H174" s="228">
        <v>140</v>
      </c>
      <c r="I174" s="229"/>
      <c r="J174" s="230">
        <f>ROUND(I174*H174,2)</f>
        <v>0</v>
      </c>
      <c r="K174" s="226" t="s">
        <v>126</v>
      </c>
      <c r="L174" s="231"/>
      <c r="M174" s="232" t="s">
        <v>19</v>
      </c>
      <c r="N174" s="233" t="s">
        <v>47</v>
      </c>
      <c r="O174" s="64"/>
      <c r="P174" s="182">
        <f>O174*H174</f>
        <v>0</v>
      </c>
      <c r="Q174" s="182">
        <v>1.91E-3</v>
      </c>
      <c r="R174" s="182">
        <f>Q174*H174</f>
        <v>0.26740000000000003</v>
      </c>
      <c r="S174" s="182">
        <v>0</v>
      </c>
      <c r="T174" s="183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4" t="s">
        <v>171</v>
      </c>
      <c r="AT174" s="184" t="s">
        <v>237</v>
      </c>
      <c r="AU174" s="184" t="s">
        <v>85</v>
      </c>
      <c r="AY174" s="17" t="s">
        <v>120</v>
      </c>
      <c r="BE174" s="185">
        <f>IF(N174="základní",J174,0)</f>
        <v>0</v>
      </c>
      <c r="BF174" s="185">
        <f>IF(N174="snížená",J174,0)</f>
        <v>0</v>
      </c>
      <c r="BG174" s="185">
        <f>IF(N174="zákl. přenesená",J174,0)</f>
        <v>0</v>
      </c>
      <c r="BH174" s="185">
        <f>IF(N174="sníž. přenesená",J174,0)</f>
        <v>0</v>
      </c>
      <c r="BI174" s="185">
        <f>IF(N174="nulová",J174,0)</f>
        <v>0</v>
      </c>
      <c r="BJ174" s="17" t="s">
        <v>81</v>
      </c>
      <c r="BK174" s="185">
        <f>ROUND(I174*H174,2)</f>
        <v>0</v>
      </c>
      <c r="BL174" s="17" t="s">
        <v>127</v>
      </c>
      <c r="BM174" s="184" t="s">
        <v>270</v>
      </c>
    </row>
    <row r="175" spans="1:65" s="2" customFormat="1" ht="24.2" customHeight="1">
      <c r="A175" s="34"/>
      <c r="B175" s="35"/>
      <c r="C175" s="173" t="s">
        <v>271</v>
      </c>
      <c r="D175" s="173" t="s">
        <v>122</v>
      </c>
      <c r="E175" s="174" t="s">
        <v>272</v>
      </c>
      <c r="F175" s="175" t="s">
        <v>273</v>
      </c>
      <c r="G175" s="176" t="s">
        <v>125</v>
      </c>
      <c r="H175" s="177">
        <v>24</v>
      </c>
      <c r="I175" s="178"/>
      <c r="J175" s="179">
        <f>ROUND(I175*H175,2)</f>
        <v>0</v>
      </c>
      <c r="K175" s="175" t="s">
        <v>126</v>
      </c>
      <c r="L175" s="39"/>
      <c r="M175" s="180" t="s">
        <v>19</v>
      </c>
      <c r="N175" s="181" t="s">
        <v>47</v>
      </c>
      <c r="O175" s="64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4" t="s">
        <v>127</v>
      </c>
      <c r="AT175" s="184" t="s">
        <v>122</v>
      </c>
      <c r="AU175" s="184" t="s">
        <v>85</v>
      </c>
      <c r="AY175" s="17" t="s">
        <v>120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7" t="s">
        <v>81</v>
      </c>
      <c r="BK175" s="185">
        <f>ROUND(I175*H175,2)</f>
        <v>0</v>
      </c>
      <c r="BL175" s="17" t="s">
        <v>127</v>
      </c>
      <c r="BM175" s="184" t="s">
        <v>274</v>
      </c>
    </row>
    <row r="176" spans="1:65" s="2" customFormat="1">
      <c r="A176" s="34"/>
      <c r="B176" s="35"/>
      <c r="C176" s="36"/>
      <c r="D176" s="186" t="s">
        <v>129</v>
      </c>
      <c r="E176" s="36"/>
      <c r="F176" s="187" t="s">
        <v>275</v>
      </c>
      <c r="G176" s="36"/>
      <c r="H176" s="36"/>
      <c r="I176" s="188"/>
      <c r="J176" s="36"/>
      <c r="K176" s="36"/>
      <c r="L176" s="39"/>
      <c r="M176" s="189"/>
      <c r="N176" s="190"/>
      <c r="O176" s="64"/>
      <c r="P176" s="64"/>
      <c r="Q176" s="64"/>
      <c r="R176" s="64"/>
      <c r="S176" s="64"/>
      <c r="T176" s="65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7" t="s">
        <v>129</v>
      </c>
      <c r="AU176" s="17" t="s">
        <v>85</v>
      </c>
    </row>
    <row r="177" spans="1:65" s="13" customFormat="1">
      <c r="B177" s="191"/>
      <c r="C177" s="192"/>
      <c r="D177" s="193" t="s">
        <v>131</v>
      </c>
      <c r="E177" s="194" t="s">
        <v>19</v>
      </c>
      <c r="F177" s="195" t="s">
        <v>253</v>
      </c>
      <c r="G177" s="192"/>
      <c r="H177" s="194" t="s">
        <v>19</v>
      </c>
      <c r="I177" s="196"/>
      <c r="J177" s="192"/>
      <c r="K177" s="192"/>
      <c r="L177" s="197"/>
      <c r="M177" s="198"/>
      <c r="N177" s="199"/>
      <c r="O177" s="199"/>
      <c r="P177" s="199"/>
      <c r="Q177" s="199"/>
      <c r="R177" s="199"/>
      <c r="S177" s="199"/>
      <c r="T177" s="200"/>
      <c r="AT177" s="201" t="s">
        <v>131</v>
      </c>
      <c r="AU177" s="201" t="s">
        <v>85</v>
      </c>
      <c r="AV177" s="13" t="s">
        <v>81</v>
      </c>
      <c r="AW177" s="13" t="s">
        <v>37</v>
      </c>
      <c r="AX177" s="13" t="s">
        <v>76</v>
      </c>
      <c r="AY177" s="201" t="s">
        <v>120</v>
      </c>
    </row>
    <row r="178" spans="1:65" s="14" customFormat="1">
      <c r="B178" s="202"/>
      <c r="C178" s="203"/>
      <c r="D178" s="193" t="s">
        <v>131</v>
      </c>
      <c r="E178" s="204" t="s">
        <v>19</v>
      </c>
      <c r="F178" s="205" t="s">
        <v>254</v>
      </c>
      <c r="G178" s="203"/>
      <c r="H178" s="206">
        <v>24</v>
      </c>
      <c r="I178" s="207"/>
      <c r="J178" s="203"/>
      <c r="K178" s="203"/>
      <c r="L178" s="208"/>
      <c r="M178" s="209"/>
      <c r="N178" s="210"/>
      <c r="O178" s="210"/>
      <c r="P178" s="210"/>
      <c r="Q178" s="210"/>
      <c r="R178" s="210"/>
      <c r="S178" s="210"/>
      <c r="T178" s="211"/>
      <c r="AT178" s="212" t="s">
        <v>131</v>
      </c>
      <c r="AU178" s="212" t="s">
        <v>85</v>
      </c>
      <c r="AV178" s="14" t="s">
        <v>85</v>
      </c>
      <c r="AW178" s="14" t="s">
        <v>37</v>
      </c>
      <c r="AX178" s="14" t="s">
        <v>81</v>
      </c>
      <c r="AY178" s="212" t="s">
        <v>120</v>
      </c>
    </row>
    <row r="179" spans="1:65" s="2" customFormat="1" ht="16.5" customHeight="1">
      <c r="A179" s="34"/>
      <c r="B179" s="35"/>
      <c r="C179" s="224" t="s">
        <v>276</v>
      </c>
      <c r="D179" s="224" t="s">
        <v>237</v>
      </c>
      <c r="E179" s="225" t="s">
        <v>277</v>
      </c>
      <c r="F179" s="226" t="s">
        <v>278</v>
      </c>
      <c r="G179" s="227" t="s">
        <v>222</v>
      </c>
      <c r="H179" s="228">
        <v>6</v>
      </c>
      <c r="I179" s="229"/>
      <c r="J179" s="230">
        <f>ROUND(I179*H179,2)</f>
        <v>0</v>
      </c>
      <c r="K179" s="226" t="s">
        <v>126</v>
      </c>
      <c r="L179" s="231"/>
      <c r="M179" s="232" t="s">
        <v>19</v>
      </c>
      <c r="N179" s="233" t="s">
        <v>47</v>
      </c>
      <c r="O179" s="64"/>
      <c r="P179" s="182">
        <f>O179*H179</f>
        <v>0</v>
      </c>
      <c r="Q179" s="182">
        <v>1</v>
      </c>
      <c r="R179" s="182">
        <f>Q179*H179</f>
        <v>6</v>
      </c>
      <c r="S179" s="182">
        <v>0</v>
      </c>
      <c r="T179" s="183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4" t="s">
        <v>171</v>
      </c>
      <c r="AT179" s="184" t="s">
        <v>237</v>
      </c>
      <c r="AU179" s="184" t="s">
        <v>85</v>
      </c>
      <c r="AY179" s="17" t="s">
        <v>120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7" t="s">
        <v>81</v>
      </c>
      <c r="BK179" s="185">
        <f>ROUND(I179*H179,2)</f>
        <v>0</v>
      </c>
      <c r="BL179" s="17" t="s">
        <v>127</v>
      </c>
      <c r="BM179" s="184" t="s">
        <v>279</v>
      </c>
    </row>
    <row r="180" spans="1:65" s="14" customFormat="1">
      <c r="B180" s="202"/>
      <c r="C180" s="203"/>
      <c r="D180" s="193" t="s">
        <v>131</v>
      </c>
      <c r="E180" s="203"/>
      <c r="F180" s="205" t="s">
        <v>280</v>
      </c>
      <c r="G180" s="203"/>
      <c r="H180" s="206">
        <v>6</v>
      </c>
      <c r="I180" s="207"/>
      <c r="J180" s="203"/>
      <c r="K180" s="203"/>
      <c r="L180" s="208"/>
      <c r="M180" s="209"/>
      <c r="N180" s="210"/>
      <c r="O180" s="210"/>
      <c r="P180" s="210"/>
      <c r="Q180" s="210"/>
      <c r="R180" s="210"/>
      <c r="S180" s="210"/>
      <c r="T180" s="211"/>
      <c r="AT180" s="212" t="s">
        <v>131</v>
      </c>
      <c r="AU180" s="212" t="s">
        <v>85</v>
      </c>
      <c r="AV180" s="14" t="s">
        <v>85</v>
      </c>
      <c r="AW180" s="14" t="s">
        <v>4</v>
      </c>
      <c r="AX180" s="14" t="s">
        <v>81</v>
      </c>
      <c r="AY180" s="212" t="s">
        <v>120</v>
      </c>
    </row>
    <row r="181" spans="1:65" s="2" customFormat="1" ht="16.5" customHeight="1">
      <c r="A181" s="34"/>
      <c r="B181" s="35"/>
      <c r="C181" s="173" t="s">
        <v>281</v>
      </c>
      <c r="D181" s="173" t="s">
        <v>122</v>
      </c>
      <c r="E181" s="174" t="s">
        <v>282</v>
      </c>
      <c r="F181" s="175" t="s">
        <v>283</v>
      </c>
      <c r="G181" s="176" t="s">
        <v>125</v>
      </c>
      <c r="H181" s="177">
        <v>24</v>
      </c>
      <c r="I181" s="178"/>
      <c r="J181" s="179">
        <f>ROUND(I181*H181,2)</f>
        <v>0</v>
      </c>
      <c r="K181" s="175" t="s">
        <v>126</v>
      </c>
      <c r="L181" s="39"/>
      <c r="M181" s="180" t="s">
        <v>19</v>
      </c>
      <c r="N181" s="181" t="s">
        <v>47</v>
      </c>
      <c r="O181" s="64"/>
      <c r="P181" s="182">
        <f>O181*H181</f>
        <v>0</v>
      </c>
      <c r="Q181" s="182">
        <v>0</v>
      </c>
      <c r="R181" s="182">
        <f>Q181*H181</f>
        <v>0</v>
      </c>
      <c r="S181" s="182">
        <v>0</v>
      </c>
      <c r="T181" s="183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4" t="s">
        <v>127</v>
      </c>
      <c r="AT181" s="184" t="s">
        <v>122</v>
      </c>
      <c r="AU181" s="184" t="s">
        <v>85</v>
      </c>
      <c r="AY181" s="17" t="s">
        <v>120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7" t="s">
        <v>81</v>
      </c>
      <c r="BK181" s="185">
        <f>ROUND(I181*H181,2)</f>
        <v>0</v>
      </c>
      <c r="BL181" s="17" t="s">
        <v>127</v>
      </c>
      <c r="BM181" s="184" t="s">
        <v>284</v>
      </c>
    </row>
    <row r="182" spans="1:65" s="2" customFormat="1">
      <c r="A182" s="34"/>
      <c r="B182" s="35"/>
      <c r="C182" s="36"/>
      <c r="D182" s="186" t="s">
        <v>129</v>
      </c>
      <c r="E182" s="36"/>
      <c r="F182" s="187" t="s">
        <v>285</v>
      </c>
      <c r="G182" s="36"/>
      <c r="H182" s="36"/>
      <c r="I182" s="188"/>
      <c r="J182" s="36"/>
      <c r="K182" s="36"/>
      <c r="L182" s="39"/>
      <c r="M182" s="189"/>
      <c r="N182" s="190"/>
      <c r="O182" s="64"/>
      <c r="P182" s="64"/>
      <c r="Q182" s="64"/>
      <c r="R182" s="64"/>
      <c r="S182" s="64"/>
      <c r="T182" s="65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T182" s="17" t="s">
        <v>129</v>
      </c>
      <c r="AU182" s="17" t="s">
        <v>85</v>
      </c>
    </row>
    <row r="183" spans="1:65" s="13" customFormat="1">
      <c r="B183" s="191"/>
      <c r="C183" s="192"/>
      <c r="D183" s="193" t="s">
        <v>131</v>
      </c>
      <c r="E183" s="194" t="s">
        <v>19</v>
      </c>
      <c r="F183" s="195" t="s">
        <v>253</v>
      </c>
      <c r="G183" s="192"/>
      <c r="H183" s="194" t="s">
        <v>19</v>
      </c>
      <c r="I183" s="196"/>
      <c r="J183" s="192"/>
      <c r="K183" s="192"/>
      <c r="L183" s="197"/>
      <c r="M183" s="198"/>
      <c r="N183" s="199"/>
      <c r="O183" s="199"/>
      <c r="P183" s="199"/>
      <c r="Q183" s="199"/>
      <c r="R183" s="199"/>
      <c r="S183" s="199"/>
      <c r="T183" s="200"/>
      <c r="AT183" s="201" t="s">
        <v>131</v>
      </c>
      <c r="AU183" s="201" t="s">
        <v>85</v>
      </c>
      <c r="AV183" s="13" t="s">
        <v>81</v>
      </c>
      <c r="AW183" s="13" t="s">
        <v>37</v>
      </c>
      <c r="AX183" s="13" t="s">
        <v>76</v>
      </c>
      <c r="AY183" s="201" t="s">
        <v>120</v>
      </c>
    </row>
    <row r="184" spans="1:65" s="14" customFormat="1">
      <c r="B184" s="202"/>
      <c r="C184" s="203"/>
      <c r="D184" s="193" t="s">
        <v>131</v>
      </c>
      <c r="E184" s="204" t="s">
        <v>19</v>
      </c>
      <c r="F184" s="205" t="s">
        <v>254</v>
      </c>
      <c r="G184" s="203"/>
      <c r="H184" s="206">
        <v>24</v>
      </c>
      <c r="I184" s="207"/>
      <c r="J184" s="203"/>
      <c r="K184" s="203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131</v>
      </c>
      <c r="AU184" s="212" t="s">
        <v>85</v>
      </c>
      <c r="AV184" s="14" t="s">
        <v>85</v>
      </c>
      <c r="AW184" s="14" t="s">
        <v>37</v>
      </c>
      <c r="AX184" s="14" t="s">
        <v>81</v>
      </c>
      <c r="AY184" s="212" t="s">
        <v>120</v>
      </c>
    </row>
    <row r="185" spans="1:65" s="2" customFormat="1" ht="16.5" customHeight="1">
      <c r="A185" s="34"/>
      <c r="B185" s="35"/>
      <c r="C185" s="224" t="s">
        <v>286</v>
      </c>
      <c r="D185" s="224" t="s">
        <v>237</v>
      </c>
      <c r="E185" s="225" t="s">
        <v>287</v>
      </c>
      <c r="F185" s="226" t="s">
        <v>288</v>
      </c>
      <c r="G185" s="227" t="s">
        <v>184</v>
      </c>
      <c r="H185" s="228">
        <v>1.236</v>
      </c>
      <c r="I185" s="229"/>
      <c r="J185" s="230">
        <f>ROUND(I185*H185,2)</f>
        <v>0</v>
      </c>
      <c r="K185" s="226" t="s">
        <v>126</v>
      </c>
      <c r="L185" s="231"/>
      <c r="M185" s="232" t="s">
        <v>19</v>
      </c>
      <c r="N185" s="233" t="s">
        <v>47</v>
      </c>
      <c r="O185" s="64"/>
      <c r="P185" s="182">
        <f>O185*H185</f>
        <v>0</v>
      </c>
      <c r="Q185" s="182">
        <v>0.2</v>
      </c>
      <c r="R185" s="182">
        <f>Q185*H185</f>
        <v>0.2472</v>
      </c>
      <c r="S185" s="182">
        <v>0</v>
      </c>
      <c r="T185" s="183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4" t="s">
        <v>171</v>
      </c>
      <c r="AT185" s="184" t="s">
        <v>237</v>
      </c>
      <c r="AU185" s="184" t="s">
        <v>85</v>
      </c>
      <c r="AY185" s="17" t="s">
        <v>120</v>
      </c>
      <c r="BE185" s="185">
        <f>IF(N185="základní",J185,0)</f>
        <v>0</v>
      </c>
      <c r="BF185" s="185">
        <f>IF(N185="snížená",J185,0)</f>
        <v>0</v>
      </c>
      <c r="BG185" s="185">
        <f>IF(N185="zákl. přenesená",J185,0)</f>
        <v>0</v>
      </c>
      <c r="BH185" s="185">
        <f>IF(N185="sníž. přenesená",J185,0)</f>
        <v>0</v>
      </c>
      <c r="BI185" s="185">
        <f>IF(N185="nulová",J185,0)</f>
        <v>0</v>
      </c>
      <c r="BJ185" s="17" t="s">
        <v>81</v>
      </c>
      <c r="BK185" s="185">
        <f>ROUND(I185*H185,2)</f>
        <v>0</v>
      </c>
      <c r="BL185" s="17" t="s">
        <v>127</v>
      </c>
      <c r="BM185" s="184" t="s">
        <v>289</v>
      </c>
    </row>
    <row r="186" spans="1:65" s="14" customFormat="1">
      <c r="B186" s="202"/>
      <c r="C186" s="203"/>
      <c r="D186" s="193" t="s">
        <v>131</v>
      </c>
      <c r="E186" s="204" t="s">
        <v>19</v>
      </c>
      <c r="F186" s="205" t="s">
        <v>290</v>
      </c>
      <c r="G186" s="203"/>
      <c r="H186" s="206">
        <v>1.2</v>
      </c>
      <c r="I186" s="207"/>
      <c r="J186" s="203"/>
      <c r="K186" s="203"/>
      <c r="L186" s="208"/>
      <c r="M186" s="209"/>
      <c r="N186" s="210"/>
      <c r="O186" s="210"/>
      <c r="P186" s="210"/>
      <c r="Q186" s="210"/>
      <c r="R186" s="210"/>
      <c r="S186" s="210"/>
      <c r="T186" s="211"/>
      <c r="AT186" s="212" t="s">
        <v>131</v>
      </c>
      <c r="AU186" s="212" t="s">
        <v>85</v>
      </c>
      <c r="AV186" s="14" t="s">
        <v>85</v>
      </c>
      <c r="AW186" s="14" t="s">
        <v>37</v>
      </c>
      <c r="AX186" s="14" t="s">
        <v>81</v>
      </c>
      <c r="AY186" s="212" t="s">
        <v>120</v>
      </c>
    </row>
    <row r="187" spans="1:65" s="14" customFormat="1">
      <c r="B187" s="202"/>
      <c r="C187" s="203"/>
      <c r="D187" s="193" t="s">
        <v>131</v>
      </c>
      <c r="E187" s="203"/>
      <c r="F187" s="205" t="s">
        <v>291</v>
      </c>
      <c r="G187" s="203"/>
      <c r="H187" s="206">
        <v>1.236</v>
      </c>
      <c r="I187" s="207"/>
      <c r="J187" s="203"/>
      <c r="K187" s="203"/>
      <c r="L187" s="208"/>
      <c r="M187" s="209"/>
      <c r="N187" s="210"/>
      <c r="O187" s="210"/>
      <c r="P187" s="210"/>
      <c r="Q187" s="210"/>
      <c r="R187" s="210"/>
      <c r="S187" s="210"/>
      <c r="T187" s="211"/>
      <c r="AT187" s="212" t="s">
        <v>131</v>
      </c>
      <c r="AU187" s="212" t="s">
        <v>85</v>
      </c>
      <c r="AV187" s="14" t="s">
        <v>85</v>
      </c>
      <c r="AW187" s="14" t="s">
        <v>4</v>
      </c>
      <c r="AX187" s="14" t="s">
        <v>81</v>
      </c>
      <c r="AY187" s="212" t="s">
        <v>120</v>
      </c>
    </row>
    <row r="188" spans="1:65" s="12" customFormat="1" ht="22.9" customHeight="1">
      <c r="B188" s="157"/>
      <c r="C188" s="158"/>
      <c r="D188" s="159" t="s">
        <v>75</v>
      </c>
      <c r="E188" s="171" t="s">
        <v>85</v>
      </c>
      <c r="F188" s="171" t="s">
        <v>292</v>
      </c>
      <c r="G188" s="158"/>
      <c r="H188" s="158"/>
      <c r="I188" s="161"/>
      <c r="J188" s="172">
        <f>BK188</f>
        <v>0</v>
      </c>
      <c r="K188" s="158"/>
      <c r="L188" s="163"/>
      <c r="M188" s="164"/>
      <c r="N188" s="165"/>
      <c r="O188" s="165"/>
      <c r="P188" s="166">
        <f>P189</f>
        <v>0</v>
      </c>
      <c r="Q188" s="165"/>
      <c r="R188" s="166">
        <f>R189</f>
        <v>4.7313999999999998</v>
      </c>
      <c r="S188" s="165"/>
      <c r="T188" s="167">
        <f>T189</f>
        <v>0</v>
      </c>
      <c r="AR188" s="168" t="s">
        <v>81</v>
      </c>
      <c r="AT188" s="169" t="s">
        <v>75</v>
      </c>
      <c r="AU188" s="169" t="s">
        <v>81</v>
      </c>
      <c r="AY188" s="168" t="s">
        <v>120</v>
      </c>
      <c r="BK188" s="170">
        <f>BK189</f>
        <v>0</v>
      </c>
    </row>
    <row r="189" spans="1:65" s="2" customFormat="1" ht="16.5" customHeight="1">
      <c r="A189" s="34"/>
      <c r="B189" s="35"/>
      <c r="C189" s="173" t="s">
        <v>293</v>
      </c>
      <c r="D189" s="173" t="s">
        <v>122</v>
      </c>
      <c r="E189" s="174" t="s">
        <v>294</v>
      </c>
      <c r="F189" s="175" t="s">
        <v>295</v>
      </c>
      <c r="G189" s="176" t="s">
        <v>125</v>
      </c>
      <c r="H189" s="177">
        <v>2</v>
      </c>
      <c r="I189" s="178"/>
      <c r="J189" s="179">
        <f>ROUND(I189*H189,2)</f>
        <v>0</v>
      </c>
      <c r="K189" s="175" t="s">
        <v>19</v>
      </c>
      <c r="L189" s="39"/>
      <c r="M189" s="180" t="s">
        <v>19</v>
      </c>
      <c r="N189" s="181" t="s">
        <v>47</v>
      </c>
      <c r="O189" s="64"/>
      <c r="P189" s="182">
        <f>O189*H189</f>
        <v>0</v>
      </c>
      <c r="Q189" s="182">
        <v>2.3656999999999999</v>
      </c>
      <c r="R189" s="182">
        <f>Q189*H189</f>
        <v>4.7313999999999998</v>
      </c>
      <c r="S189" s="182">
        <v>0</v>
      </c>
      <c r="T189" s="183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4" t="s">
        <v>127</v>
      </c>
      <c r="AT189" s="184" t="s">
        <v>122</v>
      </c>
      <c r="AU189" s="184" t="s">
        <v>85</v>
      </c>
      <c r="AY189" s="17" t="s">
        <v>120</v>
      </c>
      <c r="BE189" s="185">
        <f>IF(N189="základní",J189,0)</f>
        <v>0</v>
      </c>
      <c r="BF189" s="185">
        <f>IF(N189="snížená",J189,0)</f>
        <v>0</v>
      </c>
      <c r="BG189" s="185">
        <f>IF(N189="zákl. přenesená",J189,0)</f>
        <v>0</v>
      </c>
      <c r="BH189" s="185">
        <f>IF(N189="sníž. přenesená",J189,0)</f>
        <v>0</v>
      </c>
      <c r="BI189" s="185">
        <f>IF(N189="nulová",J189,0)</f>
        <v>0</v>
      </c>
      <c r="BJ189" s="17" t="s">
        <v>81</v>
      </c>
      <c r="BK189" s="185">
        <f>ROUND(I189*H189,2)</f>
        <v>0</v>
      </c>
      <c r="BL189" s="17" t="s">
        <v>127</v>
      </c>
      <c r="BM189" s="184" t="s">
        <v>296</v>
      </c>
    </row>
    <row r="190" spans="1:65" s="12" customFormat="1" ht="22.9" customHeight="1">
      <c r="B190" s="157"/>
      <c r="C190" s="158"/>
      <c r="D190" s="159" t="s">
        <v>75</v>
      </c>
      <c r="E190" s="171" t="s">
        <v>127</v>
      </c>
      <c r="F190" s="171" t="s">
        <v>297</v>
      </c>
      <c r="G190" s="158"/>
      <c r="H190" s="158"/>
      <c r="I190" s="161"/>
      <c r="J190" s="172">
        <f>BK190</f>
        <v>0</v>
      </c>
      <c r="K190" s="158"/>
      <c r="L190" s="163"/>
      <c r="M190" s="164"/>
      <c r="N190" s="165"/>
      <c r="O190" s="165"/>
      <c r="P190" s="166">
        <f>SUM(P191:P194)</f>
        <v>0</v>
      </c>
      <c r="Q190" s="165"/>
      <c r="R190" s="166">
        <f>SUM(R191:R194)</f>
        <v>0</v>
      </c>
      <c r="S190" s="165"/>
      <c r="T190" s="167">
        <f>SUM(T191:T194)</f>
        <v>0</v>
      </c>
      <c r="AR190" s="168" t="s">
        <v>81</v>
      </c>
      <c r="AT190" s="169" t="s">
        <v>75</v>
      </c>
      <c r="AU190" s="169" t="s">
        <v>81</v>
      </c>
      <c r="AY190" s="168" t="s">
        <v>120</v>
      </c>
      <c r="BK190" s="170">
        <f>SUM(BK191:BK194)</f>
        <v>0</v>
      </c>
    </row>
    <row r="191" spans="1:65" s="2" customFormat="1" ht="24.2" customHeight="1">
      <c r="A191" s="34"/>
      <c r="B191" s="35"/>
      <c r="C191" s="173" t="s">
        <v>298</v>
      </c>
      <c r="D191" s="173" t="s">
        <v>122</v>
      </c>
      <c r="E191" s="174" t="s">
        <v>299</v>
      </c>
      <c r="F191" s="175" t="s">
        <v>300</v>
      </c>
      <c r="G191" s="176" t="s">
        <v>125</v>
      </c>
      <c r="H191" s="177">
        <v>414</v>
      </c>
      <c r="I191" s="178"/>
      <c r="J191" s="179">
        <f>ROUND(I191*H191,2)</f>
        <v>0</v>
      </c>
      <c r="K191" s="175" t="s">
        <v>126</v>
      </c>
      <c r="L191" s="39"/>
      <c r="M191" s="180" t="s">
        <v>19</v>
      </c>
      <c r="N191" s="181" t="s">
        <v>47</v>
      </c>
      <c r="O191" s="64"/>
      <c r="P191" s="182">
        <f>O191*H191</f>
        <v>0</v>
      </c>
      <c r="Q191" s="182">
        <v>0</v>
      </c>
      <c r="R191" s="182">
        <f>Q191*H191</f>
        <v>0</v>
      </c>
      <c r="S191" s="182">
        <v>0</v>
      </c>
      <c r="T191" s="183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4" t="s">
        <v>127</v>
      </c>
      <c r="AT191" s="184" t="s">
        <v>122</v>
      </c>
      <c r="AU191" s="184" t="s">
        <v>85</v>
      </c>
      <c r="AY191" s="17" t="s">
        <v>120</v>
      </c>
      <c r="BE191" s="185">
        <f>IF(N191="základní",J191,0)</f>
        <v>0</v>
      </c>
      <c r="BF191" s="185">
        <f>IF(N191="snížená",J191,0)</f>
        <v>0</v>
      </c>
      <c r="BG191" s="185">
        <f>IF(N191="zákl. přenesená",J191,0)</f>
        <v>0</v>
      </c>
      <c r="BH191" s="185">
        <f>IF(N191="sníž. přenesená",J191,0)</f>
        <v>0</v>
      </c>
      <c r="BI191" s="185">
        <f>IF(N191="nulová",J191,0)</f>
        <v>0</v>
      </c>
      <c r="BJ191" s="17" t="s">
        <v>81</v>
      </c>
      <c r="BK191" s="185">
        <f>ROUND(I191*H191,2)</f>
        <v>0</v>
      </c>
      <c r="BL191" s="17" t="s">
        <v>127</v>
      </c>
      <c r="BM191" s="184" t="s">
        <v>301</v>
      </c>
    </row>
    <row r="192" spans="1:65" s="2" customFormat="1">
      <c r="A192" s="34"/>
      <c r="B192" s="35"/>
      <c r="C192" s="36"/>
      <c r="D192" s="186" t="s">
        <v>129</v>
      </c>
      <c r="E192" s="36"/>
      <c r="F192" s="187" t="s">
        <v>302</v>
      </c>
      <c r="G192" s="36"/>
      <c r="H192" s="36"/>
      <c r="I192" s="188"/>
      <c r="J192" s="36"/>
      <c r="K192" s="36"/>
      <c r="L192" s="39"/>
      <c r="M192" s="189"/>
      <c r="N192" s="190"/>
      <c r="O192" s="64"/>
      <c r="P192" s="64"/>
      <c r="Q192" s="64"/>
      <c r="R192" s="64"/>
      <c r="S192" s="64"/>
      <c r="T192" s="65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T192" s="17" t="s">
        <v>129</v>
      </c>
      <c r="AU192" s="17" t="s">
        <v>85</v>
      </c>
    </row>
    <row r="193" spans="1:65" s="13" customFormat="1">
      <c r="B193" s="191"/>
      <c r="C193" s="192"/>
      <c r="D193" s="193" t="s">
        <v>131</v>
      </c>
      <c r="E193" s="194" t="s">
        <v>19</v>
      </c>
      <c r="F193" s="195" t="s">
        <v>303</v>
      </c>
      <c r="G193" s="192"/>
      <c r="H193" s="194" t="s">
        <v>19</v>
      </c>
      <c r="I193" s="196"/>
      <c r="J193" s="192"/>
      <c r="K193" s="192"/>
      <c r="L193" s="197"/>
      <c r="M193" s="198"/>
      <c r="N193" s="199"/>
      <c r="O193" s="199"/>
      <c r="P193" s="199"/>
      <c r="Q193" s="199"/>
      <c r="R193" s="199"/>
      <c r="S193" s="199"/>
      <c r="T193" s="200"/>
      <c r="AT193" s="201" t="s">
        <v>131</v>
      </c>
      <c r="AU193" s="201" t="s">
        <v>85</v>
      </c>
      <c r="AV193" s="13" t="s">
        <v>81</v>
      </c>
      <c r="AW193" s="13" t="s">
        <v>37</v>
      </c>
      <c r="AX193" s="13" t="s">
        <v>76</v>
      </c>
      <c r="AY193" s="201" t="s">
        <v>120</v>
      </c>
    </row>
    <row r="194" spans="1:65" s="14" customFormat="1">
      <c r="B194" s="202"/>
      <c r="C194" s="203"/>
      <c r="D194" s="193" t="s">
        <v>131</v>
      </c>
      <c r="E194" s="204" t="s">
        <v>19</v>
      </c>
      <c r="F194" s="205" t="s">
        <v>304</v>
      </c>
      <c r="G194" s="203"/>
      <c r="H194" s="206">
        <v>414</v>
      </c>
      <c r="I194" s="207"/>
      <c r="J194" s="203"/>
      <c r="K194" s="203"/>
      <c r="L194" s="208"/>
      <c r="M194" s="209"/>
      <c r="N194" s="210"/>
      <c r="O194" s="210"/>
      <c r="P194" s="210"/>
      <c r="Q194" s="210"/>
      <c r="R194" s="210"/>
      <c r="S194" s="210"/>
      <c r="T194" s="211"/>
      <c r="AT194" s="212" t="s">
        <v>131</v>
      </c>
      <c r="AU194" s="212" t="s">
        <v>85</v>
      </c>
      <c r="AV194" s="14" t="s">
        <v>85</v>
      </c>
      <c r="AW194" s="14" t="s">
        <v>37</v>
      </c>
      <c r="AX194" s="14" t="s">
        <v>81</v>
      </c>
      <c r="AY194" s="212" t="s">
        <v>120</v>
      </c>
    </row>
    <row r="195" spans="1:65" s="12" customFormat="1" ht="22.9" customHeight="1">
      <c r="B195" s="157"/>
      <c r="C195" s="158"/>
      <c r="D195" s="159" t="s">
        <v>75</v>
      </c>
      <c r="E195" s="171" t="s">
        <v>153</v>
      </c>
      <c r="F195" s="171" t="s">
        <v>305</v>
      </c>
      <c r="G195" s="158"/>
      <c r="H195" s="158"/>
      <c r="I195" s="161"/>
      <c r="J195" s="172">
        <f>BK195</f>
        <v>0</v>
      </c>
      <c r="K195" s="158"/>
      <c r="L195" s="163"/>
      <c r="M195" s="164"/>
      <c r="N195" s="165"/>
      <c r="O195" s="165"/>
      <c r="P195" s="166">
        <f>SUM(P196:P257)</f>
        <v>0</v>
      </c>
      <c r="Q195" s="165"/>
      <c r="R195" s="166">
        <f>SUM(R196:R257)</f>
        <v>308.50840999999997</v>
      </c>
      <c r="S195" s="165"/>
      <c r="T195" s="167">
        <f>SUM(T196:T257)</f>
        <v>0</v>
      </c>
      <c r="AR195" s="168" t="s">
        <v>81</v>
      </c>
      <c r="AT195" s="169" t="s">
        <v>75</v>
      </c>
      <c r="AU195" s="169" t="s">
        <v>81</v>
      </c>
      <c r="AY195" s="168" t="s">
        <v>120</v>
      </c>
      <c r="BK195" s="170">
        <f>SUM(BK196:BK257)</f>
        <v>0</v>
      </c>
    </row>
    <row r="196" spans="1:65" s="2" customFormat="1" ht="21.75" customHeight="1">
      <c r="A196" s="34"/>
      <c r="B196" s="35"/>
      <c r="C196" s="173" t="s">
        <v>306</v>
      </c>
      <c r="D196" s="173" t="s">
        <v>122</v>
      </c>
      <c r="E196" s="174" t="s">
        <v>307</v>
      </c>
      <c r="F196" s="175" t="s">
        <v>308</v>
      </c>
      <c r="G196" s="176" t="s">
        <v>125</v>
      </c>
      <c r="H196" s="177">
        <v>64</v>
      </c>
      <c r="I196" s="178"/>
      <c r="J196" s="179">
        <f>ROUND(I196*H196,2)</f>
        <v>0</v>
      </c>
      <c r="K196" s="175" t="s">
        <v>126</v>
      </c>
      <c r="L196" s="39"/>
      <c r="M196" s="180" t="s">
        <v>19</v>
      </c>
      <c r="N196" s="181" t="s">
        <v>47</v>
      </c>
      <c r="O196" s="64"/>
      <c r="P196" s="182">
        <f>O196*H196</f>
        <v>0</v>
      </c>
      <c r="Q196" s="182">
        <v>0</v>
      </c>
      <c r="R196" s="182">
        <f>Q196*H196</f>
        <v>0</v>
      </c>
      <c r="S196" s="182">
        <v>0</v>
      </c>
      <c r="T196" s="183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4" t="s">
        <v>127</v>
      </c>
      <c r="AT196" s="184" t="s">
        <v>122</v>
      </c>
      <c r="AU196" s="184" t="s">
        <v>85</v>
      </c>
      <c r="AY196" s="17" t="s">
        <v>120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7" t="s">
        <v>81</v>
      </c>
      <c r="BK196" s="185">
        <f>ROUND(I196*H196,2)</f>
        <v>0</v>
      </c>
      <c r="BL196" s="17" t="s">
        <v>127</v>
      </c>
      <c r="BM196" s="184" t="s">
        <v>309</v>
      </c>
    </row>
    <row r="197" spans="1:65" s="2" customFormat="1">
      <c r="A197" s="34"/>
      <c r="B197" s="35"/>
      <c r="C197" s="36"/>
      <c r="D197" s="186" t="s">
        <v>129</v>
      </c>
      <c r="E197" s="36"/>
      <c r="F197" s="187" t="s">
        <v>310</v>
      </c>
      <c r="G197" s="36"/>
      <c r="H197" s="36"/>
      <c r="I197" s="188"/>
      <c r="J197" s="36"/>
      <c r="K197" s="36"/>
      <c r="L197" s="39"/>
      <c r="M197" s="189"/>
      <c r="N197" s="190"/>
      <c r="O197" s="64"/>
      <c r="P197" s="64"/>
      <c r="Q197" s="64"/>
      <c r="R197" s="64"/>
      <c r="S197" s="64"/>
      <c r="T197" s="65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7" t="s">
        <v>129</v>
      </c>
      <c r="AU197" s="17" t="s">
        <v>85</v>
      </c>
    </row>
    <row r="198" spans="1:65" s="13" customFormat="1">
      <c r="B198" s="191"/>
      <c r="C198" s="192"/>
      <c r="D198" s="193" t="s">
        <v>131</v>
      </c>
      <c r="E198" s="194" t="s">
        <v>19</v>
      </c>
      <c r="F198" s="195" t="s">
        <v>311</v>
      </c>
      <c r="G198" s="192"/>
      <c r="H198" s="194" t="s">
        <v>19</v>
      </c>
      <c r="I198" s="196"/>
      <c r="J198" s="192"/>
      <c r="K198" s="192"/>
      <c r="L198" s="197"/>
      <c r="M198" s="198"/>
      <c r="N198" s="199"/>
      <c r="O198" s="199"/>
      <c r="P198" s="199"/>
      <c r="Q198" s="199"/>
      <c r="R198" s="199"/>
      <c r="S198" s="199"/>
      <c r="T198" s="200"/>
      <c r="AT198" s="201" t="s">
        <v>131</v>
      </c>
      <c r="AU198" s="201" t="s">
        <v>85</v>
      </c>
      <c r="AV198" s="13" t="s">
        <v>81</v>
      </c>
      <c r="AW198" s="13" t="s">
        <v>37</v>
      </c>
      <c r="AX198" s="13" t="s">
        <v>76</v>
      </c>
      <c r="AY198" s="201" t="s">
        <v>120</v>
      </c>
    </row>
    <row r="199" spans="1:65" s="14" customFormat="1">
      <c r="B199" s="202"/>
      <c r="C199" s="203"/>
      <c r="D199" s="193" t="s">
        <v>131</v>
      </c>
      <c r="E199" s="204" t="s">
        <v>19</v>
      </c>
      <c r="F199" s="205" t="s">
        <v>312</v>
      </c>
      <c r="G199" s="203"/>
      <c r="H199" s="206">
        <v>64</v>
      </c>
      <c r="I199" s="207"/>
      <c r="J199" s="203"/>
      <c r="K199" s="203"/>
      <c r="L199" s="208"/>
      <c r="M199" s="209"/>
      <c r="N199" s="210"/>
      <c r="O199" s="210"/>
      <c r="P199" s="210"/>
      <c r="Q199" s="210"/>
      <c r="R199" s="210"/>
      <c r="S199" s="210"/>
      <c r="T199" s="211"/>
      <c r="AT199" s="212" t="s">
        <v>131</v>
      </c>
      <c r="AU199" s="212" t="s">
        <v>85</v>
      </c>
      <c r="AV199" s="14" t="s">
        <v>85</v>
      </c>
      <c r="AW199" s="14" t="s">
        <v>37</v>
      </c>
      <c r="AX199" s="14" t="s">
        <v>81</v>
      </c>
      <c r="AY199" s="212" t="s">
        <v>120</v>
      </c>
    </row>
    <row r="200" spans="1:65" s="2" customFormat="1" ht="21.75" customHeight="1">
      <c r="A200" s="34"/>
      <c r="B200" s="35"/>
      <c r="C200" s="173" t="s">
        <v>313</v>
      </c>
      <c r="D200" s="173" t="s">
        <v>122</v>
      </c>
      <c r="E200" s="174" t="s">
        <v>314</v>
      </c>
      <c r="F200" s="175" t="s">
        <v>315</v>
      </c>
      <c r="G200" s="176" t="s">
        <v>125</v>
      </c>
      <c r="H200" s="177">
        <v>994</v>
      </c>
      <c r="I200" s="178"/>
      <c r="J200" s="179">
        <f>ROUND(I200*H200,2)</f>
        <v>0</v>
      </c>
      <c r="K200" s="175" t="s">
        <v>126</v>
      </c>
      <c r="L200" s="39"/>
      <c r="M200" s="180" t="s">
        <v>19</v>
      </c>
      <c r="N200" s="181" t="s">
        <v>47</v>
      </c>
      <c r="O200" s="64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4" t="s">
        <v>127</v>
      </c>
      <c r="AT200" s="184" t="s">
        <v>122</v>
      </c>
      <c r="AU200" s="184" t="s">
        <v>85</v>
      </c>
      <c r="AY200" s="17" t="s">
        <v>120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7" t="s">
        <v>81</v>
      </c>
      <c r="BK200" s="185">
        <f>ROUND(I200*H200,2)</f>
        <v>0</v>
      </c>
      <c r="BL200" s="17" t="s">
        <v>127</v>
      </c>
      <c r="BM200" s="184" t="s">
        <v>316</v>
      </c>
    </row>
    <row r="201" spans="1:65" s="2" customFormat="1">
      <c r="A201" s="34"/>
      <c r="B201" s="35"/>
      <c r="C201" s="36"/>
      <c r="D201" s="186" t="s">
        <v>129</v>
      </c>
      <c r="E201" s="36"/>
      <c r="F201" s="187" t="s">
        <v>317</v>
      </c>
      <c r="G201" s="36"/>
      <c r="H201" s="36"/>
      <c r="I201" s="188"/>
      <c r="J201" s="36"/>
      <c r="K201" s="36"/>
      <c r="L201" s="39"/>
      <c r="M201" s="189"/>
      <c r="N201" s="190"/>
      <c r="O201" s="64"/>
      <c r="P201" s="64"/>
      <c r="Q201" s="64"/>
      <c r="R201" s="64"/>
      <c r="S201" s="64"/>
      <c r="T201" s="65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T201" s="17" t="s">
        <v>129</v>
      </c>
      <c r="AU201" s="17" t="s">
        <v>85</v>
      </c>
    </row>
    <row r="202" spans="1:65" s="13" customFormat="1">
      <c r="B202" s="191"/>
      <c r="C202" s="192"/>
      <c r="D202" s="193" t="s">
        <v>131</v>
      </c>
      <c r="E202" s="194" t="s">
        <v>19</v>
      </c>
      <c r="F202" s="195" t="s">
        <v>318</v>
      </c>
      <c r="G202" s="192"/>
      <c r="H202" s="194" t="s">
        <v>19</v>
      </c>
      <c r="I202" s="196"/>
      <c r="J202" s="192"/>
      <c r="K202" s="192"/>
      <c r="L202" s="197"/>
      <c r="M202" s="198"/>
      <c r="N202" s="199"/>
      <c r="O202" s="199"/>
      <c r="P202" s="199"/>
      <c r="Q202" s="199"/>
      <c r="R202" s="199"/>
      <c r="S202" s="199"/>
      <c r="T202" s="200"/>
      <c r="AT202" s="201" t="s">
        <v>131</v>
      </c>
      <c r="AU202" s="201" t="s">
        <v>85</v>
      </c>
      <c r="AV202" s="13" t="s">
        <v>81</v>
      </c>
      <c r="AW202" s="13" t="s">
        <v>37</v>
      </c>
      <c r="AX202" s="13" t="s">
        <v>76</v>
      </c>
      <c r="AY202" s="201" t="s">
        <v>120</v>
      </c>
    </row>
    <row r="203" spans="1:65" s="14" customFormat="1">
      <c r="B203" s="202"/>
      <c r="C203" s="203"/>
      <c r="D203" s="193" t="s">
        <v>131</v>
      </c>
      <c r="E203" s="204" t="s">
        <v>19</v>
      </c>
      <c r="F203" s="205" t="s">
        <v>319</v>
      </c>
      <c r="G203" s="203"/>
      <c r="H203" s="206">
        <v>994</v>
      </c>
      <c r="I203" s="207"/>
      <c r="J203" s="203"/>
      <c r="K203" s="203"/>
      <c r="L203" s="208"/>
      <c r="M203" s="209"/>
      <c r="N203" s="210"/>
      <c r="O203" s="210"/>
      <c r="P203" s="210"/>
      <c r="Q203" s="210"/>
      <c r="R203" s="210"/>
      <c r="S203" s="210"/>
      <c r="T203" s="211"/>
      <c r="AT203" s="212" t="s">
        <v>131</v>
      </c>
      <c r="AU203" s="212" t="s">
        <v>85</v>
      </c>
      <c r="AV203" s="14" t="s">
        <v>85</v>
      </c>
      <c r="AW203" s="14" t="s">
        <v>37</v>
      </c>
      <c r="AX203" s="14" t="s">
        <v>81</v>
      </c>
      <c r="AY203" s="212" t="s">
        <v>120</v>
      </c>
    </row>
    <row r="204" spans="1:65" s="2" customFormat="1" ht="21.75" customHeight="1">
      <c r="A204" s="34"/>
      <c r="B204" s="35"/>
      <c r="C204" s="173" t="s">
        <v>320</v>
      </c>
      <c r="D204" s="173" t="s">
        <v>122</v>
      </c>
      <c r="E204" s="174" t="s">
        <v>321</v>
      </c>
      <c r="F204" s="175" t="s">
        <v>322</v>
      </c>
      <c r="G204" s="176" t="s">
        <v>125</v>
      </c>
      <c r="H204" s="177">
        <v>1093</v>
      </c>
      <c r="I204" s="178"/>
      <c r="J204" s="179">
        <f>ROUND(I204*H204,2)</f>
        <v>0</v>
      </c>
      <c r="K204" s="175" t="s">
        <v>126</v>
      </c>
      <c r="L204" s="39"/>
      <c r="M204" s="180" t="s">
        <v>19</v>
      </c>
      <c r="N204" s="181" t="s">
        <v>47</v>
      </c>
      <c r="O204" s="64"/>
      <c r="P204" s="182">
        <f>O204*H204</f>
        <v>0</v>
      </c>
      <c r="Q204" s="182">
        <v>0</v>
      </c>
      <c r="R204" s="182">
        <f>Q204*H204</f>
        <v>0</v>
      </c>
      <c r="S204" s="182">
        <v>0</v>
      </c>
      <c r="T204" s="183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4" t="s">
        <v>127</v>
      </c>
      <c r="AT204" s="184" t="s">
        <v>122</v>
      </c>
      <c r="AU204" s="184" t="s">
        <v>85</v>
      </c>
      <c r="AY204" s="17" t="s">
        <v>120</v>
      </c>
      <c r="BE204" s="185">
        <f>IF(N204="základní",J204,0)</f>
        <v>0</v>
      </c>
      <c r="BF204" s="185">
        <f>IF(N204="snížená",J204,0)</f>
        <v>0</v>
      </c>
      <c r="BG204" s="185">
        <f>IF(N204="zákl. přenesená",J204,0)</f>
        <v>0</v>
      </c>
      <c r="BH204" s="185">
        <f>IF(N204="sníž. přenesená",J204,0)</f>
        <v>0</v>
      </c>
      <c r="BI204" s="185">
        <f>IF(N204="nulová",J204,0)</f>
        <v>0</v>
      </c>
      <c r="BJ204" s="17" t="s">
        <v>81</v>
      </c>
      <c r="BK204" s="185">
        <f>ROUND(I204*H204,2)</f>
        <v>0</v>
      </c>
      <c r="BL204" s="17" t="s">
        <v>127</v>
      </c>
      <c r="BM204" s="184" t="s">
        <v>323</v>
      </c>
    </row>
    <row r="205" spans="1:65" s="2" customFormat="1">
      <c r="A205" s="34"/>
      <c r="B205" s="35"/>
      <c r="C205" s="36"/>
      <c r="D205" s="186" t="s">
        <v>129</v>
      </c>
      <c r="E205" s="36"/>
      <c r="F205" s="187" t="s">
        <v>324</v>
      </c>
      <c r="G205" s="36"/>
      <c r="H205" s="36"/>
      <c r="I205" s="188"/>
      <c r="J205" s="36"/>
      <c r="K205" s="36"/>
      <c r="L205" s="39"/>
      <c r="M205" s="189"/>
      <c r="N205" s="190"/>
      <c r="O205" s="64"/>
      <c r="P205" s="64"/>
      <c r="Q205" s="64"/>
      <c r="R205" s="64"/>
      <c r="S205" s="64"/>
      <c r="T205" s="65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T205" s="17" t="s">
        <v>129</v>
      </c>
      <c r="AU205" s="17" t="s">
        <v>85</v>
      </c>
    </row>
    <row r="206" spans="1:65" s="13" customFormat="1">
      <c r="B206" s="191"/>
      <c r="C206" s="192"/>
      <c r="D206" s="193" t="s">
        <v>131</v>
      </c>
      <c r="E206" s="194" t="s">
        <v>19</v>
      </c>
      <c r="F206" s="195" t="s">
        <v>206</v>
      </c>
      <c r="G206" s="192"/>
      <c r="H206" s="194" t="s">
        <v>19</v>
      </c>
      <c r="I206" s="196"/>
      <c r="J206" s="192"/>
      <c r="K206" s="192"/>
      <c r="L206" s="197"/>
      <c r="M206" s="198"/>
      <c r="N206" s="199"/>
      <c r="O206" s="199"/>
      <c r="P206" s="199"/>
      <c r="Q206" s="199"/>
      <c r="R206" s="199"/>
      <c r="S206" s="199"/>
      <c r="T206" s="200"/>
      <c r="AT206" s="201" t="s">
        <v>131</v>
      </c>
      <c r="AU206" s="201" t="s">
        <v>85</v>
      </c>
      <c r="AV206" s="13" t="s">
        <v>81</v>
      </c>
      <c r="AW206" s="13" t="s">
        <v>37</v>
      </c>
      <c r="AX206" s="13" t="s">
        <v>76</v>
      </c>
      <c r="AY206" s="201" t="s">
        <v>120</v>
      </c>
    </row>
    <row r="207" spans="1:65" s="14" customFormat="1">
      <c r="B207" s="202"/>
      <c r="C207" s="203"/>
      <c r="D207" s="193" t="s">
        <v>131</v>
      </c>
      <c r="E207" s="204" t="s">
        <v>19</v>
      </c>
      <c r="F207" s="205" t="s">
        <v>325</v>
      </c>
      <c r="G207" s="203"/>
      <c r="H207" s="206">
        <v>1093</v>
      </c>
      <c r="I207" s="207"/>
      <c r="J207" s="203"/>
      <c r="K207" s="203"/>
      <c r="L207" s="208"/>
      <c r="M207" s="209"/>
      <c r="N207" s="210"/>
      <c r="O207" s="210"/>
      <c r="P207" s="210"/>
      <c r="Q207" s="210"/>
      <c r="R207" s="210"/>
      <c r="S207" s="210"/>
      <c r="T207" s="211"/>
      <c r="AT207" s="212" t="s">
        <v>131</v>
      </c>
      <c r="AU207" s="212" t="s">
        <v>85</v>
      </c>
      <c r="AV207" s="14" t="s">
        <v>85</v>
      </c>
      <c r="AW207" s="14" t="s">
        <v>37</v>
      </c>
      <c r="AX207" s="14" t="s">
        <v>81</v>
      </c>
      <c r="AY207" s="212" t="s">
        <v>120</v>
      </c>
    </row>
    <row r="208" spans="1:65" s="2" customFormat="1" ht="16.5" customHeight="1">
      <c r="A208" s="34"/>
      <c r="B208" s="35"/>
      <c r="C208" s="173" t="s">
        <v>326</v>
      </c>
      <c r="D208" s="173" t="s">
        <v>122</v>
      </c>
      <c r="E208" s="174" t="s">
        <v>327</v>
      </c>
      <c r="F208" s="175" t="s">
        <v>328</v>
      </c>
      <c r="G208" s="176" t="s">
        <v>125</v>
      </c>
      <c r="H208" s="177">
        <v>26</v>
      </c>
      <c r="I208" s="178"/>
      <c r="J208" s="179">
        <f>ROUND(I208*H208,2)</f>
        <v>0</v>
      </c>
      <c r="K208" s="175" t="s">
        <v>126</v>
      </c>
      <c r="L208" s="39"/>
      <c r="M208" s="180" t="s">
        <v>19</v>
      </c>
      <c r="N208" s="181" t="s">
        <v>47</v>
      </c>
      <c r="O208" s="64"/>
      <c r="P208" s="182">
        <f>O208*H208</f>
        <v>0</v>
      </c>
      <c r="Q208" s="182">
        <v>0.40799999999999997</v>
      </c>
      <c r="R208" s="182">
        <f>Q208*H208</f>
        <v>10.607999999999999</v>
      </c>
      <c r="S208" s="182">
        <v>0</v>
      </c>
      <c r="T208" s="183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4" t="s">
        <v>127</v>
      </c>
      <c r="AT208" s="184" t="s">
        <v>122</v>
      </c>
      <c r="AU208" s="184" t="s">
        <v>85</v>
      </c>
      <c r="AY208" s="17" t="s">
        <v>120</v>
      </c>
      <c r="BE208" s="185">
        <f>IF(N208="základní",J208,0)</f>
        <v>0</v>
      </c>
      <c r="BF208" s="185">
        <f>IF(N208="snížená",J208,0)</f>
        <v>0</v>
      </c>
      <c r="BG208" s="185">
        <f>IF(N208="zákl. přenesená",J208,0)</f>
        <v>0</v>
      </c>
      <c r="BH208" s="185">
        <f>IF(N208="sníž. přenesená",J208,0)</f>
        <v>0</v>
      </c>
      <c r="BI208" s="185">
        <f>IF(N208="nulová",J208,0)</f>
        <v>0</v>
      </c>
      <c r="BJ208" s="17" t="s">
        <v>81</v>
      </c>
      <c r="BK208" s="185">
        <f>ROUND(I208*H208,2)</f>
        <v>0</v>
      </c>
      <c r="BL208" s="17" t="s">
        <v>127</v>
      </c>
      <c r="BM208" s="184" t="s">
        <v>329</v>
      </c>
    </row>
    <row r="209" spans="1:65" s="2" customFormat="1">
      <c r="A209" s="34"/>
      <c r="B209" s="35"/>
      <c r="C209" s="36"/>
      <c r="D209" s="186" t="s">
        <v>129</v>
      </c>
      <c r="E209" s="36"/>
      <c r="F209" s="187" t="s">
        <v>330</v>
      </c>
      <c r="G209" s="36"/>
      <c r="H209" s="36"/>
      <c r="I209" s="188"/>
      <c r="J209" s="36"/>
      <c r="K209" s="36"/>
      <c r="L209" s="39"/>
      <c r="M209" s="189"/>
      <c r="N209" s="190"/>
      <c r="O209" s="64"/>
      <c r="P209" s="64"/>
      <c r="Q209" s="64"/>
      <c r="R209" s="64"/>
      <c r="S209" s="64"/>
      <c r="T209" s="65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7" t="s">
        <v>129</v>
      </c>
      <c r="AU209" s="17" t="s">
        <v>85</v>
      </c>
    </row>
    <row r="210" spans="1:65" s="2" customFormat="1" ht="16.5" customHeight="1">
      <c r="A210" s="34"/>
      <c r="B210" s="35"/>
      <c r="C210" s="173" t="s">
        <v>331</v>
      </c>
      <c r="D210" s="173" t="s">
        <v>122</v>
      </c>
      <c r="E210" s="174" t="s">
        <v>332</v>
      </c>
      <c r="F210" s="175" t="s">
        <v>333</v>
      </c>
      <c r="G210" s="176" t="s">
        <v>125</v>
      </c>
      <c r="H210" s="177">
        <v>5</v>
      </c>
      <c r="I210" s="178"/>
      <c r="J210" s="179">
        <f>ROUND(I210*H210,2)</f>
        <v>0</v>
      </c>
      <c r="K210" s="175" t="s">
        <v>126</v>
      </c>
      <c r="L210" s="39"/>
      <c r="M210" s="180" t="s">
        <v>19</v>
      </c>
      <c r="N210" s="181" t="s">
        <v>47</v>
      </c>
      <c r="O210" s="64"/>
      <c r="P210" s="182">
        <f>O210*H210</f>
        <v>0</v>
      </c>
      <c r="Q210" s="182">
        <v>0</v>
      </c>
      <c r="R210" s="182">
        <f>Q210*H210</f>
        <v>0</v>
      </c>
      <c r="S210" s="182">
        <v>0</v>
      </c>
      <c r="T210" s="183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4" t="s">
        <v>127</v>
      </c>
      <c r="AT210" s="184" t="s">
        <v>122</v>
      </c>
      <c r="AU210" s="184" t="s">
        <v>85</v>
      </c>
      <c r="AY210" s="17" t="s">
        <v>120</v>
      </c>
      <c r="BE210" s="185">
        <f>IF(N210="základní",J210,0)</f>
        <v>0</v>
      </c>
      <c r="BF210" s="185">
        <f>IF(N210="snížená",J210,0)</f>
        <v>0</v>
      </c>
      <c r="BG210" s="185">
        <f>IF(N210="zákl. přenesená",J210,0)</f>
        <v>0</v>
      </c>
      <c r="BH210" s="185">
        <f>IF(N210="sníž. přenesená",J210,0)</f>
        <v>0</v>
      </c>
      <c r="BI210" s="185">
        <f>IF(N210="nulová",J210,0)</f>
        <v>0</v>
      </c>
      <c r="BJ210" s="17" t="s">
        <v>81</v>
      </c>
      <c r="BK210" s="185">
        <f>ROUND(I210*H210,2)</f>
        <v>0</v>
      </c>
      <c r="BL210" s="17" t="s">
        <v>127</v>
      </c>
      <c r="BM210" s="184" t="s">
        <v>334</v>
      </c>
    </row>
    <row r="211" spans="1:65" s="2" customFormat="1">
      <c r="A211" s="34"/>
      <c r="B211" s="35"/>
      <c r="C211" s="36"/>
      <c r="D211" s="186" t="s">
        <v>129</v>
      </c>
      <c r="E211" s="36"/>
      <c r="F211" s="187" t="s">
        <v>335</v>
      </c>
      <c r="G211" s="36"/>
      <c r="H211" s="36"/>
      <c r="I211" s="188"/>
      <c r="J211" s="36"/>
      <c r="K211" s="36"/>
      <c r="L211" s="39"/>
      <c r="M211" s="189"/>
      <c r="N211" s="190"/>
      <c r="O211" s="64"/>
      <c r="P211" s="64"/>
      <c r="Q211" s="64"/>
      <c r="R211" s="64"/>
      <c r="S211" s="64"/>
      <c r="T211" s="65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T211" s="17" t="s">
        <v>129</v>
      </c>
      <c r="AU211" s="17" t="s">
        <v>85</v>
      </c>
    </row>
    <row r="212" spans="1:65" s="13" customFormat="1">
      <c r="B212" s="191"/>
      <c r="C212" s="192"/>
      <c r="D212" s="193" t="s">
        <v>131</v>
      </c>
      <c r="E212" s="194" t="s">
        <v>19</v>
      </c>
      <c r="F212" s="195" t="s">
        <v>336</v>
      </c>
      <c r="G212" s="192"/>
      <c r="H212" s="194" t="s">
        <v>19</v>
      </c>
      <c r="I212" s="196"/>
      <c r="J212" s="192"/>
      <c r="K212" s="192"/>
      <c r="L212" s="197"/>
      <c r="M212" s="198"/>
      <c r="N212" s="199"/>
      <c r="O212" s="199"/>
      <c r="P212" s="199"/>
      <c r="Q212" s="199"/>
      <c r="R212" s="199"/>
      <c r="S212" s="199"/>
      <c r="T212" s="200"/>
      <c r="AT212" s="201" t="s">
        <v>131</v>
      </c>
      <c r="AU212" s="201" t="s">
        <v>85</v>
      </c>
      <c r="AV212" s="13" t="s">
        <v>81</v>
      </c>
      <c r="AW212" s="13" t="s">
        <v>37</v>
      </c>
      <c r="AX212" s="13" t="s">
        <v>76</v>
      </c>
      <c r="AY212" s="201" t="s">
        <v>120</v>
      </c>
    </row>
    <row r="213" spans="1:65" s="14" customFormat="1">
      <c r="B213" s="202"/>
      <c r="C213" s="203"/>
      <c r="D213" s="193" t="s">
        <v>131</v>
      </c>
      <c r="E213" s="204" t="s">
        <v>19</v>
      </c>
      <c r="F213" s="205" t="s">
        <v>337</v>
      </c>
      <c r="G213" s="203"/>
      <c r="H213" s="206">
        <v>5</v>
      </c>
      <c r="I213" s="207"/>
      <c r="J213" s="203"/>
      <c r="K213" s="203"/>
      <c r="L213" s="208"/>
      <c r="M213" s="209"/>
      <c r="N213" s="210"/>
      <c r="O213" s="210"/>
      <c r="P213" s="210"/>
      <c r="Q213" s="210"/>
      <c r="R213" s="210"/>
      <c r="S213" s="210"/>
      <c r="T213" s="211"/>
      <c r="AT213" s="212" t="s">
        <v>131</v>
      </c>
      <c r="AU213" s="212" t="s">
        <v>85</v>
      </c>
      <c r="AV213" s="14" t="s">
        <v>85</v>
      </c>
      <c r="AW213" s="14" t="s">
        <v>37</v>
      </c>
      <c r="AX213" s="14" t="s">
        <v>81</v>
      </c>
      <c r="AY213" s="212" t="s">
        <v>120</v>
      </c>
    </row>
    <row r="214" spans="1:65" s="2" customFormat="1" ht="16.5" customHeight="1">
      <c r="A214" s="34"/>
      <c r="B214" s="35"/>
      <c r="C214" s="173" t="s">
        <v>338</v>
      </c>
      <c r="D214" s="173" t="s">
        <v>122</v>
      </c>
      <c r="E214" s="174" t="s">
        <v>339</v>
      </c>
      <c r="F214" s="175" t="s">
        <v>340</v>
      </c>
      <c r="G214" s="176" t="s">
        <v>125</v>
      </c>
      <c r="H214" s="177">
        <v>5</v>
      </c>
      <c r="I214" s="178"/>
      <c r="J214" s="179">
        <f>ROUND(I214*H214,2)</f>
        <v>0</v>
      </c>
      <c r="K214" s="175" t="s">
        <v>126</v>
      </c>
      <c r="L214" s="39"/>
      <c r="M214" s="180" t="s">
        <v>19</v>
      </c>
      <c r="N214" s="181" t="s">
        <v>47</v>
      </c>
      <c r="O214" s="64"/>
      <c r="P214" s="182">
        <f>O214*H214</f>
        <v>0</v>
      </c>
      <c r="Q214" s="182">
        <v>0</v>
      </c>
      <c r="R214" s="182">
        <f>Q214*H214</f>
        <v>0</v>
      </c>
      <c r="S214" s="182">
        <v>0</v>
      </c>
      <c r="T214" s="183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4" t="s">
        <v>127</v>
      </c>
      <c r="AT214" s="184" t="s">
        <v>122</v>
      </c>
      <c r="AU214" s="184" t="s">
        <v>85</v>
      </c>
      <c r="AY214" s="17" t="s">
        <v>120</v>
      </c>
      <c r="BE214" s="185">
        <f>IF(N214="základní",J214,0)</f>
        <v>0</v>
      </c>
      <c r="BF214" s="185">
        <f>IF(N214="snížená",J214,0)</f>
        <v>0</v>
      </c>
      <c r="BG214" s="185">
        <f>IF(N214="zákl. přenesená",J214,0)</f>
        <v>0</v>
      </c>
      <c r="BH214" s="185">
        <f>IF(N214="sníž. přenesená",J214,0)</f>
        <v>0</v>
      </c>
      <c r="BI214" s="185">
        <f>IF(N214="nulová",J214,0)</f>
        <v>0</v>
      </c>
      <c r="BJ214" s="17" t="s">
        <v>81</v>
      </c>
      <c r="BK214" s="185">
        <f>ROUND(I214*H214,2)</f>
        <v>0</v>
      </c>
      <c r="BL214" s="17" t="s">
        <v>127</v>
      </c>
      <c r="BM214" s="184" t="s">
        <v>341</v>
      </c>
    </row>
    <row r="215" spans="1:65" s="2" customFormat="1">
      <c r="A215" s="34"/>
      <c r="B215" s="35"/>
      <c r="C215" s="36"/>
      <c r="D215" s="186" t="s">
        <v>129</v>
      </c>
      <c r="E215" s="36"/>
      <c r="F215" s="187" t="s">
        <v>342</v>
      </c>
      <c r="G215" s="36"/>
      <c r="H215" s="36"/>
      <c r="I215" s="188"/>
      <c r="J215" s="36"/>
      <c r="K215" s="36"/>
      <c r="L215" s="39"/>
      <c r="M215" s="189"/>
      <c r="N215" s="190"/>
      <c r="O215" s="64"/>
      <c r="P215" s="64"/>
      <c r="Q215" s="64"/>
      <c r="R215" s="64"/>
      <c r="S215" s="64"/>
      <c r="T215" s="65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T215" s="17" t="s">
        <v>129</v>
      </c>
      <c r="AU215" s="17" t="s">
        <v>85</v>
      </c>
    </row>
    <row r="216" spans="1:65" s="13" customFormat="1">
      <c r="B216" s="191"/>
      <c r="C216" s="192"/>
      <c r="D216" s="193" t="s">
        <v>131</v>
      </c>
      <c r="E216" s="194" t="s">
        <v>19</v>
      </c>
      <c r="F216" s="195" t="s">
        <v>336</v>
      </c>
      <c r="G216" s="192"/>
      <c r="H216" s="194" t="s">
        <v>19</v>
      </c>
      <c r="I216" s="196"/>
      <c r="J216" s="192"/>
      <c r="K216" s="192"/>
      <c r="L216" s="197"/>
      <c r="M216" s="198"/>
      <c r="N216" s="199"/>
      <c r="O216" s="199"/>
      <c r="P216" s="199"/>
      <c r="Q216" s="199"/>
      <c r="R216" s="199"/>
      <c r="S216" s="199"/>
      <c r="T216" s="200"/>
      <c r="AT216" s="201" t="s">
        <v>131</v>
      </c>
      <c r="AU216" s="201" t="s">
        <v>85</v>
      </c>
      <c r="AV216" s="13" t="s">
        <v>81</v>
      </c>
      <c r="AW216" s="13" t="s">
        <v>37</v>
      </c>
      <c r="AX216" s="13" t="s">
        <v>76</v>
      </c>
      <c r="AY216" s="201" t="s">
        <v>120</v>
      </c>
    </row>
    <row r="217" spans="1:65" s="14" customFormat="1">
      <c r="B217" s="202"/>
      <c r="C217" s="203"/>
      <c r="D217" s="193" t="s">
        <v>131</v>
      </c>
      <c r="E217" s="204" t="s">
        <v>19</v>
      </c>
      <c r="F217" s="205" t="s">
        <v>337</v>
      </c>
      <c r="G217" s="203"/>
      <c r="H217" s="206">
        <v>5</v>
      </c>
      <c r="I217" s="207"/>
      <c r="J217" s="203"/>
      <c r="K217" s="203"/>
      <c r="L217" s="208"/>
      <c r="M217" s="209"/>
      <c r="N217" s="210"/>
      <c r="O217" s="210"/>
      <c r="P217" s="210"/>
      <c r="Q217" s="210"/>
      <c r="R217" s="210"/>
      <c r="S217" s="210"/>
      <c r="T217" s="211"/>
      <c r="AT217" s="212" t="s">
        <v>131</v>
      </c>
      <c r="AU217" s="212" t="s">
        <v>85</v>
      </c>
      <c r="AV217" s="14" t="s">
        <v>85</v>
      </c>
      <c r="AW217" s="14" t="s">
        <v>37</v>
      </c>
      <c r="AX217" s="14" t="s">
        <v>81</v>
      </c>
      <c r="AY217" s="212" t="s">
        <v>120</v>
      </c>
    </row>
    <row r="218" spans="1:65" s="2" customFormat="1" ht="24.2" customHeight="1">
      <c r="A218" s="34"/>
      <c r="B218" s="35"/>
      <c r="C218" s="173" t="s">
        <v>343</v>
      </c>
      <c r="D218" s="173" t="s">
        <v>122</v>
      </c>
      <c r="E218" s="174" t="s">
        <v>344</v>
      </c>
      <c r="F218" s="175" t="s">
        <v>345</v>
      </c>
      <c r="G218" s="176" t="s">
        <v>125</v>
      </c>
      <c r="H218" s="177">
        <v>5</v>
      </c>
      <c r="I218" s="178"/>
      <c r="J218" s="179">
        <f>ROUND(I218*H218,2)</f>
        <v>0</v>
      </c>
      <c r="K218" s="175" t="s">
        <v>126</v>
      </c>
      <c r="L218" s="39"/>
      <c r="M218" s="180" t="s">
        <v>19</v>
      </c>
      <c r="N218" s="181" t="s">
        <v>47</v>
      </c>
      <c r="O218" s="64"/>
      <c r="P218" s="182">
        <f>O218*H218</f>
        <v>0</v>
      </c>
      <c r="Q218" s="182">
        <v>0</v>
      </c>
      <c r="R218" s="182">
        <f>Q218*H218</f>
        <v>0</v>
      </c>
      <c r="S218" s="182">
        <v>0</v>
      </c>
      <c r="T218" s="183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4" t="s">
        <v>127</v>
      </c>
      <c r="AT218" s="184" t="s">
        <v>122</v>
      </c>
      <c r="AU218" s="184" t="s">
        <v>85</v>
      </c>
      <c r="AY218" s="17" t="s">
        <v>120</v>
      </c>
      <c r="BE218" s="185">
        <f>IF(N218="základní",J218,0)</f>
        <v>0</v>
      </c>
      <c r="BF218" s="185">
        <f>IF(N218="snížená",J218,0)</f>
        <v>0</v>
      </c>
      <c r="BG218" s="185">
        <f>IF(N218="zákl. přenesená",J218,0)</f>
        <v>0</v>
      </c>
      <c r="BH218" s="185">
        <f>IF(N218="sníž. přenesená",J218,0)</f>
        <v>0</v>
      </c>
      <c r="BI218" s="185">
        <f>IF(N218="nulová",J218,0)</f>
        <v>0</v>
      </c>
      <c r="BJ218" s="17" t="s">
        <v>81</v>
      </c>
      <c r="BK218" s="185">
        <f>ROUND(I218*H218,2)</f>
        <v>0</v>
      </c>
      <c r="BL218" s="17" t="s">
        <v>127</v>
      </c>
      <c r="BM218" s="184" t="s">
        <v>346</v>
      </c>
    </row>
    <row r="219" spans="1:65" s="2" customFormat="1">
      <c r="A219" s="34"/>
      <c r="B219" s="35"/>
      <c r="C219" s="36"/>
      <c r="D219" s="186" t="s">
        <v>129</v>
      </c>
      <c r="E219" s="36"/>
      <c r="F219" s="187" t="s">
        <v>347</v>
      </c>
      <c r="G219" s="36"/>
      <c r="H219" s="36"/>
      <c r="I219" s="188"/>
      <c r="J219" s="36"/>
      <c r="K219" s="36"/>
      <c r="L219" s="39"/>
      <c r="M219" s="189"/>
      <c r="N219" s="190"/>
      <c r="O219" s="64"/>
      <c r="P219" s="64"/>
      <c r="Q219" s="64"/>
      <c r="R219" s="64"/>
      <c r="S219" s="64"/>
      <c r="T219" s="65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T219" s="17" t="s">
        <v>129</v>
      </c>
      <c r="AU219" s="17" t="s">
        <v>85</v>
      </c>
    </row>
    <row r="220" spans="1:65" s="13" customFormat="1">
      <c r="B220" s="191"/>
      <c r="C220" s="192"/>
      <c r="D220" s="193" t="s">
        <v>131</v>
      </c>
      <c r="E220" s="194" t="s">
        <v>19</v>
      </c>
      <c r="F220" s="195" t="s">
        <v>336</v>
      </c>
      <c r="G220" s="192"/>
      <c r="H220" s="194" t="s">
        <v>19</v>
      </c>
      <c r="I220" s="196"/>
      <c r="J220" s="192"/>
      <c r="K220" s="192"/>
      <c r="L220" s="197"/>
      <c r="M220" s="198"/>
      <c r="N220" s="199"/>
      <c r="O220" s="199"/>
      <c r="P220" s="199"/>
      <c r="Q220" s="199"/>
      <c r="R220" s="199"/>
      <c r="S220" s="199"/>
      <c r="T220" s="200"/>
      <c r="AT220" s="201" t="s">
        <v>131</v>
      </c>
      <c r="AU220" s="201" t="s">
        <v>85</v>
      </c>
      <c r="AV220" s="13" t="s">
        <v>81</v>
      </c>
      <c r="AW220" s="13" t="s">
        <v>37</v>
      </c>
      <c r="AX220" s="13" t="s">
        <v>76</v>
      </c>
      <c r="AY220" s="201" t="s">
        <v>120</v>
      </c>
    </row>
    <row r="221" spans="1:65" s="14" customFormat="1">
      <c r="B221" s="202"/>
      <c r="C221" s="203"/>
      <c r="D221" s="193" t="s">
        <v>131</v>
      </c>
      <c r="E221" s="204" t="s">
        <v>19</v>
      </c>
      <c r="F221" s="205" t="s">
        <v>337</v>
      </c>
      <c r="G221" s="203"/>
      <c r="H221" s="206">
        <v>5</v>
      </c>
      <c r="I221" s="207"/>
      <c r="J221" s="203"/>
      <c r="K221" s="203"/>
      <c r="L221" s="208"/>
      <c r="M221" s="209"/>
      <c r="N221" s="210"/>
      <c r="O221" s="210"/>
      <c r="P221" s="210"/>
      <c r="Q221" s="210"/>
      <c r="R221" s="210"/>
      <c r="S221" s="210"/>
      <c r="T221" s="211"/>
      <c r="AT221" s="212" t="s">
        <v>131</v>
      </c>
      <c r="AU221" s="212" t="s">
        <v>85</v>
      </c>
      <c r="AV221" s="14" t="s">
        <v>85</v>
      </c>
      <c r="AW221" s="14" t="s">
        <v>37</v>
      </c>
      <c r="AX221" s="14" t="s">
        <v>81</v>
      </c>
      <c r="AY221" s="212" t="s">
        <v>120</v>
      </c>
    </row>
    <row r="222" spans="1:65" s="2" customFormat="1" ht="24.2" customHeight="1">
      <c r="A222" s="34"/>
      <c r="B222" s="35"/>
      <c r="C222" s="173" t="s">
        <v>348</v>
      </c>
      <c r="D222" s="173" t="s">
        <v>122</v>
      </c>
      <c r="E222" s="174" t="s">
        <v>349</v>
      </c>
      <c r="F222" s="175" t="s">
        <v>350</v>
      </c>
      <c r="G222" s="176" t="s">
        <v>125</v>
      </c>
      <c r="H222" s="177">
        <v>5</v>
      </c>
      <c r="I222" s="178"/>
      <c r="J222" s="179">
        <f>ROUND(I222*H222,2)</f>
        <v>0</v>
      </c>
      <c r="K222" s="175" t="s">
        <v>126</v>
      </c>
      <c r="L222" s="39"/>
      <c r="M222" s="180" t="s">
        <v>19</v>
      </c>
      <c r="N222" s="181" t="s">
        <v>47</v>
      </c>
      <c r="O222" s="64"/>
      <c r="P222" s="182">
        <f>O222*H222</f>
        <v>0</v>
      </c>
      <c r="Q222" s="182">
        <v>0</v>
      </c>
      <c r="R222" s="182">
        <f>Q222*H222</f>
        <v>0</v>
      </c>
      <c r="S222" s="182">
        <v>0</v>
      </c>
      <c r="T222" s="183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4" t="s">
        <v>127</v>
      </c>
      <c r="AT222" s="184" t="s">
        <v>122</v>
      </c>
      <c r="AU222" s="184" t="s">
        <v>85</v>
      </c>
      <c r="AY222" s="17" t="s">
        <v>120</v>
      </c>
      <c r="BE222" s="185">
        <f>IF(N222="základní",J222,0)</f>
        <v>0</v>
      </c>
      <c r="BF222" s="185">
        <f>IF(N222="snížená",J222,0)</f>
        <v>0</v>
      </c>
      <c r="BG222" s="185">
        <f>IF(N222="zákl. přenesená",J222,0)</f>
        <v>0</v>
      </c>
      <c r="BH222" s="185">
        <f>IF(N222="sníž. přenesená",J222,0)</f>
        <v>0</v>
      </c>
      <c r="BI222" s="185">
        <f>IF(N222="nulová",J222,0)</f>
        <v>0</v>
      </c>
      <c r="BJ222" s="17" t="s">
        <v>81</v>
      </c>
      <c r="BK222" s="185">
        <f>ROUND(I222*H222,2)</f>
        <v>0</v>
      </c>
      <c r="BL222" s="17" t="s">
        <v>127</v>
      </c>
      <c r="BM222" s="184" t="s">
        <v>351</v>
      </c>
    </row>
    <row r="223" spans="1:65" s="2" customFormat="1">
      <c r="A223" s="34"/>
      <c r="B223" s="35"/>
      <c r="C223" s="36"/>
      <c r="D223" s="186" t="s">
        <v>129</v>
      </c>
      <c r="E223" s="36"/>
      <c r="F223" s="187" t="s">
        <v>352</v>
      </c>
      <c r="G223" s="36"/>
      <c r="H223" s="36"/>
      <c r="I223" s="188"/>
      <c r="J223" s="36"/>
      <c r="K223" s="36"/>
      <c r="L223" s="39"/>
      <c r="M223" s="189"/>
      <c r="N223" s="190"/>
      <c r="O223" s="64"/>
      <c r="P223" s="64"/>
      <c r="Q223" s="64"/>
      <c r="R223" s="64"/>
      <c r="S223" s="64"/>
      <c r="T223" s="65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7" t="s">
        <v>129</v>
      </c>
      <c r="AU223" s="17" t="s">
        <v>85</v>
      </c>
    </row>
    <row r="224" spans="1:65" s="13" customFormat="1">
      <c r="B224" s="191"/>
      <c r="C224" s="192"/>
      <c r="D224" s="193" t="s">
        <v>131</v>
      </c>
      <c r="E224" s="194" t="s">
        <v>19</v>
      </c>
      <c r="F224" s="195" t="s">
        <v>336</v>
      </c>
      <c r="G224" s="192"/>
      <c r="H224" s="194" t="s">
        <v>19</v>
      </c>
      <c r="I224" s="196"/>
      <c r="J224" s="192"/>
      <c r="K224" s="192"/>
      <c r="L224" s="197"/>
      <c r="M224" s="198"/>
      <c r="N224" s="199"/>
      <c r="O224" s="199"/>
      <c r="P224" s="199"/>
      <c r="Q224" s="199"/>
      <c r="R224" s="199"/>
      <c r="S224" s="199"/>
      <c r="T224" s="200"/>
      <c r="AT224" s="201" t="s">
        <v>131</v>
      </c>
      <c r="AU224" s="201" t="s">
        <v>85</v>
      </c>
      <c r="AV224" s="13" t="s">
        <v>81</v>
      </c>
      <c r="AW224" s="13" t="s">
        <v>37</v>
      </c>
      <c r="AX224" s="13" t="s">
        <v>76</v>
      </c>
      <c r="AY224" s="201" t="s">
        <v>120</v>
      </c>
    </row>
    <row r="225" spans="1:65" s="14" customFormat="1">
      <c r="B225" s="202"/>
      <c r="C225" s="203"/>
      <c r="D225" s="193" t="s">
        <v>131</v>
      </c>
      <c r="E225" s="204" t="s">
        <v>19</v>
      </c>
      <c r="F225" s="205" t="s">
        <v>337</v>
      </c>
      <c r="G225" s="203"/>
      <c r="H225" s="206">
        <v>5</v>
      </c>
      <c r="I225" s="207"/>
      <c r="J225" s="203"/>
      <c r="K225" s="203"/>
      <c r="L225" s="208"/>
      <c r="M225" s="209"/>
      <c r="N225" s="210"/>
      <c r="O225" s="210"/>
      <c r="P225" s="210"/>
      <c r="Q225" s="210"/>
      <c r="R225" s="210"/>
      <c r="S225" s="210"/>
      <c r="T225" s="211"/>
      <c r="AT225" s="212" t="s">
        <v>131</v>
      </c>
      <c r="AU225" s="212" t="s">
        <v>85</v>
      </c>
      <c r="AV225" s="14" t="s">
        <v>85</v>
      </c>
      <c r="AW225" s="14" t="s">
        <v>37</v>
      </c>
      <c r="AX225" s="14" t="s">
        <v>81</v>
      </c>
      <c r="AY225" s="212" t="s">
        <v>120</v>
      </c>
    </row>
    <row r="226" spans="1:65" s="2" customFormat="1" ht="24.2" customHeight="1">
      <c r="A226" s="34"/>
      <c r="B226" s="35"/>
      <c r="C226" s="173" t="s">
        <v>353</v>
      </c>
      <c r="D226" s="173" t="s">
        <v>122</v>
      </c>
      <c r="E226" s="174" t="s">
        <v>354</v>
      </c>
      <c r="F226" s="175" t="s">
        <v>355</v>
      </c>
      <c r="G226" s="176" t="s">
        <v>125</v>
      </c>
      <c r="H226" s="177">
        <v>69</v>
      </c>
      <c r="I226" s="178"/>
      <c r="J226" s="179">
        <f>ROUND(I226*H226,2)</f>
        <v>0</v>
      </c>
      <c r="K226" s="175" t="s">
        <v>126</v>
      </c>
      <c r="L226" s="39"/>
      <c r="M226" s="180" t="s">
        <v>19</v>
      </c>
      <c r="N226" s="181" t="s">
        <v>47</v>
      </c>
      <c r="O226" s="64"/>
      <c r="P226" s="182">
        <f>O226*H226</f>
        <v>0</v>
      </c>
      <c r="Q226" s="182">
        <v>8.3500000000000005E-2</v>
      </c>
      <c r="R226" s="182">
        <f>Q226*H226</f>
        <v>5.7615000000000007</v>
      </c>
      <c r="S226" s="182">
        <v>0</v>
      </c>
      <c r="T226" s="183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4" t="s">
        <v>127</v>
      </c>
      <c r="AT226" s="184" t="s">
        <v>122</v>
      </c>
      <c r="AU226" s="184" t="s">
        <v>85</v>
      </c>
      <c r="AY226" s="17" t="s">
        <v>120</v>
      </c>
      <c r="BE226" s="185">
        <f>IF(N226="základní",J226,0)</f>
        <v>0</v>
      </c>
      <c r="BF226" s="185">
        <f>IF(N226="snížená",J226,0)</f>
        <v>0</v>
      </c>
      <c r="BG226" s="185">
        <f>IF(N226="zákl. přenesená",J226,0)</f>
        <v>0</v>
      </c>
      <c r="BH226" s="185">
        <f>IF(N226="sníž. přenesená",J226,0)</f>
        <v>0</v>
      </c>
      <c r="BI226" s="185">
        <f>IF(N226="nulová",J226,0)</f>
        <v>0</v>
      </c>
      <c r="BJ226" s="17" t="s">
        <v>81</v>
      </c>
      <c r="BK226" s="185">
        <f>ROUND(I226*H226,2)</f>
        <v>0</v>
      </c>
      <c r="BL226" s="17" t="s">
        <v>127</v>
      </c>
      <c r="BM226" s="184" t="s">
        <v>356</v>
      </c>
    </row>
    <row r="227" spans="1:65" s="2" customFormat="1">
      <c r="A227" s="34"/>
      <c r="B227" s="35"/>
      <c r="C227" s="36"/>
      <c r="D227" s="186" t="s">
        <v>129</v>
      </c>
      <c r="E227" s="36"/>
      <c r="F227" s="187" t="s">
        <v>357</v>
      </c>
      <c r="G227" s="36"/>
      <c r="H227" s="36"/>
      <c r="I227" s="188"/>
      <c r="J227" s="36"/>
      <c r="K227" s="36"/>
      <c r="L227" s="39"/>
      <c r="M227" s="189"/>
      <c r="N227" s="190"/>
      <c r="O227" s="64"/>
      <c r="P227" s="64"/>
      <c r="Q227" s="64"/>
      <c r="R227" s="64"/>
      <c r="S227" s="64"/>
      <c r="T227" s="65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T227" s="17" t="s">
        <v>129</v>
      </c>
      <c r="AU227" s="17" t="s">
        <v>85</v>
      </c>
    </row>
    <row r="228" spans="1:65" s="14" customFormat="1">
      <c r="B228" s="202"/>
      <c r="C228" s="203"/>
      <c r="D228" s="193" t="s">
        <v>131</v>
      </c>
      <c r="E228" s="204" t="s">
        <v>19</v>
      </c>
      <c r="F228" s="205" t="s">
        <v>358</v>
      </c>
      <c r="G228" s="203"/>
      <c r="H228" s="206">
        <v>69</v>
      </c>
      <c r="I228" s="207"/>
      <c r="J228" s="203"/>
      <c r="K228" s="203"/>
      <c r="L228" s="208"/>
      <c r="M228" s="209"/>
      <c r="N228" s="210"/>
      <c r="O228" s="210"/>
      <c r="P228" s="210"/>
      <c r="Q228" s="210"/>
      <c r="R228" s="210"/>
      <c r="S228" s="210"/>
      <c r="T228" s="211"/>
      <c r="AT228" s="212" t="s">
        <v>131</v>
      </c>
      <c r="AU228" s="212" t="s">
        <v>85</v>
      </c>
      <c r="AV228" s="14" t="s">
        <v>85</v>
      </c>
      <c r="AW228" s="14" t="s">
        <v>37</v>
      </c>
      <c r="AX228" s="14" t="s">
        <v>81</v>
      </c>
      <c r="AY228" s="212" t="s">
        <v>120</v>
      </c>
    </row>
    <row r="229" spans="1:65" s="2" customFormat="1" ht="16.5" customHeight="1">
      <c r="A229" s="34"/>
      <c r="B229" s="35"/>
      <c r="C229" s="224" t="s">
        <v>359</v>
      </c>
      <c r="D229" s="224" t="s">
        <v>237</v>
      </c>
      <c r="E229" s="225" t="s">
        <v>360</v>
      </c>
      <c r="F229" s="226" t="s">
        <v>361</v>
      </c>
      <c r="G229" s="227" t="s">
        <v>362</v>
      </c>
      <c r="H229" s="228">
        <v>23.23</v>
      </c>
      <c r="I229" s="229"/>
      <c r="J229" s="230">
        <f>ROUND(I229*H229,2)</f>
        <v>0</v>
      </c>
      <c r="K229" s="226" t="s">
        <v>126</v>
      </c>
      <c r="L229" s="231"/>
      <c r="M229" s="232" t="s">
        <v>19</v>
      </c>
      <c r="N229" s="233" t="s">
        <v>47</v>
      </c>
      <c r="O229" s="64"/>
      <c r="P229" s="182">
        <f>O229*H229</f>
        <v>0</v>
      </c>
      <c r="Q229" s="182">
        <v>1.31</v>
      </c>
      <c r="R229" s="182">
        <f>Q229*H229</f>
        <v>30.4313</v>
      </c>
      <c r="S229" s="182">
        <v>0</v>
      </c>
      <c r="T229" s="183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4" t="s">
        <v>171</v>
      </c>
      <c r="AT229" s="184" t="s">
        <v>237</v>
      </c>
      <c r="AU229" s="184" t="s">
        <v>85</v>
      </c>
      <c r="AY229" s="17" t="s">
        <v>120</v>
      </c>
      <c r="BE229" s="185">
        <f>IF(N229="základní",J229,0)</f>
        <v>0</v>
      </c>
      <c r="BF229" s="185">
        <f>IF(N229="snížená",J229,0)</f>
        <v>0</v>
      </c>
      <c r="BG229" s="185">
        <f>IF(N229="zákl. přenesená",J229,0)</f>
        <v>0</v>
      </c>
      <c r="BH229" s="185">
        <f>IF(N229="sníž. přenesená",J229,0)</f>
        <v>0</v>
      </c>
      <c r="BI229" s="185">
        <f>IF(N229="nulová",J229,0)</f>
        <v>0</v>
      </c>
      <c r="BJ229" s="17" t="s">
        <v>81</v>
      </c>
      <c r="BK229" s="185">
        <f>ROUND(I229*H229,2)</f>
        <v>0</v>
      </c>
      <c r="BL229" s="17" t="s">
        <v>127</v>
      </c>
      <c r="BM229" s="184" t="s">
        <v>363</v>
      </c>
    </row>
    <row r="230" spans="1:65" s="2" customFormat="1" ht="19.5">
      <c r="A230" s="34"/>
      <c r="B230" s="35"/>
      <c r="C230" s="36"/>
      <c r="D230" s="193" t="s">
        <v>364</v>
      </c>
      <c r="E230" s="36"/>
      <c r="F230" s="234" t="s">
        <v>365</v>
      </c>
      <c r="G230" s="36"/>
      <c r="H230" s="36"/>
      <c r="I230" s="188"/>
      <c r="J230" s="36"/>
      <c r="K230" s="36"/>
      <c r="L230" s="39"/>
      <c r="M230" s="189"/>
      <c r="N230" s="190"/>
      <c r="O230" s="64"/>
      <c r="P230" s="64"/>
      <c r="Q230" s="64"/>
      <c r="R230" s="64"/>
      <c r="S230" s="64"/>
      <c r="T230" s="65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T230" s="17" t="s">
        <v>364</v>
      </c>
      <c r="AU230" s="17" t="s">
        <v>85</v>
      </c>
    </row>
    <row r="231" spans="1:65" s="14" customFormat="1">
      <c r="B231" s="202"/>
      <c r="C231" s="203"/>
      <c r="D231" s="193" t="s">
        <v>131</v>
      </c>
      <c r="E231" s="203"/>
      <c r="F231" s="205" t="s">
        <v>366</v>
      </c>
      <c r="G231" s="203"/>
      <c r="H231" s="206">
        <v>23.23</v>
      </c>
      <c r="I231" s="207"/>
      <c r="J231" s="203"/>
      <c r="K231" s="203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131</v>
      </c>
      <c r="AU231" s="212" t="s">
        <v>85</v>
      </c>
      <c r="AV231" s="14" t="s">
        <v>85</v>
      </c>
      <c r="AW231" s="14" t="s">
        <v>4</v>
      </c>
      <c r="AX231" s="14" t="s">
        <v>81</v>
      </c>
      <c r="AY231" s="212" t="s">
        <v>120</v>
      </c>
    </row>
    <row r="232" spans="1:65" s="2" customFormat="1" ht="44.25" customHeight="1">
      <c r="A232" s="34"/>
      <c r="B232" s="35"/>
      <c r="C232" s="173" t="s">
        <v>367</v>
      </c>
      <c r="D232" s="173" t="s">
        <v>122</v>
      </c>
      <c r="E232" s="174" t="s">
        <v>368</v>
      </c>
      <c r="F232" s="175" t="s">
        <v>369</v>
      </c>
      <c r="G232" s="176" t="s">
        <v>125</v>
      </c>
      <c r="H232" s="177">
        <v>64</v>
      </c>
      <c r="I232" s="178"/>
      <c r="J232" s="179">
        <f>ROUND(I232*H232,2)</f>
        <v>0</v>
      </c>
      <c r="K232" s="175" t="s">
        <v>126</v>
      </c>
      <c r="L232" s="39"/>
      <c r="M232" s="180" t="s">
        <v>19</v>
      </c>
      <c r="N232" s="181" t="s">
        <v>47</v>
      </c>
      <c r="O232" s="64"/>
      <c r="P232" s="182">
        <f>O232*H232</f>
        <v>0</v>
      </c>
      <c r="Q232" s="182">
        <v>0.11162</v>
      </c>
      <c r="R232" s="182">
        <f>Q232*H232</f>
        <v>7.1436799999999998</v>
      </c>
      <c r="S232" s="182">
        <v>0</v>
      </c>
      <c r="T232" s="183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4" t="s">
        <v>127</v>
      </c>
      <c r="AT232" s="184" t="s">
        <v>122</v>
      </c>
      <c r="AU232" s="184" t="s">
        <v>85</v>
      </c>
      <c r="AY232" s="17" t="s">
        <v>120</v>
      </c>
      <c r="BE232" s="185">
        <f>IF(N232="základní",J232,0)</f>
        <v>0</v>
      </c>
      <c r="BF232" s="185">
        <f>IF(N232="snížená",J232,0)</f>
        <v>0</v>
      </c>
      <c r="BG232" s="185">
        <f>IF(N232="zákl. přenesená",J232,0)</f>
        <v>0</v>
      </c>
      <c r="BH232" s="185">
        <f>IF(N232="sníž. přenesená",J232,0)</f>
        <v>0</v>
      </c>
      <c r="BI232" s="185">
        <f>IF(N232="nulová",J232,0)</f>
        <v>0</v>
      </c>
      <c r="BJ232" s="17" t="s">
        <v>81</v>
      </c>
      <c r="BK232" s="185">
        <f>ROUND(I232*H232,2)</f>
        <v>0</v>
      </c>
      <c r="BL232" s="17" t="s">
        <v>127</v>
      </c>
      <c r="BM232" s="184" t="s">
        <v>370</v>
      </c>
    </row>
    <row r="233" spans="1:65" s="2" customFormat="1">
      <c r="A233" s="34"/>
      <c r="B233" s="35"/>
      <c r="C233" s="36"/>
      <c r="D233" s="186" t="s">
        <v>129</v>
      </c>
      <c r="E233" s="36"/>
      <c r="F233" s="187" t="s">
        <v>371</v>
      </c>
      <c r="G233" s="36"/>
      <c r="H233" s="36"/>
      <c r="I233" s="188"/>
      <c r="J233" s="36"/>
      <c r="K233" s="36"/>
      <c r="L233" s="39"/>
      <c r="M233" s="189"/>
      <c r="N233" s="190"/>
      <c r="O233" s="64"/>
      <c r="P233" s="64"/>
      <c r="Q233" s="64"/>
      <c r="R233" s="64"/>
      <c r="S233" s="64"/>
      <c r="T233" s="65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T233" s="17" t="s">
        <v>129</v>
      </c>
      <c r="AU233" s="17" t="s">
        <v>85</v>
      </c>
    </row>
    <row r="234" spans="1:65" s="13" customFormat="1">
      <c r="B234" s="191"/>
      <c r="C234" s="192"/>
      <c r="D234" s="193" t="s">
        <v>131</v>
      </c>
      <c r="E234" s="194" t="s">
        <v>19</v>
      </c>
      <c r="F234" s="195" t="s">
        <v>311</v>
      </c>
      <c r="G234" s="192"/>
      <c r="H234" s="194" t="s">
        <v>19</v>
      </c>
      <c r="I234" s="196"/>
      <c r="J234" s="192"/>
      <c r="K234" s="192"/>
      <c r="L234" s="197"/>
      <c r="M234" s="198"/>
      <c r="N234" s="199"/>
      <c r="O234" s="199"/>
      <c r="P234" s="199"/>
      <c r="Q234" s="199"/>
      <c r="R234" s="199"/>
      <c r="S234" s="199"/>
      <c r="T234" s="200"/>
      <c r="AT234" s="201" t="s">
        <v>131</v>
      </c>
      <c r="AU234" s="201" t="s">
        <v>85</v>
      </c>
      <c r="AV234" s="13" t="s">
        <v>81</v>
      </c>
      <c r="AW234" s="13" t="s">
        <v>37</v>
      </c>
      <c r="AX234" s="13" t="s">
        <v>76</v>
      </c>
      <c r="AY234" s="201" t="s">
        <v>120</v>
      </c>
    </row>
    <row r="235" spans="1:65" s="14" customFormat="1">
      <c r="B235" s="202"/>
      <c r="C235" s="203"/>
      <c r="D235" s="193" t="s">
        <v>131</v>
      </c>
      <c r="E235" s="204" t="s">
        <v>19</v>
      </c>
      <c r="F235" s="205" t="s">
        <v>312</v>
      </c>
      <c r="G235" s="203"/>
      <c r="H235" s="206">
        <v>64</v>
      </c>
      <c r="I235" s="207"/>
      <c r="J235" s="203"/>
      <c r="K235" s="203"/>
      <c r="L235" s="208"/>
      <c r="M235" s="209"/>
      <c r="N235" s="210"/>
      <c r="O235" s="210"/>
      <c r="P235" s="210"/>
      <c r="Q235" s="210"/>
      <c r="R235" s="210"/>
      <c r="S235" s="210"/>
      <c r="T235" s="211"/>
      <c r="AT235" s="212" t="s">
        <v>131</v>
      </c>
      <c r="AU235" s="212" t="s">
        <v>85</v>
      </c>
      <c r="AV235" s="14" t="s">
        <v>85</v>
      </c>
      <c r="AW235" s="14" t="s">
        <v>37</v>
      </c>
      <c r="AX235" s="14" t="s">
        <v>81</v>
      </c>
      <c r="AY235" s="212" t="s">
        <v>120</v>
      </c>
    </row>
    <row r="236" spans="1:65" s="2" customFormat="1" ht="44.25" customHeight="1">
      <c r="A236" s="34"/>
      <c r="B236" s="35"/>
      <c r="C236" s="173" t="s">
        <v>372</v>
      </c>
      <c r="D236" s="173" t="s">
        <v>122</v>
      </c>
      <c r="E236" s="174" t="s">
        <v>373</v>
      </c>
      <c r="F236" s="175" t="s">
        <v>374</v>
      </c>
      <c r="G236" s="176" t="s">
        <v>125</v>
      </c>
      <c r="H236" s="177">
        <v>64</v>
      </c>
      <c r="I236" s="178"/>
      <c r="J236" s="179">
        <f>ROUND(I236*H236,2)</f>
        <v>0</v>
      </c>
      <c r="K236" s="175" t="s">
        <v>126</v>
      </c>
      <c r="L236" s="39"/>
      <c r="M236" s="180" t="s">
        <v>19</v>
      </c>
      <c r="N236" s="181" t="s">
        <v>47</v>
      </c>
      <c r="O236" s="64"/>
      <c r="P236" s="182">
        <f>O236*H236</f>
        <v>0</v>
      </c>
      <c r="Q236" s="182">
        <v>0</v>
      </c>
      <c r="R236" s="182">
        <f>Q236*H236</f>
        <v>0</v>
      </c>
      <c r="S236" s="182">
        <v>0</v>
      </c>
      <c r="T236" s="183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4" t="s">
        <v>127</v>
      </c>
      <c r="AT236" s="184" t="s">
        <v>122</v>
      </c>
      <c r="AU236" s="184" t="s">
        <v>85</v>
      </c>
      <c r="AY236" s="17" t="s">
        <v>120</v>
      </c>
      <c r="BE236" s="185">
        <f>IF(N236="základní",J236,0)</f>
        <v>0</v>
      </c>
      <c r="BF236" s="185">
        <f>IF(N236="snížená",J236,0)</f>
        <v>0</v>
      </c>
      <c r="BG236" s="185">
        <f>IF(N236="zákl. přenesená",J236,0)</f>
        <v>0</v>
      </c>
      <c r="BH236" s="185">
        <f>IF(N236="sníž. přenesená",J236,0)</f>
        <v>0</v>
      </c>
      <c r="BI236" s="185">
        <f>IF(N236="nulová",J236,0)</f>
        <v>0</v>
      </c>
      <c r="BJ236" s="17" t="s">
        <v>81</v>
      </c>
      <c r="BK236" s="185">
        <f>ROUND(I236*H236,2)</f>
        <v>0</v>
      </c>
      <c r="BL236" s="17" t="s">
        <v>127</v>
      </c>
      <c r="BM236" s="184" t="s">
        <v>375</v>
      </c>
    </row>
    <row r="237" spans="1:65" s="2" customFormat="1">
      <c r="A237" s="34"/>
      <c r="B237" s="35"/>
      <c r="C237" s="36"/>
      <c r="D237" s="186" t="s">
        <v>129</v>
      </c>
      <c r="E237" s="36"/>
      <c r="F237" s="187" t="s">
        <v>376</v>
      </c>
      <c r="G237" s="36"/>
      <c r="H237" s="36"/>
      <c r="I237" s="188"/>
      <c r="J237" s="36"/>
      <c r="K237" s="36"/>
      <c r="L237" s="39"/>
      <c r="M237" s="189"/>
      <c r="N237" s="190"/>
      <c r="O237" s="64"/>
      <c r="P237" s="64"/>
      <c r="Q237" s="64"/>
      <c r="R237" s="64"/>
      <c r="S237" s="64"/>
      <c r="T237" s="65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T237" s="17" t="s">
        <v>129</v>
      </c>
      <c r="AU237" s="17" t="s">
        <v>85</v>
      </c>
    </row>
    <row r="238" spans="1:65" s="13" customFormat="1">
      <c r="B238" s="191"/>
      <c r="C238" s="192"/>
      <c r="D238" s="193" t="s">
        <v>131</v>
      </c>
      <c r="E238" s="194" t="s">
        <v>19</v>
      </c>
      <c r="F238" s="195" t="s">
        <v>311</v>
      </c>
      <c r="G238" s="192"/>
      <c r="H238" s="194" t="s">
        <v>19</v>
      </c>
      <c r="I238" s="196"/>
      <c r="J238" s="192"/>
      <c r="K238" s="192"/>
      <c r="L238" s="197"/>
      <c r="M238" s="198"/>
      <c r="N238" s="199"/>
      <c r="O238" s="199"/>
      <c r="P238" s="199"/>
      <c r="Q238" s="199"/>
      <c r="R238" s="199"/>
      <c r="S238" s="199"/>
      <c r="T238" s="200"/>
      <c r="AT238" s="201" t="s">
        <v>131</v>
      </c>
      <c r="AU238" s="201" t="s">
        <v>85</v>
      </c>
      <c r="AV238" s="13" t="s">
        <v>81</v>
      </c>
      <c r="AW238" s="13" t="s">
        <v>37</v>
      </c>
      <c r="AX238" s="13" t="s">
        <v>76</v>
      </c>
      <c r="AY238" s="201" t="s">
        <v>120</v>
      </c>
    </row>
    <row r="239" spans="1:65" s="14" customFormat="1">
      <c r="B239" s="202"/>
      <c r="C239" s="203"/>
      <c r="D239" s="193" t="s">
        <v>131</v>
      </c>
      <c r="E239" s="204" t="s">
        <v>19</v>
      </c>
      <c r="F239" s="205" t="s">
        <v>312</v>
      </c>
      <c r="G239" s="203"/>
      <c r="H239" s="206">
        <v>64</v>
      </c>
      <c r="I239" s="207"/>
      <c r="J239" s="203"/>
      <c r="K239" s="203"/>
      <c r="L239" s="208"/>
      <c r="M239" s="209"/>
      <c r="N239" s="210"/>
      <c r="O239" s="210"/>
      <c r="P239" s="210"/>
      <c r="Q239" s="210"/>
      <c r="R239" s="210"/>
      <c r="S239" s="210"/>
      <c r="T239" s="211"/>
      <c r="AT239" s="212" t="s">
        <v>131</v>
      </c>
      <c r="AU239" s="212" t="s">
        <v>85</v>
      </c>
      <c r="AV239" s="14" t="s">
        <v>85</v>
      </c>
      <c r="AW239" s="14" t="s">
        <v>37</v>
      </c>
      <c r="AX239" s="14" t="s">
        <v>81</v>
      </c>
      <c r="AY239" s="212" t="s">
        <v>120</v>
      </c>
    </row>
    <row r="240" spans="1:65" s="2" customFormat="1" ht="16.5" customHeight="1">
      <c r="A240" s="34"/>
      <c r="B240" s="35"/>
      <c r="C240" s="224" t="s">
        <v>377</v>
      </c>
      <c r="D240" s="224" t="s">
        <v>237</v>
      </c>
      <c r="E240" s="225" t="s">
        <v>378</v>
      </c>
      <c r="F240" s="226" t="s">
        <v>379</v>
      </c>
      <c r="G240" s="227" t="s">
        <v>125</v>
      </c>
      <c r="H240" s="228">
        <v>32.64</v>
      </c>
      <c r="I240" s="229"/>
      <c r="J240" s="230">
        <f>ROUND(I240*H240,2)</f>
        <v>0</v>
      </c>
      <c r="K240" s="226" t="s">
        <v>126</v>
      </c>
      <c r="L240" s="231"/>
      <c r="M240" s="232" t="s">
        <v>19</v>
      </c>
      <c r="N240" s="233" t="s">
        <v>47</v>
      </c>
      <c r="O240" s="64"/>
      <c r="P240" s="182">
        <f>O240*H240</f>
        <v>0</v>
      </c>
      <c r="Q240" s="182">
        <v>0.17599999999999999</v>
      </c>
      <c r="R240" s="182">
        <f>Q240*H240</f>
        <v>5.7446399999999995</v>
      </c>
      <c r="S240" s="182">
        <v>0</v>
      </c>
      <c r="T240" s="183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4" t="s">
        <v>171</v>
      </c>
      <c r="AT240" s="184" t="s">
        <v>237</v>
      </c>
      <c r="AU240" s="184" t="s">
        <v>85</v>
      </c>
      <c r="AY240" s="17" t="s">
        <v>120</v>
      </c>
      <c r="BE240" s="185">
        <f>IF(N240="základní",J240,0)</f>
        <v>0</v>
      </c>
      <c r="BF240" s="185">
        <f>IF(N240="snížená",J240,0)</f>
        <v>0</v>
      </c>
      <c r="BG240" s="185">
        <f>IF(N240="zákl. přenesená",J240,0)</f>
        <v>0</v>
      </c>
      <c r="BH240" s="185">
        <f>IF(N240="sníž. přenesená",J240,0)</f>
        <v>0</v>
      </c>
      <c r="BI240" s="185">
        <f>IF(N240="nulová",J240,0)</f>
        <v>0</v>
      </c>
      <c r="BJ240" s="17" t="s">
        <v>81</v>
      </c>
      <c r="BK240" s="185">
        <f>ROUND(I240*H240,2)</f>
        <v>0</v>
      </c>
      <c r="BL240" s="17" t="s">
        <v>127</v>
      </c>
      <c r="BM240" s="184" t="s">
        <v>380</v>
      </c>
    </row>
    <row r="241" spans="1:65" s="14" customFormat="1">
      <c r="B241" s="202"/>
      <c r="C241" s="203"/>
      <c r="D241" s="193" t="s">
        <v>131</v>
      </c>
      <c r="E241" s="203"/>
      <c r="F241" s="205" t="s">
        <v>381</v>
      </c>
      <c r="G241" s="203"/>
      <c r="H241" s="206">
        <v>32.64</v>
      </c>
      <c r="I241" s="207"/>
      <c r="J241" s="203"/>
      <c r="K241" s="203"/>
      <c r="L241" s="208"/>
      <c r="M241" s="209"/>
      <c r="N241" s="210"/>
      <c r="O241" s="210"/>
      <c r="P241" s="210"/>
      <c r="Q241" s="210"/>
      <c r="R241" s="210"/>
      <c r="S241" s="210"/>
      <c r="T241" s="211"/>
      <c r="AT241" s="212" t="s">
        <v>131</v>
      </c>
      <c r="AU241" s="212" t="s">
        <v>85</v>
      </c>
      <c r="AV241" s="14" t="s">
        <v>85</v>
      </c>
      <c r="AW241" s="14" t="s">
        <v>4</v>
      </c>
      <c r="AX241" s="14" t="s">
        <v>81</v>
      </c>
      <c r="AY241" s="212" t="s">
        <v>120</v>
      </c>
    </row>
    <row r="242" spans="1:65" s="2" customFormat="1" ht="16.5" customHeight="1">
      <c r="A242" s="34"/>
      <c r="B242" s="35"/>
      <c r="C242" s="224" t="s">
        <v>382</v>
      </c>
      <c r="D242" s="224" t="s">
        <v>237</v>
      </c>
      <c r="E242" s="225" t="s">
        <v>383</v>
      </c>
      <c r="F242" s="226" t="s">
        <v>384</v>
      </c>
      <c r="G242" s="227" t="s">
        <v>125</v>
      </c>
      <c r="H242" s="228">
        <v>32.64</v>
      </c>
      <c r="I242" s="229"/>
      <c r="J242" s="230">
        <f>ROUND(I242*H242,2)</f>
        <v>0</v>
      </c>
      <c r="K242" s="226" t="s">
        <v>126</v>
      </c>
      <c r="L242" s="231"/>
      <c r="M242" s="232" t="s">
        <v>19</v>
      </c>
      <c r="N242" s="233" t="s">
        <v>47</v>
      </c>
      <c r="O242" s="64"/>
      <c r="P242" s="182">
        <f>O242*H242</f>
        <v>0</v>
      </c>
      <c r="Q242" s="182">
        <v>0.17599999999999999</v>
      </c>
      <c r="R242" s="182">
        <f>Q242*H242</f>
        <v>5.7446399999999995</v>
      </c>
      <c r="S242" s="182">
        <v>0</v>
      </c>
      <c r="T242" s="183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4" t="s">
        <v>171</v>
      </c>
      <c r="AT242" s="184" t="s">
        <v>237</v>
      </c>
      <c r="AU242" s="184" t="s">
        <v>85</v>
      </c>
      <c r="AY242" s="17" t="s">
        <v>120</v>
      </c>
      <c r="BE242" s="185">
        <f>IF(N242="základní",J242,0)</f>
        <v>0</v>
      </c>
      <c r="BF242" s="185">
        <f>IF(N242="snížená",J242,0)</f>
        <v>0</v>
      </c>
      <c r="BG242" s="185">
        <f>IF(N242="zákl. přenesená",J242,0)</f>
        <v>0</v>
      </c>
      <c r="BH242" s="185">
        <f>IF(N242="sníž. přenesená",J242,0)</f>
        <v>0</v>
      </c>
      <c r="BI242" s="185">
        <f>IF(N242="nulová",J242,0)</f>
        <v>0</v>
      </c>
      <c r="BJ242" s="17" t="s">
        <v>81</v>
      </c>
      <c r="BK242" s="185">
        <f>ROUND(I242*H242,2)</f>
        <v>0</v>
      </c>
      <c r="BL242" s="17" t="s">
        <v>127</v>
      </c>
      <c r="BM242" s="184" t="s">
        <v>385</v>
      </c>
    </row>
    <row r="243" spans="1:65" s="14" customFormat="1">
      <c r="B243" s="202"/>
      <c r="C243" s="203"/>
      <c r="D243" s="193" t="s">
        <v>131</v>
      </c>
      <c r="E243" s="203"/>
      <c r="F243" s="205" t="s">
        <v>381</v>
      </c>
      <c r="G243" s="203"/>
      <c r="H243" s="206">
        <v>32.64</v>
      </c>
      <c r="I243" s="207"/>
      <c r="J243" s="203"/>
      <c r="K243" s="203"/>
      <c r="L243" s="208"/>
      <c r="M243" s="209"/>
      <c r="N243" s="210"/>
      <c r="O243" s="210"/>
      <c r="P243" s="210"/>
      <c r="Q243" s="210"/>
      <c r="R243" s="210"/>
      <c r="S243" s="210"/>
      <c r="T243" s="211"/>
      <c r="AT243" s="212" t="s">
        <v>131</v>
      </c>
      <c r="AU243" s="212" t="s">
        <v>85</v>
      </c>
      <c r="AV243" s="14" t="s">
        <v>85</v>
      </c>
      <c r="AW243" s="14" t="s">
        <v>4</v>
      </c>
      <c r="AX243" s="14" t="s">
        <v>81</v>
      </c>
      <c r="AY243" s="212" t="s">
        <v>120</v>
      </c>
    </row>
    <row r="244" spans="1:65" s="2" customFormat="1" ht="37.9" customHeight="1">
      <c r="A244" s="34"/>
      <c r="B244" s="35"/>
      <c r="C244" s="173" t="s">
        <v>386</v>
      </c>
      <c r="D244" s="173" t="s">
        <v>122</v>
      </c>
      <c r="E244" s="174" t="s">
        <v>387</v>
      </c>
      <c r="F244" s="175" t="s">
        <v>388</v>
      </c>
      <c r="G244" s="176" t="s">
        <v>125</v>
      </c>
      <c r="H244" s="177">
        <v>994</v>
      </c>
      <c r="I244" s="178"/>
      <c r="J244" s="179">
        <f>ROUND(I244*H244,2)</f>
        <v>0</v>
      </c>
      <c r="K244" s="175" t="s">
        <v>126</v>
      </c>
      <c r="L244" s="39"/>
      <c r="M244" s="180" t="s">
        <v>19</v>
      </c>
      <c r="N244" s="181" t="s">
        <v>47</v>
      </c>
      <c r="O244" s="64"/>
      <c r="P244" s="182">
        <f>O244*H244</f>
        <v>0</v>
      </c>
      <c r="Q244" s="182">
        <v>9.8000000000000004E-2</v>
      </c>
      <c r="R244" s="182">
        <f>Q244*H244</f>
        <v>97.412000000000006</v>
      </c>
      <c r="S244" s="182">
        <v>0</v>
      </c>
      <c r="T244" s="183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4" t="s">
        <v>127</v>
      </c>
      <c r="AT244" s="184" t="s">
        <v>122</v>
      </c>
      <c r="AU244" s="184" t="s">
        <v>85</v>
      </c>
      <c r="AY244" s="17" t="s">
        <v>120</v>
      </c>
      <c r="BE244" s="185">
        <f>IF(N244="základní",J244,0)</f>
        <v>0</v>
      </c>
      <c r="BF244" s="185">
        <f>IF(N244="snížená",J244,0)</f>
        <v>0</v>
      </c>
      <c r="BG244" s="185">
        <f>IF(N244="zákl. přenesená",J244,0)</f>
        <v>0</v>
      </c>
      <c r="BH244" s="185">
        <f>IF(N244="sníž. přenesená",J244,0)</f>
        <v>0</v>
      </c>
      <c r="BI244" s="185">
        <f>IF(N244="nulová",J244,0)</f>
        <v>0</v>
      </c>
      <c r="BJ244" s="17" t="s">
        <v>81</v>
      </c>
      <c r="BK244" s="185">
        <f>ROUND(I244*H244,2)</f>
        <v>0</v>
      </c>
      <c r="BL244" s="17" t="s">
        <v>127</v>
      </c>
      <c r="BM244" s="184" t="s">
        <v>389</v>
      </c>
    </row>
    <row r="245" spans="1:65" s="2" customFormat="1">
      <c r="A245" s="34"/>
      <c r="B245" s="35"/>
      <c r="C245" s="36"/>
      <c r="D245" s="186" t="s">
        <v>129</v>
      </c>
      <c r="E245" s="36"/>
      <c r="F245" s="187" t="s">
        <v>390</v>
      </c>
      <c r="G245" s="36"/>
      <c r="H245" s="36"/>
      <c r="I245" s="188"/>
      <c r="J245" s="36"/>
      <c r="K245" s="36"/>
      <c r="L245" s="39"/>
      <c r="M245" s="189"/>
      <c r="N245" s="190"/>
      <c r="O245" s="64"/>
      <c r="P245" s="64"/>
      <c r="Q245" s="64"/>
      <c r="R245" s="64"/>
      <c r="S245" s="64"/>
      <c r="T245" s="65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T245" s="17" t="s">
        <v>129</v>
      </c>
      <c r="AU245" s="17" t="s">
        <v>85</v>
      </c>
    </row>
    <row r="246" spans="1:65" s="13" customFormat="1">
      <c r="B246" s="191"/>
      <c r="C246" s="192"/>
      <c r="D246" s="193" t="s">
        <v>131</v>
      </c>
      <c r="E246" s="194" t="s">
        <v>19</v>
      </c>
      <c r="F246" s="195" t="s">
        <v>318</v>
      </c>
      <c r="G246" s="192"/>
      <c r="H246" s="194" t="s">
        <v>19</v>
      </c>
      <c r="I246" s="196"/>
      <c r="J246" s="192"/>
      <c r="K246" s="192"/>
      <c r="L246" s="197"/>
      <c r="M246" s="198"/>
      <c r="N246" s="199"/>
      <c r="O246" s="199"/>
      <c r="P246" s="199"/>
      <c r="Q246" s="199"/>
      <c r="R246" s="199"/>
      <c r="S246" s="199"/>
      <c r="T246" s="200"/>
      <c r="AT246" s="201" t="s">
        <v>131</v>
      </c>
      <c r="AU246" s="201" t="s">
        <v>85</v>
      </c>
      <c r="AV246" s="13" t="s">
        <v>81</v>
      </c>
      <c r="AW246" s="13" t="s">
        <v>37</v>
      </c>
      <c r="AX246" s="13" t="s">
        <v>76</v>
      </c>
      <c r="AY246" s="201" t="s">
        <v>120</v>
      </c>
    </row>
    <row r="247" spans="1:65" s="13" customFormat="1">
      <c r="B247" s="191"/>
      <c r="C247" s="192"/>
      <c r="D247" s="193" t="s">
        <v>131</v>
      </c>
      <c r="E247" s="194" t="s">
        <v>19</v>
      </c>
      <c r="F247" s="195" t="s">
        <v>391</v>
      </c>
      <c r="G247" s="192"/>
      <c r="H247" s="194" t="s">
        <v>19</v>
      </c>
      <c r="I247" s="196"/>
      <c r="J247" s="192"/>
      <c r="K247" s="192"/>
      <c r="L247" s="197"/>
      <c r="M247" s="198"/>
      <c r="N247" s="199"/>
      <c r="O247" s="199"/>
      <c r="P247" s="199"/>
      <c r="Q247" s="199"/>
      <c r="R247" s="199"/>
      <c r="S247" s="199"/>
      <c r="T247" s="200"/>
      <c r="AT247" s="201" t="s">
        <v>131</v>
      </c>
      <c r="AU247" s="201" t="s">
        <v>85</v>
      </c>
      <c r="AV247" s="13" t="s">
        <v>81</v>
      </c>
      <c r="AW247" s="13" t="s">
        <v>37</v>
      </c>
      <c r="AX247" s="13" t="s">
        <v>76</v>
      </c>
      <c r="AY247" s="201" t="s">
        <v>120</v>
      </c>
    </row>
    <row r="248" spans="1:65" s="14" customFormat="1">
      <c r="B248" s="202"/>
      <c r="C248" s="203"/>
      <c r="D248" s="193" t="s">
        <v>131</v>
      </c>
      <c r="E248" s="204" t="s">
        <v>19</v>
      </c>
      <c r="F248" s="205" t="s">
        <v>392</v>
      </c>
      <c r="G248" s="203"/>
      <c r="H248" s="206">
        <v>962.5</v>
      </c>
      <c r="I248" s="207"/>
      <c r="J248" s="203"/>
      <c r="K248" s="203"/>
      <c r="L248" s="208"/>
      <c r="M248" s="209"/>
      <c r="N248" s="210"/>
      <c r="O248" s="210"/>
      <c r="P248" s="210"/>
      <c r="Q248" s="210"/>
      <c r="R248" s="210"/>
      <c r="S248" s="210"/>
      <c r="T248" s="211"/>
      <c r="AT248" s="212" t="s">
        <v>131</v>
      </c>
      <c r="AU248" s="212" t="s">
        <v>85</v>
      </c>
      <c r="AV248" s="14" t="s">
        <v>85</v>
      </c>
      <c r="AW248" s="14" t="s">
        <v>37</v>
      </c>
      <c r="AX248" s="14" t="s">
        <v>76</v>
      </c>
      <c r="AY248" s="212" t="s">
        <v>120</v>
      </c>
    </row>
    <row r="249" spans="1:65" s="13" customFormat="1">
      <c r="B249" s="191"/>
      <c r="C249" s="192"/>
      <c r="D249" s="193" t="s">
        <v>131</v>
      </c>
      <c r="E249" s="194" t="s">
        <v>19</v>
      </c>
      <c r="F249" s="195" t="s">
        <v>393</v>
      </c>
      <c r="G249" s="192"/>
      <c r="H249" s="194" t="s">
        <v>19</v>
      </c>
      <c r="I249" s="196"/>
      <c r="J249" s="192"/>
      <c r="K249" s="192"/>
      <c r="L249" s="197"/>
      <c r="M249" s="198"/>
      <c r="N249" s="199"/>
      <c r="O249" s="199"/>
      <c r="P249" s="199"/>
      <c r="Q249" s="199"/>
      <c r="R249" s="199"/>
      <c r="S249" s="199"/>
      <c r="T249" s="200"/>
      <c r="AT249" s="201" t="s">
        <v>131</v>
      </c>
      <c r="AU249" s="201" t="s">
        <v>85</v>
      </c>
      <c r="AV249" s="13" t="s">
        <v>81</v>
      </c>
      <c r="AW249" s="13" t="s">
        <v>37</v>
      </c>
      <c r="AX249" s="13" t="s">
        <v>76</v>
      </c>
      <c r="AY249" s="201" t="s">
        <v>120</v>
      </c>
    </row>
    <row r="250" spans="1:65" s="14" customFormat="1">
      <c r="B250" s="202"/>
      <c r="C250" s="203"/>
      <c r="D250" s="193" t="s">
        <v>131</v>
      </c>
      <c r="E250" s="204" t="s">
        <v>19</v>
      </c>
      <c r="F250" s="205" t="s">
        <v>394</v>
      </c>
      <c r="G250" s="203"/>
      <c r="H250" s="206">
        <v>31.5</v>
      </c>
      <c r="I250" s="207"/>
      <c r="J250" s="203"/>
      <c r="K250" s="203"/>
      <c r="L250" s="208"/>
      <c r="M250" s="209"/>
      <c r="N250" s="210"/>
      <c r="O250" s="210"/>
      <c r="P250" s="210"/>
      <c r="Q250" s="210"/>
      <c r="R250" s="210"/>
      <c r="S250" s="210"/>
      <c r="T250" s="211"/>
      <c r="AT250" s="212" t="s">
        <v>131</v>
      </c>
      <c r="AU250" s="212" t="s">
        <v>85</v>
      </c>
      <c r="AV250" s="14" t="s">
        <v>85</v>
      </c>
      <c r="AW250" s="14" t="s">
        <v>37</v>
      </c>
      <c r="AX250" s="14" t="s">
        <v>76</v>
      </c>
      <c r="AY250" s="212" t="s">
        <v>120</v>
      </c>
    </row>
    <row r="251" spans="1:65" s="15" customFormat="1">
      <c r="B251" s="213"/>
      <c r="C251" s="214"/>
      <c r="D251" s="193" t="s">
        <v>131</v>
      </c>
      <c r="E251" s="215" t="s">
        <v>19</v>
      </c>
      <c r="F251" s="216" t="s">
        <v>180</v>
      </c>
      <c r="G251" s="214"/>
      <c r="H251" s="217">
        <v>994</v>
      </c>
      <c r="I251" s="218"/>
      <c r="J251" s="214"/>
      <c r="K251" s="214"/>
      <c r="L251" s="219"/>
      <c r="M251" s="220"/>
      <c r="N251" s="221"/>
      <c r="O251" s="221"/>
      <c r="P251" s="221"/>
      <c r="Q251" s="221"/>
      <c r="R251" s="221"/>
      <c r="S251" s="221"/>
      <c r="T251" s="222"/>
      <c r="AT251" s="223" t="s">
        <v>131</v>
      </c>
      <c r="AU251" s="223" t="s">
        <v>85</v>
      </c>
      <c r="AV251" s="15" t="s">
        <v>127</v>
      </c>
      <c r="AW251" s="15" t="s">
        <v>37</v>
      </c>
      <c r="AX251" s="15" t="s">
        <v>81</v>
      </c>
      <c r="AY251" s="223" t="s">
        <v>120</v>
      </c>
    </row>
    <row r="252" spans="1:65" s="2" customFormat="1" ht="16.5" customHeight="1">
      <c r="A252" s="34"/>
      <c r="B252" s="35"/>
      <c r="C252" s="224" t="s">
        <v>395</v>
      </c>
      <c r="D252" s="224" t="s">
        <v>237</v>
      </c>
      <c r="E252" s="225" t="s">
        <v>396</v>
      </c>
      <c r="F252" s="226" t="s">
        <v>397</v>
      </c>
      <c r="G252" s="227" t="s">
        <v>125</v>
      </c>
      <c r="H252" s="228">
        <v>972.125</v>
      </c>
      <c r="I252" s="229"/>
      <c r="J252" s="230">
        <f>ROUND(I252*H252,2)</f>
        <v>0</v>
      </c>
      <c r="K252" s="226" t="s">
        <v>126</v>
      </c>
      <c r="L252" s="231"/>
      <c r="M252" s="232" t="s">
        <v>19</v>
      </c>
      <c r="N252" s="233" t="s">
        <v>47</v>
      </c>
      <c r="O252" s="64"/>
      <c r="P252" s="182">
        <f>O252*H252</f>
        <v>0</v>
      </c>
      <c r="Q252" s="182">
        <v>0.14499999999999999</v>
      </c>
      <c r="R252" s="182">
        <f>Q252*H252</f>
        <v>140.958125</v>
      </c>
      <c r="S252" s="182">
        <v>0</v>
      </c>
      <c r="T252" s="183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4" t="s">
        <v>171</v>
      </c>
      <c r="AT252" s="184" t="s">
        <v>237</v>
      </c>
      <c r="AU252" s="184" t="s">
        <v>85</v>
      </c>
      <c r="AY252" s="17" t="s">
        <v>120</v>
      </c>
      <c r="BE252" s="185">
        <f>IF(N252="základní",J252,0)</f>
        <v>0</v>
      </c>
      <c r="BF252" s="185">
        <f>IF(N252="snížená",J252,0)</f>
        <v>0</v>
      </c>
      <c r="BG252" s="185">
        <f>IF(N252="zákl. přenesená",J252,0)</f>
        <v>0</v>
      </c>
      <c r="BH252" s="185">
        <f>IF(N252="sníž. přenesená",J252,0)</f>
        <v>0</v>
      </c>
      <c r="BI252" s="185">
        <f>IF(N252="nulová",J252,0)</f>
        <v>0</v>
      </c>
      <c r="BJ252" s="17" t="s">
        <v>81</v>
      </c>
      <c r="BK252" s="185">
        <f>ROUND(I252*H252,2)</f>
        <v>0</v>
      </c>
      <c r="BL252" s="17" t="s">
        <v>127</v>
      </c>
      <c r="BM252" s="184" t="s">
        <v>398</v>
      </c>
    </row>
    <row r="253" spans="1:65" s="14" customFormat="1">
      <c r="B253" s="202"/>
      <c r="C253" s="203"/>
      <c r="D253" s="193" t="s">
        <v>131</v>
      </c>
      <c r="E253" s="203"/>
      <c r="F253" s="205" t="s">
        <v>399</v>
      </c>
      <c r="G253" s="203"/>
      <c r="H253" s="206">
        <v>972.125</v>
      </c>
      <c r="I253" s="207"/>
      <c r="J253" s="203"/>
      <c r="K253" s="203"/>
      <c r="L253" s="208"/>
      <c r="M253" s="209"/>
      <c r="N253" s="210"/>
      <c r="O253" s="210"/>
      <c r="P253" s="210"/>
      <c r="Q253" s="210"/>
      <c r="R253" s="210"/>
      <c r="S253" s="210"/>
      <c r="T253" s="211"/>
      <c r="AT253" s="212" t="s">
        <v>131</v>
      </c>
      <c r="AU253" s="212" t="s">
        <v>85</v>
      </c>
      <c r="AV253" s="14" t="s">
        <v>85</v>
      </c>
      <c r="AW253" s="14" t="s">
        <v>4</v>
      </c>
      <c r="AX253" s="14" t="s">
        <v>81</v>
      </c>
      <c r="AY253" s="212" t="s">
        <v>120</v>
      </c>
    </row>
    <row r="254" spans="1:65" s="2" customFormat="1" ht="16.5" customHeight="1">
      <c r="A254" s="34"/>
      <c r="B254" s="35"/>
      <c r="C254" s="224" t="s">
        <v>400</v>
      </c>
      <c r="D254" s="224" t="s">
        <v>237</v>
      </c>
      <c r="E254" s="225" t="s">
        <v>401</v>
      </c>
      <c r="F254" s="226" t="s">
        <v>402</v>
      </c>
      <c r="G254" s="227" t="s">
        <v>125</v>
      </c>
      <c r="H254" s="228">
        <v>32.445</v>
      </c>
      <c r="I254" s="229"/>
      <c r="J254" s="230">
        <f>ROUND(I254*H254,2)</f>
        <v>0</v>
      </c>
      <c r="K254" s="226" t="s">
        <v>126</v>
      </c>
      <c r="L254" s="231"/>
      <c r="M254" s="232" t="s">
        <v>19</v>
      </c>
      <c r="N254" s="233" t="s">
        <v>47</v>
      </c>
      <c r="O254" s="64"/>
      <c r="P254" s="182">
        <f>O254*H254</f>
        <v>0</v>
      </c>
      <c r="Q254" s="182">
        <v>0.14499999999999999</v>
      </c>
      <c r="R254" s="182">
        <f>Q254*H254</f>
        <v>4.7045249999999994</v>
      </c>
      <c r="S254" s="182">
        <v>0</v>
      </c>
      <c r="T254" s="183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4" t="s">
        <v>171</v>
      </c>
      <c r="AT254" s="184" t="s">
        <v>237</v>
      </c>
      <c r="AU254" s="184" t="s">
        <v>85</v>
      </c>
      <c r="AY254" s="17" t="s">
        <v>120</v>
      </c>
      <c r="BE254" s="185">
        <f>IF(N254="základní",J254,0)</f>
        <v>0</v>
      </c>
      <c r="BF254" s="185">
        <f>IF(N254="snížená",J254,0)</f>
        <v>0</v>
      </c>
      <c r="BG254" s="185">
        <f>IF(N254="zákl. přenesená",J254,0)</f>
        <v>0</v>
      </c>
      <c r="BH254" s="185">
        <f>IF(N254="sníž. přenesená",J254,0)</f>
        <v>0</v>
      </c>
      <c r="BI254" s="185">
        <f>IF(N254="nulová",J254,0)</f>
        <v>0</v>
      </c>
      <c r="BJ254" s="17" t="s">
        <v>81</v>
      </c>
      <c r="BK254" s="185">
        <f>ROUND(I254*H254,2)</f>
        <v>0</v>
      </c>
      <c r="BL254" s="17" t="s">
        <v>127</v>
      </c>
      <c r="BM254" s="184" t="s">
        <v>403</v>
      </c>
    </row>
    <row r="255" spans="1:65" s="13" customFormat="1">
      <c r="B255" s="191"/>
      <c r="C255" s="192"/>
      <c r="D255" s="193" t="s">
        <v>131</v>
      </c>
      <c r="E255" s="194" t="s">
        <v>19</v>
      </c>
      <c r="F255" s="195" t="s">
        <v>393</v>
      </c>
      <c r="G255" s="192"/>
      <c r="H255" s="194" t="s">
        <v>19</v>
      </c>
      <c r="I255" s="196"/>
      <c r="J255" s="192"/>
      <c r="K255" s="192"/>
      <c r="L255" s="197"/>
      <c r="M255" s="198"/>
      <c r="N255" s="199"/>
      <c r="O255" s="199"/>
      <c r="P255" s="199"/>
      <c r="Q255" s="199"/>
      <c r="R255" s="199"/>
      <c r="S255" s="199"/>
      <c r="T255" s="200"/>
      <c r="AT255" s="201" t="s">
        <v>131</v>
      </c>
      <c r="AU255" s="201" t="s">
        <v>85</v>
      </c>
      <c r="AV255" s="13" t="s">
        <v>81</v>
      </c>
      <c r="AW255" s="13" t="s">
        <v>37</v>
      </c>
      <c r="AX255" s="13" t="s">
        <v>76</v>
      </c>
      <c r="AY255" s="201" t="s">
        <v>120</v>
      </c>
    </row>
    <row r="256" spans="1:65" s="14" customFormat="1">
      <c r="B256" s="202"/>
      <c r="C256" s="203"/>
      <c r="D256" s="193" t="s">
        <v>131</v>
      </c>
      <c r="E256" s="204" t="s">
        <v>19</v>
      </c>
      <c r="F256" s="205" t="s">
        <v>394</v>
      </c>
      <c r="G256" s="203"/>
      <c r="H256" s="206">
        <v>31.5</v>
      </c>
      <c r="I256" s="207"/>
      <c r="J256" s="203"/>
      <c r="K256" s="203"/>
      <c r="L256" s="208"/>
      <c r="M256" s="209"/>
      <c r="N256" s="210"/>
      <c r="O256" s="210"/>
      <c r="P256" s="210"/>
      <c r="Q256" s="210"/>
      <c r="R256" s="210"/>
      <c r="S256" s="210"/>
      <c r="T256" s="211"/>
      <c r="AT256" s="212" t="s">
        <v>131</v>
      </c>
      <c r="AU256" s="212" t="s">
        <v>85</v>
      </c>
      <c r="AV256" s="14" t="s">
        <v>85</v>
      </c>
      <c r="AW256" s="14" t="s">
        <v>37</v>
      </c>
      <c r="AX256" s="14" t="s">
        <v>81</v>
      </c>
      <c r="AY256" s="212" t="s">
        <v>120</v>
      </c>
    </row>
    <row r="257" spans="1:65" s="14" customFormat="1">
      <c r="B257" s="202"/>
      <c r="C257" s="203"/>
      <c r="D257" s="193" t="s">
        <v>131</v>
      </c>
      <c r="E257" s="203"/>
      <c r="F257" s="205" t="s">
        <v>404</v>
      </c>
      <c r="G257" s="203"/>
      <c r="H257" s="206">
        <v>32.445</v>
      </c>
      <c r="I257" s="207"/>
      <c r="J257" s="203"/>
      <c r="K257" s="203"/>
      <c r="L257" s="208"/>
      <c r="M257" s="209"/>
      <c r="N257" s="210"/>
      <c r="O257" s="210"/>
      <c r="P257" s="210"/>
      <c r="Q257" s="210"/>
      <c r="R257" s="210"/>
      <c r="S257" s="210"/>
      <c r="T257" s="211"/>
      <c r="AT257" s="212" t="s">
        <v>131</v>
      </c>
      <c r="AU257" s="212" t="s">
        <v>85</v>
      </c>
      <c r="AV257" s="14" t="s">
        <v>85</v>
      </c>
      <c r="AW257" s="14" t="s">
        <v>4</v>
      </c>
      <c r="AX257" s="14" t="s">
        <v>81</v>
      </c>
      <c r="AY257" s="212" t="s">
        <v>120</v>
      </c>
    </row>
    <row r="258" spans="1:65" s="12" customFormat="1" ht="22.9" customHeight="1">
      <c r="B258" s="157"/>
      <c r="C258" s="158"/>
      <c r="D258" s="159" t="s">
        <v>75</v>
      </c>
      <c r="E258" s="171" t="s">
        <v>171</v>
      </c>
      <c r="F258" s="171" t="s">
        <v>405</v>
      </c>
      <c r="G258" s="158"/>
      <c r="H258" s="158"/>
      <c r="I258" s="161"/>
      <c r="J258" s="172">
        <f>BK258</f>
        <v>0</v>
      </c>
      <c r="K258" s="158"/>
      <c r="L258" s="163"/>
      <c r="M258" s="164"/>
      <c r="N258" s="165"/>
      <c r="O258" s="165"/>
      <c r="P258" s="166">
        <f>SUM(P259:P262)</f>
        <v>0</v>
      </c>
      <c r="Q258" s="165"/>
      <c r="R258" s="166">
        <f>SUM(R259:R262)</f>
        <v>0.72348000000000012</v>
      </c>
      <c r="S258" s="165"/>
      <c r="T258" s="167">
        <f>SUM(T259:T262)</f>
        <v>0.62</v>
      </c>
      <c r="AR258" s="168" t="s">
        <v>81</v>
      </c>
      <c r="AT258" s="169" t="s">
        <v>75</v>
      </c>
      <c r="AU258" s="169" t="s">
        <v>81</v>
      </c>
      <c r="AY258" s="168" t="s">
        <v>120</v>
      </c>
      <c r="BK258" s="170">
        <f>SUM(BK259:BK262)</f>
        <v>0</v>
      </c>
    </row>
    <row r="259" spans="1:65" s="2" customFormat="1" ht="24.2" customHeight="1">
      <c r="A259" s="34"/>
      <c r="B259" s="35"/>
      <c r="C259" s="173" t="s">
        <v>406</v>
      </c>
      <c r="D259" s="173" t="s">
        <v>122</v>
      </c>
      <c r="E259" s="174" t="s">
        <v>407</v>
      </c>
      <c r="F259" s="175" t="s">
        <v>408</v>
      </c>
      <c r="G259" s="176" t="s">
        <v>362</v>
      </c>
      <c r="H259" s="177">
        <v>1</v>
      </c>
      <c r="I259" s="178"/>
      <c r="J259" s="179">
        <f>ROUND(I259*H259,2)</f>
        <v>0</v>
      </c>
      <c r="K259" s="175" t="s">
        <v>126</v>
      </c>
      <c r="L259" s="39"/>
      <c r="M259" s="180" t="s">
        <v>19</v>
      </c>
      <c r="N259" s="181" t="s">
        <v>47</v>
      </c>
      <c r="O259" s="64"/>
      <c r="P259" s="182">
        <f>O259*H259</f>
        <v>0</v>
      </c>
      <c r="Q259" s="182">
        <v>0.62248000000000003</v>
      </c>
      <c r="R259" s="182">
        <f>Q259*H259</f>
        <v>0.62248000000000003</v>
      </c>
      <c r="S259" s="182">
        <v>0.62</v>
      </c>
      <c r="T259" s="183">
        <f>S259*H259</f>
        <v>0.62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4" t="s">
        <v>127</v>
      </c>
      <c r="AT259" s="184" t="s">
        <v>122</v>
      </c>
      <c r="AU259" s="184" t="s">
        <v>85</v>
      </c>
      <c r="AY259" s="17" t="s">
        <v>120</v>
      </c>
      <c r="BE259" s="185">
        <f>IF(N259="základní",J259,0)</f>
        <v>0</v>
      </c>
      <c r="BF259" s="185">
        <f>IF(N259="snížená",J259,0)</f>
        <v>0</v>
      </c>
      <c r="BG259" s="185">
        <f>IF(N259="zákl. přenesená",J259,0)</f>
        <v>0</v>
      </c>
      <c r="BH259" s="185">
        <f>IF(N259="sníž. přenesená",J259,0)</f>
        <v>0</v>
      </c>
      <c r="BI259" s="185">
        <f>IF(N259="nulová",J259,0)</f>
        <v>0</v>
      </c>
      <c r="BJ259" s="17" t="s">
        <v>81</v>
      </c>
      <c r="BK259" s="185">
        <f>ROUND(I259*H259,2)</f>
        <v>0</v>
      </c>
      <c r="BL259" s="17" t="s">
        <v>127</v>
      </c>
      <c r="BM259" s="184" t="s">
        <v>409</v>
      </c>
    </row>
    <row r="260" spans="1:65" s="2" customFormat="1">
      <c r="A260" s="34"/>
      <c r="B260" s="35"/>
      <c r="C260" s="36"/>
      <c r="D260" s="186" t="s">
        <v>129</v>
      </c>
      <c r="E260" s="36"/>
      <c r="F260" s="187" t="s">
        <v>410</v>
      </c>
      <c r="G260" s="36"/>
      <c r="H260" s="36"/>
      <c r="I260" s="188"/>
      <c r="J260" s="36"/>
      <c r="K260" s="36"/>
      <c r="L260" s="39"/>
      <c r="M260" s="189"/>
      <c r="N260" s="190"/>
      <c r="O260" s="64"/>
      <c r="P260" s="64"/>
      <c r="Q260" s="64"/>
      <c r="R260" s="64"/>
      <c r="S260" s="64"/>
      <c r="T260" s="65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T260" s="17" t="s">
        <v>129</v>
      </c>
      <c r="AU260" s="17" t="s">
        <v>85</v>
      </c>
    </row>
    <row r="261" spans="1:65" s="2" customFormat="1" ht="21.75" customHeight="1">
      <c r="A261" s="34"/>
      <c r="B261" s="35"/>
      <c r="C261" s="224" t="s">
        <v>411</v>
      </c>
      <c r="D261" s="224" t="s">
        <v>237</v>
      </c>
      <c r="E261" s="225" t="s">
        <v>412</v>
      </c>
      <c r="F261" s="226" t="s">
        <v>413</v>
      </c>
      <c r="G261" s="227" t="s">
        <v>362</v>
      </c>
      <c r="H261" s="228">
        <v>1</v>
      </c>
      <c r="I261" s="229"/>
      <c r="J261" s="230">
        <f>ROUND(I261*H261,2)</f>
        <v>0</v>
      </c>
      <c r="K261" s="226" t="s">
        <v>126</v>
      </c>
      <c r="L261" s="231"/>
      <c r="M261" s="232" t="s">
        <v>19</v>
      </c>
      <c r="N261" s="233" t="s">
        <v>47</v>
      </c>
      <c r="O261" s="64"/>
      <c r="P261" s="182">
        <f>O261*H261</f>
        <v>0</v>
      </c>
      <c r="Q261" s="182">
        <v>6.9000000000000006E-2</v>
      </c>
      <c r="R261" s="182">
        <f>Q261*H261</f>
        <v>6.9000000000000006E-2</v>
      </c>
      <c r="S261" s="182">
        <v>0</v>
      </c>
      <c r="T261" s="183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4" t="s">
        <v>171</v>
      </c>
      <c r="AT261" s="184" t="s">
        <v>237</v>
      </c>
      <c r="AU261" s="184" t="s">
        <v>85</v>
      </c>
      <c r="AY261" s="17" t="s">
        <v>120</v>
      </c>
      <c r="BE261" s="185">
        <f>IF(N261="základní",J261,0)</f>
        <v>0</v>
      </c>
      <c r="BF261" s="185">
        <f>IF(N261="snížená",J261,0)</f>
        <v>0</v>
      </c>
      <c r="BG261" s="185">
        <f>IF(N261="zákl. přenesená",J261,0)</f>
        <v>0</v>
      </c>
      <c r="BH261" s="185">
        <f>IF(N261="sníž. přenesená",J261,0)</f>
        <v>0</v>
      </c>
      <c r="BI261" s="185">
        <f>IF(N261="nulová",J261,0)</f>
        <v>0</v>
      </c>
      <c r="BJ261" s="17" t="s">
        <v>81</v>
      </c>
      <c r="BK261" s="185">
        <f>ROUND(I261*H261,2)</f>
        <v>0</v>
      </c>
      <c r="BL261" s="17" t="s">
        <v>127</v>
      </c>
      <c r="BM261" s="184" t="s">
        <v>414</v>
      </c>
    </row>
    <row r="262" spans="1:65" s="2" customFormat="1" ht="16.5" customHeight="1">
      <c r="A262" s="34"/>
      <c r="B262" s="35"/>
      <c r="C262" s="224" t="s">
        <v>415</v>
      </c>
      <c r="D262" s="224" t="s">
        <v>237</v>
      </c>
      <c r="E262" s="225" t="s">
        <v>416</v>
      </c>
      <c r="F262" s="226" t="s">
        <v>417</v>
      </c>
      <c r="G262" s="227" t="s">
        <v>362</v>
      </c>
      <c r="H262" s="228">
        <v>1</v>
      </c>
      <c r="I262" s="229"/>
      <c r="J262" s="230">
        <f>ROUND(I262*H262,2)</f>
        <v>0</v>
      </c>
      <c r="K262" s="226" t="s">
        <v>126</v>
      </c>
      <c r="L262" s="231"/>
      <c r="M262" s="232" t="s">
        <v>19</v>
      </c>
      <c r="N262" s="233" t="s">
        <v>47</v>
      </c>
      <c r="O262" s="64"/>
      <c r="P262" s="182">
        <f>O262*H262</f>
        <v>0</v>
      </c>
      <c r="Q262" s="182">
        <v>3.2000000000000001E-2</v>
      </c>
      <c r="R262" s="182">
        <f>Q262*H262</f>
        <v>3.2000000000000001E-2</v>
      </c>
      <c r="S262" s="182">
        <v>0</v>
      </c>
      <c r="T262" s="183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4" t="s">
        <v>171</v>
      </c>
      <c r="AT262" s="184" t="s">
        <v>237</v>
      </c>
      <c r="AU262" s="184" t="s">
        <v>85</v>
      </c>
      <c r="AY262" s="17" t="s">
        <v>120</v>
      </c>
      <c r="BE262" s="185">
        <f>IF(N262="základní",J262,0)</f>
        <v>0</v>
      </c>
      <c r="BF262" s="185">
        <f>IF(N262="snížená",J262,0)</f>
        <v>0</v>
      </c>
      <c r="BG262" s="185">
        <f>IF(N262="zákl. přenesená",J262,0)</f>
        <v>0</v>
      </c>
      <c r="BH262" s="185">
        <f>IF(N262="sníž. přenesená",J262,0)</f>
        <v>0</v>
      </c>
      <c r="BI262" s="185">
        <f>IF(N262="nulová",J262,0)</f>
        <v>0</v>
      </c>
      <c r="BJ262" s="17" t="s">
        <v>81</v>
      </c>
      <c r="BK262" s="185">
        <f>ROUND(I262*H262,2)</f>
        <v>0</v>
      </c>
      <c r="BL262" s="17" t="s">
        <v>127</v>
      </c>
      <c r="BM262" s="184" t="s">
        <v>418</v>
      </c>
    </row>
    <row r="263" spans="1:65" s="12" customFormat="1" ht="22.9" customHeight="1">
      <c r="B263" s="157"/>
      <c r="C263" s="158"/>
      <c r="D263" s="159" t="s">
        <v>75</v>
      </c>
      <c r="E263" s="171" t="s">
        <v>181</v>
      </c>
      <c r="F263" s="171" t="s">
        <v>419</v>
      </c>
      <c r="G263" s="158"/>
      <c r="H263" s="158"/>
      <c r="I263" s="161"/>
      <c r="J263" s="172">
        <f>BK263</f>
        <v>0</v>
      </c>
      <c r="K263" s="158"/>
      <c r="L263" s="163"/>
      <c r="M263" s="164"/>
      <c r="N263" s="165"/>
      <c r="O263" s="165"/>
      <c r="P263" s="166">
        <f>SUM(P264:P297)</f>
        <v>0</v>
      </c>
      <c r="Q263" s="165"/>
      <c r="R263" s="166">
        <f>SUM(R264:R297)</f>
        <v>62.260507599999997</v>
      </c>
      <c r="S263" s="165"/>
      <c r="T263" s="167">
        <f>SUM(T264:T297)</f>
        <v>0</v>
      </c>
      <c r="AR263" s="168" t="s">
        <v>81</v>
      </c>
      <c r="AT263" s="169" t="s">
        <v>75</v>
      </c>
      <c r="AU263" s="169" t="s">
        <v>81</v>
      </c>
      <c r="AY263" s="168" t="s">
        <v>120</v>
      </c>
      <c r="BK263" s="170">
        <f>SUM(BK264:BK297)</f>
        <v>0</v>
      </c>
    </row>
    <row r="264" spans="1:65" s="2" customFormat="1" ht="24.2" customHeight="1">
      <c r="A264" s="34"/>
      <c r="B264" s="35"/>
      <c r="C264" s="173" t="s">
        <v>420</v>
      </c>
      <c r="D264" s="173" t="s">
        <v>122</v>
      </c>
      <c r="E264" s="174" t="s">
        <v>421</v>
      </c>
      <c r="F264" s="175" t="s">
        <v>422</v>
      </c>
      <c r="G264" s="176" t="s">
        <v>168</v>
      </c>
      <c r="H264" s="177">
        <v>248</v>
      </c>
      <c r="I264" s="178"/>
      <c r="J264" s="179">
        <f>ROUND(I264*H264,2)</f>
        <v>0</v>
      </c>
      <c r="K264" s="175" t="s">
        <v>126</v>
      </c>
      <c r="L264" s="39"/>
      <c r="M264" s="180" t="s">
        <v>19</v>
      </c>
      <c r="N264" s="181" t="s">
        <v>47</v>
      </c>
      <c r="O264" s="64"/>
      <c r="P264" s="182">
        <f>O264*H264</f>
        <v>0</v>
      </c>
      <c r="Q264" s="182">
        <v>0.16850000000000001</v>
      </c>
      <c r="R264" s="182">
        <f>Q264*H264</f>
        <v>41.788000000000004</v>
      </c>
      <c r="S264" s="182">
        <v>0</v>
      </c>
      <c r="T264" s="183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84" t="s">
        <v>127</v>
      </c>
      <c r="AT264" s="184" t="s">
        <v>122</v>
      </c>
      <c r="AU264" s="184" t="s">
        <v>85</v>
      </c>
      <c r="AY264" s="17" t="s">
        <v>120</v>
      </c>
      <c r="BE264" s="185">
        <f>IF(N264="základní",J264,0)</f>
        <v>0</v>
      </c>
      <c r="BF264" s="185">
        <f>IF(N264="snížená",J264,0)</f>
        <v>0</v>
      </c>
      <c r="BG264" s="185">
        <f>IF(N264="zákl. přenesená",J264,0)</f>
        <v>0</v>
      </c>
      <c r="BH264" s="185">
        <f>IF(N264="sníž. přenesená",J264,0)</f>
        <v>0</v>
      </c>
      <c r="BI264" s="185">
        <f>IF(N264="nulová",J264,0)</f>
        <v>0</v>
      </c>
      <c r="BJ264" s="17" t="s">
        <v>81</v>
      </c>
      <c r="BK264" s="185">
        <f>ROUND(I264*H264,2)</f>
        <v>0</v>
      </c>
      <c r="BL264" s="17" t="s">
        <v>127</v>
      </c>
      <c r="BM264" s="184" t="s">
        <v>423</v>
      </c>
    </row>
    <row r="265" spans="1:65" s="2" customFormat="1">
      <c r="A265" s="34"/>
      <c r="B265" s="35"/>
      <c r="C265" s="36"/>
      <c r="D265" s="186" t="s">
        <v>129</v>
      </c>
      <c r="E265" s="36"/>
      <c r="F265" s="187" t="s">
        <v>424</v>
      </c>
      <c r="G265" s="36"/>
      <c r="H265" s="36"/>
      <c r="I265" s="188"/>
      <c r="J265" s="36"/>
      <c r="K265" s="36"/>
      <c r="L265" s="39"/>
      <c r="M265" s="189"/>
      <c r="N265" s="190"/>
      <c r="O265" s="64"/>
      <c r="P265" s="64"/>
      <c r="Q265" s="64"/>
      <c r="R265" s="64"/>
      <c r="S265" s="64"/>
      <c r="T265" s="65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T265" s="17" t="s">
        <v>129</v>
      </c>
      <c r="AU265" s="17" t="s">
        <v>85</v>
      </c>
    </row>
    <row r="266" spans="1:65" s="14" customFormat="1">
      <c r="B266" s="202"/>
      <c r="C266" s="203"/>
      <c r="D266" s="193" t="s">
        <v>131</v>
      </c>
      <c r="E266" s="204" t="s">
        <v>19</v>
      </c>
      <c r="F266" s="205" t="s">
        <v>425</v>
      </c>
      <c r="G266" s="203"/>
      <c r="H266" s="206">
        <v>248</v>
      </c>
      <c r="I266" s="207"/>
      <c r="J266" s="203"/>
      <c r="K266" s="203"/>
      <c r="L266" s="208"/>
      <c r="M266" s="209"/>
      <c r="N266" s="210"/>
      <c r="O266" s="210"/>
      <c r="P266" s="210"/>
      <c r="Q266" s="210"/>
      <c r="R266" s="210"/>
      <c r="S266" s="210"/>
      <c r="T266" s="211"/>
      <c r="AT266" s="212" t="s">
        <v>131</v>
      </c>
      <c r="AU266" s="212" t="s">
        <v>85</v>
      </c>
      <c r="AV266" s="14" t="s">
        <v>85</v>
      </c>
      <c r="AW266" s="14" t="s">
        <v>37</v>
      </c>
      <c r="AX266" s="14" t="s">
        <v>81</v>
      </c>
      <c r="AY266" s="212" t="s">
        <v>120</v>
      </c>
    </row>
    <row r="267" spans="1:65" s="2" customFormat="1" ht="16.5" customHeight="1">
      <c r="A267" s="34"/>
      <c r="B267" s="35"/>
      <c r="C267" s="224" t="s">
        <v>426</v>
      </c>
      <c r="D267" s="224" t="s">
        <v>237</v>
      </c>
      <c r="E267" s="225" t="s">
        <v>427</v>
      </c>
      <c r="F267" s="226" t="s">
        <v>428</v>
      </c>
      <c r="G267" s="227" t="s">
        <v>168</v>
      </c>
      <c r="H267" s="228">
        <v>111.18</v>
      </c>
      <c r="I267" s="229"/>
      <c r="J267" s="230">
        <f>ROUND(I267*H267,2)</f>
        <v>0</v>
      </c>
      <c r="K267" s="226" t="s">
        <v>126</v>
      </c>
      <c r="L267" s="231"/>
      <c r="M267" s="232" t="s">
        <v>19</v>
      </c>
      <c r="N267" s="233" t="s">
        <v>47</v>
      </c>
      <c r="O267" s="64"/>
      <c r="P267" s="182">
        <f>O267*H267</f>
        <v>0</v>
      </c>
      <c r="Q267" s="182">
        <v>0.08</v>
      </c>
      <c r="R267" s="182">
        <f>Q267*H267</f>
        <v>8.894400000000001</v>
      </c>
      <c r="S267" s="182">
        <v>0</v>
      </c>
      <c r="T267" s="183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84" t="s">
        <v>171</v>
      </c>
      <c r="AT267" s="184" t="s">
        <v>237</v>
      </c>
      <c r="AU267" s="184" t="s">
        <v>85</v>
      </c>
      <c r="AY267" s="17" t="s">
        <v>120</v>
      </c>
      <c r="BE267" s="185">
        <f>IF(N267="základní",J267,0)</f>
        <v>0</v>
      </c>
      <c r="BF267" s="185">
        <f>IF(N267="snížená",J267,0)</f>
        <v>0</v>
      </c>
      <c r="BG267" s="185">
        <f>IF(N267="zákl. přenesená",J267,0)</f>
        <v>0</v>
      </c>
      <c r="BH267" s="185">
        <f>IF(N267="sníž. přenesená",J267,0)</f>
        <v>0</v>
      </c>
      <c r="BI267" s="185">
        <f>IF(N267="nulová",J267,0)</f>
        <v>0</v>
      </c>
      <c r="BJ267" s="17" t="s">
        <v>81</v>
      </c>
      <c r="BK267" s="185">
        <f>ROUND(I267*H267,2)</f>
        <v>0</v>
      </c>
      <c r="BL267" s="17" t="s">
        <v>127</v>
      </c>
      <c r="BM267" s="184" t="s">
        <v>429</v>
      </c>
    </row>
    <row r="268" spans="1:65" s="14" customFormat="1">
      <c r="B268" s="202"/>
      <c r="C268" s="203"/>
      <c r="D268" s="193" t="s">
        <v>131</v>
      </c>
      <c r="E268" s="203"/>
      <c r="F268" s="205" t="s">
        <v>430</v>
      </c>
      <c r="G268" s="203"/>
      <c r="H268" s="206">
        <v>111.18</v>
      </c>
      <c r="I268" s="207"/>
      <c r="J268" s="203"/>
      <c r="K268" s="203"/>
      <c r="L268" s="208"/>
      <c r="M268" s="209"/>
      <c r="N268" s="210"/>
      <c r="O268" s="210"/>
      <c r="P268" s="210"/>
      <c r="Q268" s="210"/>
      <c r="R268" s="210"/>
      <c r="S268" s="210"/>
      <c r="T268" s="211"/>
      <c r="AT268" s="212" t="s">
        <v>131</v>
      </c>
      <c r="AU268" s="212" t="s">
        <v>85</v>
      </c>
      <c r="AV268" s="14" t="s">
        <v>85</v>
      </c>
      <c r="AW268" s="14" t="s">
        <v>4</v>
      </c>
      <c r="AX268" s="14" t="s">
        <v>81</v>
      </c>
      <c r="AY268" s="212" t="s">
        <v>120</v>
      </c>
    </row>
    <row r="269" spans="1:65" s="2" customFormat="1" ht="16.5" customHeight="1">
      <c r="A269" s="34"/>
      <c r="B269" s="35"/>
      <c r="C269" s="224" t="s">
        <v>431</v>
      </c>
      <c r="D269" s="224" t="s">
        <v>237</v>
      </c>
      <c r="E269" s="225" t="s">
        <v>432</v>
      </c>
      <c r="F269" s="226" t="s">
        <v>433</v>
      </c>
      <c r="G269" s="227" t="s">
        <v>168</v>
      </c>
      <c r="H269" s="228">
        <v>14.28</v>
      </c>
      <c r="I269" s="229"/>
      <c r="J269" s="230">
        <f>ROUND(I269*H269,2)</f>
        <v>0</v>
      </c>
      <c r="K269" s="226" t="s">
        <v>126</v>
      </c>
      <c r="L269" s="231"/>
      <c r="M269" s="232" t="s">
        <v>19</v>
      </c>
      <c r="N269" s="233" t="s">
        <v>47</v>
      </c>
      <c r="O269" s="64"/>
      <c r="P269" s="182">
        <f>O269*H269</f>
        <v>0</v>
      </c>
      <c r="Q269" s="182">
        <v>6.5670000000000006E-2</v>
      </c>
      <c r="R269" s="182">
        <f>Q269*H269</f>
        <v>0.93776760000000003</v>
      </c>
      <c r="S269" s="182">
        <v>0</v>
      </c>
      <c r="T269" s="183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84" t="s">
        <v>171</v>
      </c>
      <c r="AT269" s="184" t="s">
        <v>237</v>
      </c>
      <c r="AU269" s="184" t="s">
        <v>85</v>
      </c>
      <c r="AY269" s="17" t="s">
        <v>120</v>
      </c>
      <c r="BE269" s="185">
        <f>IF(N269="základní",J269,0)</f>
        <v>0</v>
      </c>
      <c r="BF269" s="185">
        <f>IF(N269="snížená",J269,0)</f>
        <v>0</v>
      </c>
      <c r="BG269" s="185">
        <f>IF(N269="zákl. přenesená",J269,0)</f>
        <v>0</v>
      </c>
      <c r="BH269" s="185">
        <f>IF(N269="sníž. přenesená",J269,0)</f>
        <v>0</v>
      </c>
      <c r="BI269" s="185">
        <f>IF(N269="nulová",J269,0)</f>
        <v>0</v>
      </c>
      <c r="BJ269" s="17" t="s">
        <v>81</v>
      </c>
      <c r="BK269" s="185">
        <f>ROUND(I269*H269,2)</f>
        <v>0</v>
      </c>
      <c r="BL269" s="17" t="s">
        <v>127</v>
      </c>
      <c r="BM269" s="184" t="s">
        <v>434</v>
      </c>
    </row>
    <row r="270" spans="1:65" s="14" customFormat="1">
      <c r="B270" s="202"/>
      <c r="C270" s="203"/>
      <c r="D270" s="193" t="s">
        <v>131</v>
      </c>
      <c r="E270" s="204" t="s">
        <v>19</v>
      </c>
      <c r="F270" s="205" t="s">
        <v>435</v>
      </c>
      <c r="G270" s="203"/>
      <c r="H270" s="206">
        <v>14</v>
      </c>
      <c r="I270" s="207"/>
      <c r="J270" s="203"/>
      <c r="K270" s="203"/>
      <c r="L270" s="208"/>
      <c r="M270" s="209"/>
      <c r="N270" s="210"/>
      <c r="O270" s="210"/>
      <c r="P270" s="210"/>
      <c r="Q270" s="210"/>
      <c r="R270" s="210"/>
      <c r="S270" s="210"/>
      <c r="T270" s="211"/>
      <c r="AT270" s="212" t="s">
        <v>131</v>
      </c>
      <c r="AU270" s="212" t="s">
        <v>85</v>
      </c>
      <c r="AV270" s="14" t="s">
        <v>85</v>
      </c>
      <c r="AW270" s="14" t="s">
        <v>37</v>
      </c>
      <c r="AX270" s="14" t="s">
        <v>81</v>
      </c>
      <c r="AY270" s="212" t="s">
        <v>120</v>
      </c>
    </row>
    <row r="271" spans="1:65" s="14" customFormat="1">
      <c r="B271" s="202"/>
      <c r="C271" s="203"/>
      <c r="D271" s="193" t="s">
        <v>131</v>
      </c>
      <c r="E271" s="203"/>
      <c r="F271" s="205" t="s">
        <v>436</v>
      </c>
      <c r="G271" s="203"/>
      <c r="H271" s="206">
        <v>14.28</v>
      </c>
      <c r="I271" s="207"/>
      <c r="J271" s="203"/>
      <c r="K271" s="203"/>
      <c r="L271" s="208"/>
      <c r="M271" s="209"/>
      <c r="N271" s="210"/>
      <c r="O271" s="210"/>
      <c r="P271" s="210"/>
      <c r="Q271" s="210"/>
      <c r="R271" s="210"/>
      <c r="S271" s="210"/>
      <c r="T271" s="211"/>
      <c r="AT271" s="212" t="s">
        <v>131</v>
      </c>
      <c r="AU271" s="212" t="s">
        <v>85</v>
      </c>
      <c r="AV271" s="14" t="s">
        <v>85</v>
      </c>
      <c r="AW271" s="14" t="s">
        <v>4</v>
      </c>
      <c r="AX271" s="14" t="s">
        <v>81</v>
      </c>
      <c r="AY271" s="212" t="s">
        <v>120</v>
      </c>
    </row>
    <row r="272" spans="1:65" s="2" customFormat="1" ht="16.5" customHeight="1">
      <c r="A272" s="34"/>
      <c r="B272" s="35"/>
      <c r="C272" s="224" t="s">
        <v>437</v>
      </c>
      <c r="D272" s="224" t="s">
        <v>237</v>
      </c>
      <c r="E272" s="225" t="s">
        <v>438</v>
      </c>
      <c r="F272" s="226" t="s">
        <v>439</v>
      </c>
      <c r="G272" s="227" t="s">
        <v>168</v>
      </c>
      <c r="H272" s="228">
        <v>127.5</v>
      </c>
      <c r="I272" s="229"/>
      <c r="J272" s="230">
        <f>ROUND(I272*H272,2)</f>
        <v>0</v>
      </c>
      <c r="K272" s="226" t="s">
        <v>126</v>
      </c>
      <c r="L272" s="231"/>
      <c r="M272" s="232" t="s">
        <v>19</v>
      </c>
      <c r="N272" s="233" t="s">
        <v>47</v>
      </c>
      <c r="O272" s="64"/>
      <c r="P272" s="182">
        <f>O272*H272</f>
        <v>0</v>
      </c>
      <c r="Q272" s="182">
        <v>5.6000000000000001E-2</v>
      </c>
      <c r="R272" s="182">
        <f>Q272*H272</f>
        <v>7.1400000000000006</v>
      </c>
      <c r="S272" s="182">
        <v>0</v>
      </c>
      <c r="T272" s="183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84" t="s">
        <v>171</v>
      </c>
      <c r="AT272" s="184" t="s">
        <v>237</v>
      </c>
      <c r="AU272" s="184" t="s">
        <v>85</v>
      </c>
      <c r="AY272" s="17" t="s">
        <v>120</v>
      </c>
      <c r="BE272" s="185">
        <f>IF(N272="základní",J272,0)</f>
        <v>0</v>
      </c>
      <c r="BF272" s="185">
        <f>IF(N272="snížená",J272,0)</f>
        <v>0</v>
      </c>
      <c r="BG272" s="185">
        <f>IF(N272="zákl. přenesená",J272,0)</f>
        <v>0</v>
      </c>
      <c r="BH272" s="185">
        <f>IF(N272="sníž. přenesená",J272,0)</f>
        <v>0</v>
      </c>
      <c r="BI272" s="185">
        <f>IF(N272="nulová",J272,0)</f>
        <v>0</v>
      </c>
      <c r="BJ272" s="17" t="s">
        <v>81</v>
      </c>
      <c r="BK272" s="185">
        <f>ROUND(I272*H272,2)</f>
        <v>0</v>
      </c>
      <c r="BL272" s="17" t="s">
        <v>127</v>
      </c>
      <c r="BM272" s="184" t="s">
        <v>440</v>
      </c>
    </row>
    <row r="273" spans="1:65" s="14" customFormat="1">
      <c r="B273" s="202"/>
      <c r="C273" s="203"/>
      <c r="D273" s="193" t="s">
        <v>131</v>
      </c>
      <c r="E273" s="203"/>
      <c r="F273" s="205" t="s">
        <v>441</v>
      </c>
      <c r="G273" s="203"/>
      <c r="H273" s="206">
        <v>127.5</v>
      </c>
      <c r="I273" s="207"/>
      <c r="J273" s="203"/>
      <c r="K273" s="203"/>
      <c r="L273" s="208"/>
      <c r="M273" s="209"/>
      <c r="N273" s="210"/>
      <c r="O273" s="210"/>
      <c r="P273" s="210"/>
      <c r="Q273" s="210"/>
      <c r="R273" s="210"/>
      <c r="S273" s="210"/>
      <c r="T273" s="211"/>
      <c r="AT273" s="212" t="s">
        <v>131</v>
      </c>
      <c r="AU273" s="212" t="s">
        <v>85</v>
      </c>
      <c r="AV273" s="14" t="s">
        <v>85</v>
      </c>
      <c r="AW273" s="14" t="s">
        <v>4</v>
      </c>
      <c r="AX273" s="14" t="s">
        <v>81</v>
      </c>
      <c r="AY273" s="212" t="s">
        <v>120</v>
      </c>
    </row>
    <row r="274" spans="1:65" s="2" customFormat="1" ht="24.2" customHeight="1">
      <c r="A274" s="34"/>
      <c r="B274" s="35"/>
      <c r="C274" s="173" t="s">
        <v>442</v>
      </c>
      <c r="D274" s="173" t="s">
        <v>122</v>
      </c>
      <c r="E274" s="174" t="s">
        <v>443</v>
      </c>
      <c r="F274" s="175" t="s">
        <v>444</v>
      </c>
      <c r="G274" s="176" t="s">
        <v>168</v>
      </c>
      <c r="H274" s="177">
        <v>13</v>
      </c>
      <c r="I274" s="178"/>
      <c r="J274" s="179">
        <f>ROUND(I274*H274,2)</f>
        <v>0</v>
      </c>
      <c r="K274" s="175" t="s">
        <v>126</v>
      </c>
      <c r="L274" s="39"/>
      <c r="M274" s="180" t="s">
        <v>19</v>
      </c>
      <c r="N274" s="181" t="s">
        <v>47</v>
      </c>
      <c r="O274" s="64"/>
      <c r="P274" s="182">
        <f>O274*H274</f>
        <v>0</v>
      </c>
      <c r="Q274" s="182">
        <v>0.14041999999999999</v>
      </c>
      <c r="R274" s="182">
        <f>Q274*H274</f>
        <v>1.8254599999999999</v>
      </c>
      <c r="S274" s="182">
        <v>0</v>
      </c>
      <c r="T274" s="183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84" t="s">
        <v>127</v>
      </c>
      <c r="AT274" s="184" t="s">
        <v>122</v>
      </c>
      <c r="AU274" s="184" t="s">
        <v>85</v>
      </c>
      <c r="AY274" s="17" t="s">
        <v>120</v>
      </c>
      <c r="BE274" s="185">
        <f>IF(N274="základní",J274,0)</f>
        <v>0</v>
      </c>
      <c r="BF274" s="185">
        <f>IF(N274="snížená",J274,0)</f>
        <v>0</v>
      </c>
      <c r="BG274" s="185">
        <f>IF(N274="zákl. přenesená",J274,0)</f>
        <v>0</v>
      </c>
      <c r="BH274" s="185">
        <f>IF(N274="sníž. přenesená",J274,0)</f>
        <v>0</v>
      </c>
      <c r="BI274" s="185">
        <f>IF(N274="nulová",J274,0)</f>
        <v>0</v>
      </c>
      <c r="BJ274" s="17" t="s">
        <v>81</v>
      </c>
      <c r="BK274" s="185">
        <f>ROUND(I274*H274,2)</f>
        <v>0</v>
      </c>
      <c r="BL274" s="17" t="s">
        <v>127</v>
      </c>
      <c r="BM274" s="184" t="s">
        <v>445</v>
      </c>
    </row>
    <row r="275" spans="1:65" s="2" customFormat="1">
      <c r="A275" s="34"/>
      <c r="B275" s="35"/>
      <c r="C275" s="36"/>
      <c r="D275" s="186" t="s">
        <v>129</v>
      </c>
      <c r="E275" s="36"/>
      <c r="F275" s="187" t="s">
        <v>446</v>
      </c>
      <c r="G275" s="36"/>
      <c r="H275" s="36"/>
      <c r="I275" s="188"/>
      <c r="J275" s="36"/>
      <c r="K275" s="36"/>
      <c r="L275" s="39"/>
      <c r="M275" s="189"/>
      <c r="N275" s="190"/>
      <c r="O275" s="64"/>
      <c r="P275" s="64"/>
      <c r="Q275" s="64"/>
      <c r="R275" s="64"/>
      <c r="S275" s="64"/>
      <c r="T275" s="65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T275" s="17" t="s">
        <v>129</v>
      </c>
      <c r="AU275" s="17" t="s">
        <v>85</v>
      </c>
    </row>
    <row r="276" spans="1:65" s="2" customFormat="1" ht="16.5" customHeight="1">
      <c r="A276" s="34"/>
      <c r="B276" s="35"/>
      <c r="C276" s="224" t="s">
        <v>447</v>
      </c>
      <c r="D276" s="224" t="s">
        <v>237</v>
      </c>
      <c r="E276" s="225" t="s">
        <v>448</v>
      </c>
      <c r="F276" s="226" t="s">
        <v>449</v>
      </c>
      <c r="G276" s="227" t="s">
        <v>168</v>
      </c>
      <c r="H276" s="228">
        <v>13.26</v>
      </c>
      <c r="I276" s="229"/>
      <c r="J276" s="230">
        <f>ROUND(I276*H276,2)</f>
        <v>0</v>
      </c>
      <c r="K276" s="226" t="s">
        <v>126</v>
      </c>
      <c r="L276" s="231"/>
      <c r="M276" s="232" t="s">
        <v>19</v>
      </c>
      <c r="N276" s="233" t="s">
        <v>47</v>
      </c>
      <c r="O276" s="64"/>
      <c r="P276" s="182">
        <f>O276*H276</f>
        <v>0</v>
      </c>
      <c r="Q276" s="182">
        <v>4.4999999999999998E-2</v>
      </c>
      <c r="R276" s="182">
        <f>Q276*H276</f>
        <v>0.59670000000000001</v>
      </c>
      <c r="S276" s="182">
        <v>0</v>
      </c>
      <c r="T276" s="183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84" t="s">
        <v>171</v>
      </c>
      <c r="AT276" s="184" t="s">
        <v>237</v>
      </c>
      <c r="AU276" s="184" t="s">
        <v>85</v>
      </c>
      <c r="AY276" s="17" t="s">
        <v>120</v>
      </c>
      <c r="BE276" s="185">
        <f>IF(N276="základní",J276,0)</f>
        <v>0</v>
      </c>
      <c r="BF276" s="185">
        <f>IF(N276="snížená",J276,0)</f>
        <v>0</v>
      </c>
      <c r="BG276" s="185">
        <f>IF(N276="zákl. přenesená",J276,0)</f>
        <v>0</v>
      </c>
      <c r="BH276" s="185">
        <f>IF(N276="sníž. přenesená",J276,0)</f>
        <v>0</v>
      </c>
      <c r="BI276" s="185">
        <f>IF(N276="nulová",J276,0)</f>
        <v>0</v>
      </c>
      <c r="BJ276" s="17" t="s">
        <v>81</v>
      </c>
      <c r="BK276" s="185">
        <f>ROUND(I276*H276,2)</f>
        <v>0</v>
      </c>
      <c r="BL276" s="17" t="s">
        <v>127</v>
      </c>
      <c r="BM276" s="184" t="s">
        <v>450</v>
      </c>
    </row>
    <row r="277" spans="1:65" s="14" customFormat="1">
      <c r="B277" s="202"/>
      <c r="C277" s="203"/>
      <c r="D277" s="193" t="s">
        <v>131</v>
      </c>
      <c r="E277" s="203"/>
      <c r="F277" s="205" t="s">
        <v>451</v>
      </c>
      <c r="G277" s="203"/>
      <c r="H277" s="206">
        <v>13.26</v>
      </c>
      <c r="I277" s="207"/>
      <c r="J277" s="203"/>
      <c r="K277" s="203"/>
      <c r="L277" s="208"/>
      <c r="M277" s="209"/>
      <c r="N277" s="210"/>
      <c r="O277" s="210"/>
      <c r="P277" s="210"/>
      <c r="Q277" s="210"/>
      <c r="R277" s="210"/>
      <c r="S277" s="210"/>
      <c r="T277" s="211"/>
      <c r="AT277" s="212" t="s">
        <v>131</v>
      </c>
      <c r="AU277" s="212" t="s">
        <v>85</v>
      </c>
      <c r="AV277" s="14" t="s">
        <v>85</v>
      </c>
      <c r="AW277" s="14" t="s">
        <v>4</v>
      </c>
      <c r="AX277" s="14" t="s">
        <v>81</v>
      </c>
      <c r="AY277" s="212" t="s">
        <v>120</v>
      </c>
    </row>
    <row r="278" spans="1:65" s="2" customFormat="1" ht="16.5" customHeight="1">
      <c r="A278" s="34"/>
      <c r="B278" s="35"/>
      <c r="C278" s="173" t="s">
        <v>452</v>
      </c>
      <c r="D278" s="173" t="s">
        <v>122</v>
      </c>
      <c r="E278" s="174" t="s">
        <v>453</v>
      </c>
      <c r="F278" s="175" t="s">
        <v>454</v>
      </c>
      <c r="G278" s="176" t="s">
        <v>125</v>
      </c>
      <c r="H278" s="177">
        <v>1058</v>
      </c>
      <c r="I278" s="178"/>
      <c r="J278" s="179">
        <f>ROUND(I278*H278,2)</f>
        <v>0</v>
      </c>
      <c r="K278" s="175" t="s">
        <v>126</v>
      </c>
      <c r="L278" s="39"/>
      <c r="M278" s="180" t="s">
        <v>19</v>
      </c>
      <c r="N278" s="181" t="s">
        <v>47</v>
      </c>
      <c r="O278" s="64"/>
      <c r="P278" s="182">
        <f>O278*H278</f>
        <v>0</v>
      </c>
      <c r="Q278" s="182">
        <v>3.6000000000000002E-4</v>
      </c>
      <c r="R278" s="182">
        <f>Q278*H278</f>
        <v>0.38088</v>
      </c>
      <c r="S278" s="182">
        <v>0</v>
      </c>
      <c r="T278" s="183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84" t="s">
        <v>127</v>
      </c>
      <c r="AT278" s="184" t="s">
        <v>122</v>
      </c>
      <c r="AU278" s="184" t="s">
        <v>85</v>
      </c>
      <c r="AY278" s="17" t="s">
        <v>120</v>
      </c>
      <c r="BE278" s="185">
        <f>IF(N278="základní",J278,0)</f>
        <v>0</v>
      </c>
      <c r="BF278" s="185">
        <f>IF(N278="snížená",J278,0)</f>
        <v>0</v>
      </c>
      <c r="BG278" s="185">
        <f>IF(N278="zákl. přenesená",J278,0)</f>
        <v>0</v>
      </c>
      <c r="BH278" s="185">
        <f>IF(N278="sníž. přenesená",J278,0)</f>
        <v>0</v>
      </c>
      <c r="BI278" s="185">
        <f>IF(N278="nulová",J278,0)</f>
        <v>0</v>
      </c>
      <c r="BJ278" s="17" t="s">
        <v>81</v>
      </c>
      <c r="BK278" s="185">
        <f>ROUND(I278*H278,2)</f>
        <v>0</v>
      </c>
      <c r="BL278" s="17" t="s">
        <v>127</v>
      </c>
      <c r="BM278" s="184" t="s">
        <v>455</v>
      </c>
    </row>
    <row r="279" spans="1:65" s="2" customFormat="1">
      <c r="A279" s="34"/>
      <c r="B279" s="35"/>
      <c r="C279" s="36"/>
      <c r="D279" s="186" t="s">
        <v>129</v>
      </c>
      <c r="E279" s="36"/>
      <c r="F279" s="187" t="s">
        <v>456</v>
      </c>
      <c r="G279" s="36"/>
      <c r="H279" s="36"/>
      <c r="I279" s="188"/>
      <c r="J279" s="36"/>
      <c r="K279" s="36"/>
      <c r="L279" s="39"/>
      <c r="M279" s="189"/>
      <c r="N279" s="190"/>
      <c r="O279" s="64"/>
      <c r="P279" s="64"/>
      <c r="Q279" s="64"/>
      <c r="R279" s="64"/>
      <c r="S279" s="64"/>
      <c r="T279" s="65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T279" s="17" t="s">
        <v>129</v>
      </c>
      <c r="AU279" s="17" t="s">
        <v>85</v>
      </c>
    </row>
    <row r="280" spans="1:65" s="2" customFormat="1" ht="19.5">
      <c r="A280" s="34"/>
      <c r="B280" s="35"/>
      <c r="C280" s="36"/>
      <c r="D280" s="193" t="s">
        <v>364</v>
      </c>
      <c r="E280" s="36"/>
      <c r="F280" s="234" t="s">
        <v>457</v>
      </c>
      <c r="G280" s="36"/>
      <c r="H280" s="36"/>
      <c r="I280" s="188"/>
      <c r="J280" s="36"/>
      <c r="K280" s="36"/>
      <c r="L280" s="39"/>
      <c r="M280" s="189"/>
      <c r="N280" s="190"/>
      <c r="O280" s="64"/>
      <c r="P280" s="64"/>
      <c r="Q280" s="64"/>
      <c r="R280" s="64"/>
      <c r="S280" s="64"/>
      <c r="T280" s="65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T280" s="17" t="s">
        <v>364</v>
      </c>
      <c r="AU280" s="17" t="s">
        <v>85</v>
      </c>
    </row>
    <row r="281" spans="1:65" s="13" customFormat="1">
      <c r="B281" s="191"/>
      <c r="C281" s="192"/>
      <c r="D281" s="193" t="s">
        <v>131</v>
      </c>
      <c r="E281" s="194" t="s">
        <v>19</v>
      </c>
      <c r="F281" s="195" t="s">
        <v>458</v>
      </c>
      <c r="G281" s="192"/>
      <c r="H281" s="194" t="s">
        <v>19</v>
      </c>
      <c r="I281" s="196"/>
      <c r="J281" s="192"/>
      <c r="K281" s="192"/>
      <c r="L281" s="197"/>
      <c r="M281" s="198"/>
      <c r="N281" s="199"/>
      <c r="O281" s="199"/>
      <c r="P281" s="199"/>
      <c r="Q281" s="199"/>
      <c r="R281" s="199"/>
      <c r="S281" s="199"/>
      <c r="T281" s="200"/>
      <c r="AT281" s="201" t="s">
        <v>131</v>
      </c>
      <c r="AU281" s="201" t="s">
        <v>85</v>
      </c>
      <c r="AV281" s="13" t="s">
        <v>81</v>
      </c>
      <c r="AW281" s="13" t="s">
        <v>37</v>
      </c>
      <c r="AX281" s="13" t="s">
        <v>76</v>
      </c>
      <c r="AY281" s="201" t="s">
        <v>120</v>
      </c>
    </row>
    <row r="282" spans="1:65" s="14" customFormat="1">
      <c r="B282" s="202"/>
      <c r="C282" s="203"/>
      <c r="D282" s="193" t="s">
        <v>131</v>
      </c>
      <c r="E282" s="204" t="s">
        <v>19</v>
      </c>
      <c r="F282" s="205" t="s">
        <v>459</v>
      </c>
      <c r="G282" s="203"/>
      <c r="H282" s="206">
        <v>1058</v>
      </c>
      <c r="I282" s="207"/>
      <c r="J282" s="203"/>
      <c r="K282" s="203"/>
      <c r="L282" s="208"/>
      <c r="M282" s="209"/>
      <c r="N282" s="210"/>
      <c r="O282" s="210"/>
      <c r="P282" s="210"/>
      <c r="Q282" s="210"/>
      <c r="R282" s="210"/>
      <c r="S282" s="210"/>
      <c r="T282" s="211"/>
      <c r="AT282" s="212" t="s">
        <v>131</v>
      </c>
      <c r="AU282" s="212" t="s">
        <v>85</v>
      </c>
      <c r="AV282" s="14" t="s">
        <v>85</v>
      </c>
      <c r="AW282" s="14" t="s">
        <v>37</v>
      </c>
      <c r="AX282" s="14" t="s">
        <v>81</v>
      </c>
      <c r="AY282" s="212" t="s">
        <v>120</v>
      </c>
    </row>
    <row r="283" spans="1:65" s="2" customFormat="1" ht="16.5" customHeight="1">
      <c r="A283" s="34"/>
      <c r="B283" s="35"/>
      <c r="C283" s="173" t="s">
        <v>460</v>
      </c>
      <c r="D283" s="173" t="s">
        <v>122</v>
      </c>
      <c r="E283" s="174" t="s">
        <v>461</v>
      </c>
      <c r="F283" s="175" t="s">
        <v>462</v>
      </c>
      <c r="G283" s="176" t="s">
        <v>125</v>
      </c>
      <c r="H283" s="177">
        <v>994</v>
      </c>
      <c r="I283" s="178"/>
      <c r="J283" s="179">
        <f>ROUND(I283*H283,2)</f>
        <v>0</v>
      </c>
      <c r="K283" s="175" t="s">
        <v>126</v>
      </c>
      <c r="L283" s="39"/>
      <c r="M283" s="180" t="s">
        <v>19</v>
      </c>
      <c r="N283" s="181" t="s">
        <v>47</v>
      </c>
      <c r="O283" s="64"/>
      <c r="P283" s="182">
        <f>O283*H283</f>
        <v>0</v>
      </c>
      <c r="Q283" s="182">
        <v>6.8999999999999997E-4</v>
      </c>
      <c r="R283" s="182">
        <f>Q283*H283</f>
        <v>0.68585999999999991</v>
      </c>
      <c r="S283" s="182">
        <v>0</v>
      </c>
      <c r="T283" s="183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84" t="s">
        <v>127</v>
      </c>
      <c r="AT283" s="184" t="s">
        <v>122</v>
      </c>
      <c r="AU283" s="184" t="s">
        <v>85</v>
      </c>
      <c r="AY283" s="17" t="s">
        <v>120</v>
      </c>
      <c r="BE283" s="185">
        <f>IF(N283="základní",J283,0)</f>
        <v>0</v>
      </c>
      <c r="BF283" s="185">
        <f>IF(N283="snížená",J283,0)</f>
        <v>0</v>
      </c>
      <c r="BG283" s="185">
        <f>IF(N283="zákl. přenesená",J283,0)</f>
        <v>0</v>
      </c>
      <c r="BH283" s="185">
        <f>IF(N283="sníž. přenesená",J283,0)</f>
        <v>0</v>
      </c>
      <c r="BI283" s="185">
        <f>IF(N283="nulová",J283,0)</f>
        <v>0</v>
      </c>
      <c r="BJ283" s="17" t="s">
        <v>81</v>
      </c>
      <c r="BK283" s="185">
        <f>ROUND(I283*H283,2)</f>
        <v>0</v>
      </c>
      <c r="BL283" s="17" t="s">
        <v>127</v>
      </c>
      <c r="BM283" s="184" t="s">
        <v>463</v>
      </c>
    </row>
    <row r="284" spans="1:65" s="2" customFormat="1">
      <c r="A284" s="34"/>
      <c r="B284" s="35"/>
      <c r="C284" s="36"/>
      <c r="D284" s="186" t="s">
        <v>129</v>
      </c>
      <c r="E284" s="36"/>
      <c r="F284" s="187" t="s">
        <v>464</v>
      </c>
      <c r="G284" s="36"/>
      <c r="H284" s="36"/>
      <c r="I284" s="188"/>
      <c r="J284" s="36"/>
      <c r="K284" s="36"/>
      <c r="L284" s="39"/>
      <c r="M284" s="189"/>
      <c r="N284" s="190"/>
      <c r="O284" s="64"/>
      <c r="P284" s="64"/>
      <c r="Q284" s="64"/>
      <c r="R284" s="64"/>
      <c r="S284" s="64"/>
      <c r="T284" s="65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T284" s="17" t="s">
        <v>129</v>
      </c>
      <c r="AU284" s="17" t="s">
        <v>85</v>
      </c>
    </row>
    <row r="285" spans="1:65" s="2" customFormat="1" ht="19.5">
      <c r="A285" s="34"/>
      <c r="B285" s="35"/>
      <c r="C285" s="36"/>
      <c r="D285" s="193" t="s">
        <v>364</v>
      </c>
      <c r="E285" s="36"/>
      <c r="F285" s="234" t="s">
        <v>465</v>
      </c>
      <c r="G285" s="36"/>
      <c r="H285" s="36"/>
      <c r="I285" s="188"/>
      <c r="J285" s="36"/>
      <c r="K285" s="36"/>
      <c r="L285" s="39"/>
      <c r="M285" s="189"/>
      <c r="N285" s="190"/>
      <c r="O285" s="64"/>
      <c r="P285" s="64"/>
      <c r="Q285" s="64"/>
      <c r="R285" s="64"/>
      <c r="S285" s="64"/>
      <c r="T285" s="65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T285" s="17" t="s">
        <v>364</v>
      </c>
      <c r="AU285" s="17" t="s">
        <v>85</v>
      </c>
    </row>
    <row r="286" spans="1:65" s="13" customFormat="1">
      <c r="B286" s="191"/>
      <c r="C286" s="192"/>
      <c r="D286" s="193" t="s">
        <v>131</v>
      </c>
      <c r="E286" s="194" t="s">
        <v>19</v>
      </c>
      <c r="F286" s="195" t="s">
        <v>318</v>
      </c>
      <c r="G286" s="192"/>
      <c r="H286" s="194" t="s">
        <v>19</v>
      </c>
      <c r="I286" s="196"/>
      <c r="J286" s="192"/>
      <c r="K286" s="192"/>
      <c r="L286" s="197"/>
      <c r="M286" s="198"/>
      <c r="N286" s="199"/>
      <c r="O286" s="199"/>
      <c r="P286" s="199"/>
      <c r="Q286" s="199"/>
      <c r="R286" s="199"/>
      <c r="S286" s="199"/>
      <c r="T286" s="200"/>
      <c r="AT286" s="201" t="s">
        <v>131</v>
      </c>
      <c r="AU286" s="201" t="s">
        <v>85</v>
      </c>
      <c r="AV286" s="13" t="s">
        <v>81</v>
      </c>
      <c r="AW286" s="13" t="s">
        <v>37</v>
      </c>
      <c r="AX286" s="13" t="s">
        <v>76</v>
      </c>
      <c r="AY286" s="201" t="s">
        <v>120</v>
      </c>
    </row>
    <row r="287" spans="1:65" s="14" customFormat="1">
      <c r="B287" s="202"/>
      <c r="C287" s="203"/>
      <c r="D287" s="193" t="s">
        <v>131</v>
      </c>
      <c r="E287" s="204" t="s">
        <v>19</v>
      </c>
      <c r="F287" s="205" t="s">
        <v>319</v>
      </c>
      <c r="G287" s="203"/>
      <c r="H287" s="206">
        <v>994</v>
      </c>
      <c r="I287" s="207"/>
      <c r="J287" s="203"/>
      <c r="K287" s="203"/>
      <c r="L287" s="208"/>
      <c r="M287" s="209"/>
      <c r="N287" s="210"/>
      <c r="O287" s="210"/>
      <c r="P287" s="210"/>
      <c r="Q287" s="210"/>
      <c r="R287" s="210"/>
      <c r="S287" s="210"/>
      <c r="T287" s="211"/>
      <c r="AT287" s="212" t="s">
        <v>131</v>
      </c>
      <c r="AU287" s="212" t="s">
        <v>85</v>
      </c>
      <c r="AV287" s="14" t="s">
        <v>85</v>
      </c>
      <c r="AW287" s="14" t="s">
        <v>37</v>
      </c>
      <c r="AX287" s="14" t="s">
        <v>81</v>
      </c>
      <c r="AY287" s="212" t="s">
        <v>120</v>
      </c>
    </row>
    <row r="288" spans="1:65" s="2" customFormat="1" ht="33" customHeight="1">
      <c r="A288" s="34"/>
      <c r="B288" s="35"/>
      <c r="C288" s="173" t="s">
        <v>466</v>
      </c>
      <c r="D288" s="173" t="s">
        <v>122</v>
      </c>
      <c r="E288" s="174" t="s">
        <v>467</v>
      </c>
      <c r="F288" s="175" t="s">
        <v>468</v>
      </c>
      <c r="G288" s="176" t="s">
        <v>168</v>
      </c>
      <c r="H288" s="177">
        <v>4</v>
      </c>
      <c r="I288" s="178"/>
      <c r="J288" s="179">
        <f>ROUND(I288*H288,2)</f>
        <v>0</v>
      </c>
      <c r="K288" s="175" t="s">
        <v>126</v>
      </c>
      <c r="L288" s="39"/>
      <c r="M288" s="180" t="s">
        <v>19</v>
      </c>
      <c r="N288" s="181" t="s">
        <v>47</v>
      </c>
      <c r="O288" s="64"/>
      <c r="P288" s="182">
        <f>O288*H288</f>
        <v>0</v>
      </c>
      <c r="Q288" s="182">
        <v>6.0999999999999997E-4</v>
      </c>
      <c r="R288" s="182">
        <f>Q288*H288</f>
        <v>2.4399999999999999E-3</v>
      </c>
      <c r="S288" s="182">
        <v>0</v>
      </c>
      <c r="T288" s="183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84" t="s">
        <v>127</v>
      </c>
      <c r="AT288" s="184" t="s">
        <v>122</v>
      </c>
      <c r="AU288" s="184" t="s">
        <v>85</v>
      </c>
      <c r="AY288" s="17" t="s">
        <v>120</v>
      </c>
      <c r="BE288" s="185">
        <f>IF(N288="základní",J288,0)</f>
        <v>0</v>
      </c>
      <c r="BF288" s="185">
        <f>IF(N288="snížená",J288,0)</f>
        <v>0</v>
      </c>
      <c r="BG288" s="185">
        <f>IF(N288="zákl. přenesená",J288,0)</f>
        <v>0</v>
      </c>
      <c r="BH288" s="185">
        <f>IF(N288="sníž. přenesená",J288,0)</f>
        <v>0</v>
      </c>
      <c r="BI288" s="185">
        <f>IF(N288="nulová",J288,0)</f>
        <v>0</v>
      </c>
      <c r="BJ288" s="17" t="s">
        <v>81</v>
      </c>
      <c r="BK288" s="185">
        <f>ROUND(I288*H288,2)</f>
        <v>0</v>
      </c>
      <c r="BL288" s="17" t="s">
        <v>127</v>
      </c>
      <c r="BM288" s="184" t="s">
        <v>469</v>
      </c>
    </row>
    <row r="289" spans="1:65" s="2" customFormat="1">
      <c r="A289" s="34"/>
      <c r="B289" s="35"/>
      <c r="C289" s="36"/>
      <c r="D289" s="186" t="s">
        <v>129</v>
      </c>
      <c r="E289" s="36"/>
      <c r="F289" s="187" t="s">
        <v>470</v>
      </c>
      <c r="G289" s="36"/>
      <c r="H289" s="36"/>
      <c r="I289" s="188"/>
      <c r="J289" s="36"/>
      <c r="K289" s="36"/>
      <c r="L289" s="39"/>
      <c r="M289" s="189"/>
      <c r="N289" s="190"/>
      <c r="O289" s="64"/>
      <c r="P289" s="64"/>
      <c r="Q289" s="64"/>
      <c r="R289" s="64"/>
      <c r="S289" s="64"/>
      <c r="T289" s="65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T289" s="17" t="s">
        <v>129</v>
      </c>
      <c r="AU289" s="17" t="s">
        <v>85</v>
      </c>
    </row>
    <row r="290" spans="1:65" s="13" customFormat="1">
      <c r="B290" s="191"/>
      <c r="C290" s="192"/>
      <c r="D290" s="193" t="s">
        <v>131</v>
      </c>
      <c r="E290" s="194" t="s">
        <v>19</v>
      </c>
      <c r="F290" s="195" t="s">
        <v>471</v>
      </c>
      <c r="G290" s="192"/>
      <c r="H290" s="194" t="s">
        <v>19</v>
      </c>
      <c r="I290" s="196"/>
      <c r="J290" s="192"/>
      <c r="K290" s="192"/>
      <c r="L290" s="197"/>
      <c r="M290" s="198"/>
      <c r="N290" s="199"/>
      <c r="O290" s="199"/>
      <c r="P290" s="199"/>
      <c r="Q290" s="199"/>
      <c r="R290" s="199"/>
      <c r="S290" s="199"/>
      <c r="T290" s="200"/>
      <c r="AT290" s="201" t="s">
        <v>131</v>
      </c>
      <c r="AU290" s="201" t="s">
        <v>85</v>
      </c>
      <c r="AV290" s="13" t="s">
        <v>81</v>
      </c>
      <c r="AW290" s="13" t="s">
        <v>37</v>
      </c>
      <c r="AX290" s="13" t="s">
        <v>76</v>
      </c>
      <c r="AY290" s="201" t="s">
        <v>120</v>
      </c>
    </row>
    <row r="291" spans="1:65" s="14" customFormat="1">
      <c r="B291" s="202"/>
      <c r="C291" s="203"/>
      <c r="D291" s="193" t="s">
        <v>131</v>
      </c>
      <c r="E291" s="204" t="s">
        <v>19</v>
      </c>
      <c r="F291" s="205" t="s">
        <v>472</v>
      </c>
      <c r="G291" s="203"/>
      <c r="H291" s="206">
        <v>4</v>
      </c>
      <c r="I291" s="207"/>
      <c r="J291" s="203"/>
      <c r="K291" s="203"/>
      <c r="L291" s="208"/>
      <c r="M291" s="209"/>
      <c r="N291" s="210"/>
      <c r="O291" s="210"/>
      <c r="P291" s="210"/>
      <c r="Q291" s="210"/>
      <c r="R291" s="210"/>
      <c r="S291" s="210"/>
      <c r="T291" s="211"/>
      <c r="AT291" s="212" t="s">
        <v>131</v>
      </c>
      <c r="AU291" s="212" t="s">
        <v>85</v>
      </c>
      <c r="AV291" s="14" t="s">
        <v>85</v>
      </c>
      <c r="AW291" s="14" t="s">
        <v>37</v>
      </c>
      <c r="AX291" s="14" t="s">
        <v>81</v>
      </c>
      <c r="AY291" s="212" t="s">
        <v>120</v>
      </c>
    </row>
    <row r="292" spans="1:65" s="2" customFormat="1" ht="33" customHeight="1">
      <c r="A292" s="34"/>
      <c r="B292" s="35"/>
      <c r="C292" s="173" t="s">
        <v>473</v>
      </c>
      <c r="D292" s="173" t="s">
        <v>122</v>
      </c>
      <c r="E292" s="174" t="s">
        <v>474</v>
      </c>
      <c r="F292" s="175" t="s">
        <v>475</v>
      </c>
      <c r="G292" s="176" t="s">
        <v>168</v>
      </c>
      <c r="H292" s="177">
        <v>15</v>
      </c>
      <c r="I292" s="178"/>
      <c r="J292" s="179">
        <f>ROUND(I292*H292,2)</f>
        <v>0</v>
      </c>
      <c r="K292" s="175" t="s">
        <v>126</v>
      </c>
      <c r="L292" s="39"/>
      <c r="M292" s="180" t="s">
        <v>19</v>
      </c>
      <c r="N292" s="181" t="s">
        <v>47</v>
      </c>
      <c r="O292" s="64"/>
      <c r="P292" s="182">
        <f>O292*H292</f>
        <v>0</v>
      </c>
      <c r="Q292" s="182">
        <v>5.9999999999999995E-4</v>
      </c>
      <c r="R292" s="182">
        <f>Q292*H292</f>
        <v>8.9999999999999993E-3</v>
      </c>
      <c r="S292" s="182">
        <v>0</v>
      </c>
      <c r="T292" s="183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84" t="s">
        <v>127</v>
      </c>
      <c r="AT292" s="184" t="s">
        <v>122</v>
      </c>
      <c r="AU292" s="184" t="s">
        <v>85</v>
      </c>
      <c r="AY292" s="17" t="s">
        <v>120</v>
      </c>
      <c r="BE292" s="185">
        <f>IF(N292="základní",J292,0)</f>
        <v>0</v>
      </c>
      <c r="BF292" s="185">
        <f>IF(N292="snížená",J292,0)</f>
        <v>0</v>
      </c>
      <c r="BG292" s="185">
        <f>IF(N292="zákl. přenesená",J292,0)</f>
        <v>0</v>
      </c>
      <c r="BH292" s="185">
        <f>IF(N292="sníž. přenesená",J292,0)</f>
        <v>0</v>
      </c>
      <c r="BI292" s="185">
        <f>IF(N292="nulová",J292,0)</f>
        <v>0</v>
      </c>
      <c r="BJ292" s="17" t="s">
        <v>81</v>
      </c>
      <c r="BK292" s="185">
        <f>ROUND(I292*H292,2)</f>
        <v>0</v>
      </c>
      <c r="BL292" s="17" t="s">
        <v>127</v>
      </c>
      <c r="BM292" s="184" t="s">
        <v>476</v>
      </c>
    </row>
    <row r="293" spans="1:65" s="2" customFormat="1">
      <c r="A293" s="34"/>
      <c r="B293" s="35"/>
      <c r="C293" s="36"/>
      <c r="D293" s="186" t="s">
        <v>129</v>
      </c>
      <c r="E293" s="36"/>
      <c r="F293" s="187" t="s">
        <v>477</v>
      </c>
      <c r="G293" s="36"/>
      <c r="H293" s="36"/>
      <c r="I293" s="188"/>
      <c r="J293" s="36"/>
      <c r="K293" s="36"/>
      <c r="L293" s="39"/>
      <c r="M293" s="189"/>
      <c r="N293" s="190"/>
      <c r="O293" s="64"/>
      <c r="P293" s="64"/>
      <c r="Q293" s="64"/>
      <c r="R293" s="64"/>
      <c r="S293" s="64"/>
      <c r="T293" s="65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T293" s="17" t="s">
        <v>129</v>
      </c>
      <c r="AU293" s="17" t="s">
        <v>85</v>
      </c>
    </row>
    <row r="294" spans="1:65" s="13" customFormat="1">
      <c r="B294" s="191"/>
      <c r="C294" s="192"/>
      <c r="D294" s="193" t="s">
        <v>131</v>
      </c>
      <c r="E294" s="194" t="s">
        <v>19</v>
      </c>
      <c r="F294" s="195" t="s">
        <v>478</v>
      </c>
      <c r="G294" s="192"/>
      <c r="H294" s="194" t="s">
        <v>19</v>
      </c>
      <c r="I294" s="196"/>
      <c r="J294" s="192"/>
      <c r="K294" s="192"/>
      <c r="L294" s="197"/>
      <c r="M294" s="198"/>
      <c r="N294" s="199"/>
      <c r="O294" s="199"/>
      <c r="P294" s="199"/>
      <c r="Q294" s="199"/>
      <c r="R294" s="199"/>
      <c r="S294" s="199"/>
      <c r="T294" s="200"/>
      <c r="AT294" s="201" t="s">
        <v>131</v>
      </c>
      <c r="AU294" s="201" t="s">
        <v>85</v>
      </c>
      <c r="AV294" s="13" t="s">
        <v>81</v>
      </c>
      <c r="AW294" s="13" t="s">
        <v>37</v>
      </c>
      <c r="AX294" s="13" t="s">
        <v>76</v>
      </c>
      <c r="AY294" s="201" t="s">
        <v>120</v>
      </c>
    </row>
    <row r="295" spans="1:65" s="14" customFormat="1">
      <c r="B295" s="202"/>
      <c r="C295" s="203"/>
      <c r="D295" s="193" t="s">
        <v>131</v>
      </c>
      <c r="E295" s="204" t="s">
        <v>19</v>
      </c>
      <c r="F295" s="205" t="s">
        <v>479</v>
      </c>
      <c r="G295" s="203"/>
      <c r="H295" s="206">
        <v>15</v>
      </c>
      <c r="I295" s="207"/>
      <c r="J295" s="203"/>
      <c r="K295" s="203"/>
      <c r="L295" s="208"/>
      <c r="M295" s="209"/>
      <c r="N295" s="210"/>
      <c r="O295" s="210"/>
      <c r="P295" s="210"/>
      <c r="Q295" s="210"/>
      <c r="R295" s="210"/>
      <c r="S295" s="210"/>
      <c r="T295" s="211"/>
      <c r="AT295" s="212" t="s">
        <v>131</v>
      </c>
      <c r="AU295" s="212" t="s">
        <v>85</v>
      </c>
      <c r="AV295" s="14" t="s">
        <v>85</v>
      </c>
      <c r="AW295" s="14" t="s">
        <v>37</v>
      </c>
      <c r="AX295" s="14" t="s">
        <v>81</v>
      </c>
      <c r="AY295" s="212" t="s">
        <v>120</v>
      </c>
    </row>
    <row r="296" spans="1:65" s="2" customFormat="1" ht="16.5" customHeight="1">
      <c r="A296" s="34"/>
      <c r="B296" s="35"/>
      <c r="C296" s="173" t="s">
        <v>480</v>
      </c>
      <c r="D296" s="173" t="s">
        <v>122</v>
      </c>
      <c r="E296" s="174" t="s">
        <v>481</v>
      </c>
      <c r="F296" s="175" t="s">
        <v>482</v>
      </c>
      <c r="G296" s="176" t="s">
        <v>168</v>
      </c>
      <c r="H296" s="177">
        <v>5</v>
      </c>
      <c r="I296" s="178"/>
      <c r="J296" s="179">
        <f>ROUND(I296*H296,2)</f>
        <v>0</v>
      </c>
      <c r="K296" s="175" t="s">
        <v>126</v>
      </c>
      <c r="L296" s="39"/>
      <c r="M296" s="180" t="s">
        <v>19</v>
      </c>
      <c r="N296" s="181" t="s">
        <v>47</v>
      </c>
      <c r="O296" s="64"/>
      <c r="P296" s="182">
        <f>O296*H296</f>
        <v>0</v>
      </c>
      <c r="Q296" s="182">
        <v>0</v>
      </c>
      <c r="R296" s="182">
        <f>Q296*H296</f>
        <v>0</v>
      </c>
      <c r="S296" s="182">
        <v>0</v>
      </c>
      <c r="T296" s="183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84" t="s">
        <v>127</v>
      </c>
      <c r="AT296" s="184" t="s">
        <v>122</v>
      </c>
      <c r="AU296" s="184" t="s">
        <v>85</v>
      </c>
      <c r="AY296" s="17" t="s">
        <v>120</v>
      </c>
      <c r="BE296" s="185">
        <f>IF(N296="základní",J296,0)</f>
        <v>0</v>
      </c>
      <c r="BF296" s="185">
        <f>IF(N296="snížená",J296,0)</f>
        <v>0</v>
      </c>
      <c r="BG296" s="185">
        <f>IF(N296="zákl. přenesená",J296,0)</f>
        <v>0</v>
      </c>
      <c r="BH296" s="185">
        <f>IF(N296="sníž. přenesená",J296,0)</f>
        <v>0</v>
      </c>
      <c r="BI296" s="185">
        <f>IF(N296="nulová",J296,0)</f>
        <v>0</v>
      </c>
      <c r="BJ296" s="17" t="s">
        <v>81</v>
      </c>
      <c r="BK296" s="185">
        <f>ROUND(I296*H296,2)</f>
        <v>0</v>
      </c>
      <c r="BL296" s="17" t="s">
        <v>127</v>
      </c>
      <c r="BM296" s="184" t="s">
        <v>483</v>
      </c>
    </row>
    <row r="297" spans="1:65" s="2" customFormat="1">
      <c r="A297" s="34"/>
      <c r="B297" s="35"/>
      <c r="C297" s="36"/>
      <c r="D297" s="186" t="s">
        <v>129</v>
      </c>
      <c r="E297" s="36"/>
      <c r="F297" s="187" t="s">
        <v>484</v>
      </c>
      <c r="G297" s="36"/>
      <c r="H297" s="36"/>
      <c r="I297" s="188"/>
      <c r="J297" s="36"/>
      <c r="K297" s="36"/>
      <c r="L297" s="39"/>
      <c r="M297" s="189"/>
      <c r="N297" s="190"/>
      <c r="O297" s="64"/>
      <c r="P297" s="64"/>
      <c r="Q297" s="64"/>
      <c r="R297" s="64"/>
      <c r="S297" s="64"/>
      <c r="T297" s="65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T297" s="17" t="s">
        <v>129</v>
      </c>
      <c r="AU297" s="17" t="s">
        <v>85</v>
      </c>
    </row>
    <row r="298" spans="1:65" s="12" customFormat="1" ht="22.9" customHeight="1">
      <c r="B298" s="157"/>
      <c r="C298" s="158"/>
      <c r="D298" s="159" t="s">
        <v>75</v>
      </c>
      <c r="E298" s="171" t="s">
        <v>485</v>
      </c>
      <c r="F298" s="171" t="s">
        <v>486</v>
      </c>
      <c r="G298" s="158"/>
      <c r="H298" s="158"/>
      <c r="I298" s="161"/>
      <c r="J298" s="172">
        <f>BK298</f>
        <v>0</v>
      </c>
      <c r="K298" s="158"/>
      <c r="L298" s="163"/>
      <c r="M298" s="164"/>
      <c r="N298" s="165"/>
      <c r="O298" s="165"/>
      <c r="P298" s="166">
        <f>SUM(P299:P309)</f>
        <v>0</v>
      </c>
      <c r="Q298" s="165"/>
      <c r="R298" s="166">
        <f>SUM(R299:R309)</f>
        <v>0</v>
      </c>
      <c r="S298" s="165"/>
      <c r="T298" s="167">
        <f>SUM(T299:T309)</f>
        <v>0</v>
      </c>
      <c r="AR298" s="168" t="s">
        <v>81</v>
      </c>
      <c r="AT298" s="169" t="s">
        <v>75</v>
      </c>
      <c r="AU298" s="169" t="s">
        <v>81</v>
      </c>
      <c r="AY298" s="168" t="s">
        <v>120</v>
      </c>
      <c r="BK298" s="170">
        <f>SUM(BK299:BK309)</f>
        <v>0</v>
      </c>
    </row>
    <row r="299" spans="1:65" s="2" customFormat="1" ht="24.2" customHeight="1">
      <c r="A299" s="34"/>
      <c r="B299" s="35"/>
      <c r="C299" s="173" t="s">
        <v>487</v>
      </c>
      <c r="D299" s="173" t="s">
        <v>122</v>
      </c>
      <c r="E299" s="174" t="s">
        <v>488</v>
      </c>
      <c r="F299" s="175" t="s">
        <v>489</v>
      </c>
      <c r="G299" s="176" t="s">
        <v>222</v>
      </c>
      <c r="H299" s="177">
        <v>1009.881</v>
      </c>
      <c r="I299" s="178"/>
      <c r="J299" s="179">
        <f>ROUND(I299*H299,2)</f>
        <v>0</v>
      </c>
      <c r="K299" s="175" t="s">
        <v>126</v>
      </c>
      <c r="L299" s="39"/>
      <c r="M299" s="180" t="s">
        <v>19</v>
      </c>
      <c r="N299" s="181" t="s">
        <v>47</v>
      </c>
      <c r="O299" s="64"/>
      <c r="P299" s="182">
        <f>O299*H299</f>
        <v>0</v>
      </c>
      <c r="Q299" s="182">
        <v>0</v>
      </c>
      <c r="R299" s="182">
        <f>Q299*H299</f>
        <v>0</v>
      </c>
      <c r="S299" s="182">
        <v>0</v>
      </c>
      <c r="T299" s="183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84" t="s">
        <v>127</v>
      </c>
      <c r="AT299" s="184" t="s">
        <v>122</v>
      </c>
      <c r="AU299" s="184" t="s">
        <v>85</v>
      </c>
      <c r="AY299" s="17" t="s">
        <v>120</v>
      </c>
      <c r="BE299" s="185">
        <f>IF(N299="základní",J299,0)</f>
        <v>0</v>
      </c>
      <c r="BF299" s="185">
        <f>IF(N299="snížená",J299,0)</f>
        <v>0</v>
      </c>
      <c r="BG299" s="185">
        <f>IF(N299="zákl. přenesená",J299,0)</f>
        <v>0</v>
      </c>
      <c r="BH299" s="185">
        <f>IF(N299="sníž. přenesená",J299,0)</f>
        <v>0</v>
      </c>
      <c r="BI299" s="185">
        <f>IF(N299="nulová",J299,0)</f>
        <v>0</v>
      </c>
      <c r="BJ299" s="17" t="s">
        <v>81</v>
      </c>
      <c r="BK299" s="185">
        <f>ROUND(I299*H299,2)</f>
        <v>0</v>
      </c>
      <c r="BL299" s="17" t="s">
        <v>127</v>
      </c>
      <c r="BM299" s="184" t="s">
        <v>490</v>
      </c>
    </row>
    <row r="300" spans="1:65" s="2" customFormat="1">
      <c r="A300" s="34"/>
      <c r="B300" s="35"/>
      <c r="C300" s="36"/>
      <c r="D300" s="186" t="s">
        <v>129</v>
      </c>
      <c r="E300" s="36"/>
      <c r="F300" s="187" t="s">
        <v>491</v>
      </c>
      <c r="G300" s="36"/>
      <c r="H300" s="36"/>
      <c r="I300" s="188"/>
      <c r="J300" s="36"/>
      <c r="K300" s="36"/>
      <c r="L300" s="39"/>
      <c r="M300" s="189"/>
      <c r="N300" s="190"/>
      <c r="O300" s="64"/>
      <c r="P300" s="64"/>
      <c r="Q300" s="64"/>
      <c r="R300" s="64"/>
      <c r="S300" s="64"/>
      <c r="T300" s="65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T300" s="17" t="s">
        <v>129</v>
      </c>
      <c r="AU300" s="17" t="s">
        <v>85</v>
      </c>
    </row>
    <row r="301" spans="1:65" s="2" customFormat="1" ht="24.2" customHeight="1">
      <c r="A301" s="34"/>
      <c r="B301" s="35"/>
      <c r="C301" s="173" t="s">
        <v>492</v>
      </c>
      <c r="D301" s="173" t="s">
        <v>122</v>
      </c>
      <c r="E301" s="174" t="s">
        <v>493</v>
      </c>
      <c r="F301" s="175" t="s">
        <v>494</v>
      </c>
      <c r="G301" s="176" t="s">
        <v>222</v>
      </c>
      <c r="H301" s="177">
        <v>6059.2860000000001</v>
      </c>
      <c r="I301" s="178"/>
      <c r="J301" s="179">
        <f>ROUND(I301*H301,2)</f>
        <v>0</v>
      </c>
      <c r="K301" s="175" t="s">
        <v>126</v>
      </c>
      <c r="L301" s="39"/>
      <c r="M301" s="180" t="s">
        <v>19</v>
      </c>
      <c r="N301" s="181" t="s">
        <v>47</v>
      </c>
      <c r="O301" s="64"/>
      <c r="P301" s="182">
        <f>O301*H301</f>
        <v>0</v>
      </c>
      <c r="Q301" s="182">
        <v>0</v>
      </c>
      <c r="R301" s="182">
        <f>Q301*H301</f>
        <v>0</v>
      </c>
      <c r="S301" s="182">
        <v>0</v>
      </c>
      <c r="T301" s="183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84" t="s">
        <v>127</v>
      </c>
      <c r="AT301" s="184" t="s">
        <v>122</v>
      </c>
      <c r="AU301" s="184" t="s">
        <v>85</v>
      </c>
      <c r="AY301" s="17" t="s">
        <v>120</v>
      </c>
      <c r="BE301" s="185">
        <f>IF(N301="základní",J301,0)</f>
        <v>0</v>
      </c>
      <c r="BF301" s="185">
        <f>IF(N301="snížená",J301,0)</f>
        <v>0</v>
      </c>
      <c r="BG301" s="185">
        <f>IF(N301="zákl. přenesená",J301,0)</f>
        <v>0</v>
      </c>
      <c r="BH301" s="185">
        <f>IF(N301="sníž. přenesená",J301,0)</f>
        <v>0</v>
      </c>
      <c r="BI301" s="185">
        <f>IF(N301="nulová",J301,0)</f>
        <v>0</v>
      </c>
      <c r="BJ301" s="17" t="s">
        <v>81</v>
      </c>
      <c r="BK301" s="185">
        <f>ROUND(I301*H301,2)</f>
        <v>0</v>
      </c>
      <c r="BL301" s="17" t="s">
        <v>127</v>
      </c>
      <c r="BM301" s="184" t="s">
        <v>495</v>
      </c>
    </row>
    <row r="302" spans="1:65" s="2" customFormat="1">
      <c r="A302" s="34"/>
      <c r="B302" s="35"/>
      <c r="C302" s="36"/>
      <c r="D302" s="186" t="s">
        <v>129</v>
      </c>
      <c r="E302" s="36"/>
      <c r="F302" s="187" t="s">
        <v>496</v>
      </c>
      <c r="G302" s="36"/>
      <c r="H302" s="36"/>
      <c r="I302" s="188"/>
      <c r="J302" s="36"/>
      <c r="K302" s="36"/>
      <c r="L302" s="39"/>
      <c r="M302" s="189"/>
      <c r="N302" s="190"/>
      <c r="O302" s="64"/>
      <c r="P302" s="64"/>
      <c r="Q302" s="64"/>
      <c r="R302" s="64"/>
      <c r="S302" s="64"/>
      <c r="T302" s="65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T302" s="17" t="s">
        <v>129</v>
      </c>
      <c r="AU302" s="17" t="s">
        <v>85</v>
      </c>
    </row>
    <row r="303" spans="1:65" s="14" customFormat="1">
      <c r="B303" s="202"/>
      <c r="C303" s="203"/>
      <c r="D303" s="193" t="s">
        <v>131</v>
      </c>
      <c r="E303" s="203"/>
      <c r="F303" s="205" t="s">
        <v>497</v>
      </c>
      <c r="G303" s="203"/>
      <c r="H303" s="206">
        <v>6059.2860000000001</v>
      </c>
      <c r="I303" s="207"/>
      <c r="J303" s="203"/>
      <c r="K303" s="203"/>
      <c r="L303" s="208"/>
      <c r="M303" s="209"/>
      <c r="N303" s="210"/>
      <c r="O303" s="210"/>
      <c r="P303" s="210"/>
      <c r="Q303" s="210"/>
      <c r="R303" s="210"/>
      <c r="S303" s="210"/>
      <c r="T303" s="211"/>
      <c r="AT303" s="212" t="s">
        <v>131</v>
      </c>
      <c r="AU303" s="212" t="s">
        <v>85</v>
      </c>
      <c r="AV303" s="14" t="s">
        <v>85</v>
      </c>
      <c r="AW303" s="14" t="s">
        <v>4</v>
      </c>
      <c r="AX303" s="14" t="s">
        <v>81</v>
      </c>
      <c r="AY303" s="212" t="s">
        <v>120</v>
      </c>
    </row>
    <row r="304" spans="1:65" s="2" customFormat="1" ht="24.2" customHeight="1">
      <c r="A304" s="34"/>
      <c r="B304" s="35"/>
      <c r="C304" s="173" t="s">
        <v>498</v>
      </c>
      <c r="D304" s="173" t="s">
        <v>122</v>
      </c>
      <c r="E304" s="174" t="s">
        <v>499</v>
      </c>
      <c r="F304" s="175" t="s">
        <v>500</v>
      </c>
      <c r="G304" s="176" t="s">
        <v>222</v>
      </c>
      <c r="H304" s="177">
        <v>112.30500000000001</v>
      </c>
      <c r="I304" s="178"/>
      <c r="J304" s="179">
        <f>ROUND(I304*H304,2)</f>
        <v>0</v>
      </c>
      <c r="K304" s="175" t="s">
        <v>126</v>
      </c>
      <c r="L304" s="39"/>
      <c r="M304" s="180" t="s">
        <v>19</v>
      </c>
      <c r="N304" s="181" t="s">
        <v>47</v>
      </c>
      <c r="O304" s="64"/>
      <c r="P304" s="182">
        <f>O304*H304</f>
        <v>0</v>
      </c>
      <c r="Q304" s="182">
        <v>0</v>
      </c>
      <c r="R304" s="182">
        <f>Q304*H304</f>
        <v>0</v>
      </c>
      <c r="S304" s="182">
        <v>0</v>
      </c>
      <c r="T304" s="183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84" t="s">
        <v>127</v>
      </c>
      <c r="AT304" s="184" t="s">
        <v>122</v>
      </c>
      <c r="AU304" s="184" t="s">
        <v>85</v>
      </c>
      <c r="AY304" s="17" t="s">
        <v>120</v>
      </c>
      <c r="BE304" s="185">
        <f>IF(N304="základní",J304,0)</f>
        <v>0</v>
      </c>
      <c r="BF304" s="185">
        <f>IF(N304="snížená",J304,0)</f>
        <v>0</v>
      </c>
      <c r="BG304" s="185">
        <f>IF(N304="zákl. přenesená",J304,0)</f>
        <v>0</v>
      </c>
      <c r="BH304" s="185">
        <f>IF(N304="sníž. přenesená",J304,0)</f>
        <v>0</v>
      </c>
      <c r="BI304" s="185">
        <f>IF(N304="nulová",J304,0)</f>
        <v>0</v>
      </c>
      <c r="BJ304" s="17" t="s">
        <v>81</v>
      </c>
      <c r="BK304" s="185">
        <f>ROUND(I304*H304,2)</f>
        <v>0</v>
      </c>
      <c r="BL304" s="17" t="s">
        <v>127</v>
      </c>
      <c r="BM304" s="184" t="s">
        <v>501</v>
      </c>
    </row>
    <row r="305" spans="1:65" s="2" customFormat="1">
      <c r="A305" s="34"/>
      <c r="B305" s="35"/>
      <c r="C305" s="36"/>
      <c r="D305" s="186" t="s">
        <v>129</v>
      </c>
      <c r="E305" s="36"/>
      <c r="F305" s="187" t="s">
        <v>502</v>
      </c>
      <c r="G305" s="36"/>
      <c r="H305" s="36"/>
      <c r="I305" s="188"/>
      <c r="J305" s="36"/>
      <c r="K305" s="36"/>
      <c r="L305" s="39"/>
      <c r="M305" s="189"/>
      <c r="N305" s="190"/>
      <c r="O305" s="64"/>
      <c r="P305" s="64"/>
      <c r="Q305" s="64"/>
      <c r="R305" s="64"/>
      <c r="S305" s="64"/>
      <c r="T305" s="65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T305" s="17" t="s">
        <v>129</v>
      </c>
      <c r="AU305" s="17" t="s">
        <v>85</v>
      </c>
    </row>
    <row r="306" spans="1:65" s="2" customFormat="1" ht="24.2" customHeight="1">
      <c r="A306" s="34"/>
      <c r="B306" s="35"/>
      <c r="C306" s="173" t="s">
        <v>503</v>
      </c>
      <c r="D306" s="173" t="s">
        <v>122</v>
      </c>
      <c r="E306" s="174" t="s">
        <v>504</v>
      </c>
      <c r="F306" s="175" t="s">
        <v>505</v>
      </c>
      <c r="G306" s="176" t="s">
        <v>222</v>
      </c>
      <c r="H306" s="177">
        <v>498.34</v>
      </c>
      <c r="I306" s="178"/>
      <c r="J306" s="179">
        <f>ROUND(I306*H306,2)</f>
        <v>0</v>
      </c>
      <c r="K306" s="175" t="s">
        <v>126</v>
      </c>
      <c r="L306" s="39"/>
      <c r="M306" s="180" t="s">
        <v>19</v>
      </c>
      <c r="N306" s="181" t="s">
        <v>47</v>
      </c>
      <c r="O306" s="64"/>
      <c r="P306" s="182">
        <f>O306*H306</f>
        <v>0</v>
      </c>
      <c r="Q306" s="182">
        <v>0</v>
      </c>
      <c r="R306" s="182">
        <f>Q306*H306</f>
        <v>0</v>
      </c>
      <c r="S306" s="182">
        <v>0</v>
      </c>
      <c r="T306" s="183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84" t="s">
        <v>127</v>
      </c>
      <c r="AT306" s="184" t="s">
        <v>122</v>
      </c>
      <c r="AU306" s="184" t="s">
        <v>85</v>
      </c>
      <c r="AY306" s="17" t="s">
        <v>120</v>
      </c>
      <c r="BE306" s="185">
        <f>IF(N306="základní",J306,0)</f>
        <v>0</v>
      </c>
      <c r="BF306" s="185">
        <f>IF(N306="snížená",J306,0)</f>
        <v>0</v>
      </c>
      <c r="BG306" s="185">
        <f>IF(N306="zákl. přenesená",J306,0)</f>
        <v>0</v>
      </c>
      <c r="BH306" s="185">
        <f>IF(N306="sníž. přenesená",J306,0)</f>
        <v>0</v>
      </c>
      <c r="BI306" s="185">
        <f>IF(N306="nulová",J306,0)</f>
        <v>0</v>
      </c>
      <c r="BJ306" s="17" t="s">
        <v>81</v>
      </c>
      <c r="BK306" s="185">
        <f>ROUND(I306*H306,2)</f>
        <v>0</v>
      </c>
      <c r="BL306" s="17" t="s">
        <v>127</v>
      </c>
      <c r="BM306" s="184" t="s">
        <v>506</v>
      </c>
    </row>
    <row r="307" spans="1:65" s="2" customFormat="1">
      <c r="A307" s="34"/>
      <c r="B307" s="35"/>
      <c r="C307" s="36"/>
      <c r="D307" s="186" t="s">
        <v>129</v>
      </c>
      <c r="E307" s="36"/>
      <c r="F307" s="187" t="s">
        <v>507</v>
      </c>
      <c r="G307" s="36"/>
      <c r="H307" s="36"/>
      <c r="I307" s="188"/>
      <c r="J307" s="36"/>
      <c r="K307" s="36"/>
      <c r="L307" s="39"/>
      <c r="M307" s="189"/>
      <c r="N307" s="190"/>
      <c r="O307" s="64"/>
      <c r="P307" s="64"/>
      <c r="Q307" s="64"/>
      <c r="R307" s="64"/>
      <c r="S307" s="64"/>
      <c r="T307" s="65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T307" s="17" t="s">
        <v>129</v>
      </c>
      <c r="AU307" s="17" t="s">
        <v>85</v>
      </c>
    </row>
    <row r="308" spans="1:65" s="2" customFormat="1" ht="24.2" customHeight="1">
      <c r="A308" s="34"/>
      <c r="B308" s="35"/>
      <c r="C308" s="173" t="s">
        <v>508</v>
      </c>
      <c r="D308" s="173" t="s">
        <v>122</v>
      </c>
      <c r="E308" s="174" t="s">
        <v>509</v>
      </c>
      <c r="F308" s="175" t="s">
        <v>510</v>
      </c>
      <c r="G308" s="176" t="s">
        <v>222</v>
      </c>
      <c r="H308" s="177">
        <v>398.61599999999999</v>
      </c>
      <c r="I308" s="178"/>
      <c r="J308" s="179">
        <f>ROUND(I308*H308,2)</f>
        <v>0</v>
      </c>
      <c r="K308" s="175" t="s">
        <v>126</v>
      </c>
      <c r="L308" s="39"/>
      <c r="M308" s="180" t="s">
        <v>19</v>
      </c>
      <c r="N308" s="181" t="s">
        <v>47</v>
      </c>
      <c r="O308" s="64"/>
      <c r="P308" s="182">
        <f>O308*H308</f>
        <v>0</v>
      </c>
      <c r="Q308" s="182">
        <v>0</v>
      </c>
      <c r="R308" s="182">
        <f>Q308*H308</f>
        <v>0</v>
      </c>
      <c r="S308" s="182">
        <v>0</v>
      </c>
      <c r="T308" s="183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84" t="s">
        <v>127</v>
      </c>
      <c r="AT308" s="184" t="s">
        <v>122</v>
      </c>
      <c r="AU308" s="184" t="s">
        <v>85</v>
      </c>
      <c r="AY308" s="17" t="s">
        <v>120</v>
      </c>
      <c r="BE308" s="185">
        <f>IF(N308="základní",J308,0)</f>
        <v>0</v>
      </c>
      <c r="BF308" s="185">
        <f>IF(N308="snížená",J308,0)</f>
        <v>0</v>
      </c>
      <c r="BG308" s="185">
        <f>IF(N308="zákl. přenesená",J308,0)</f>
        <v>0</v>
      </c>
      <c r="BH308" s="185">
        <f>IF(N308="sníž. přenesená",J308,0)</f>
        <v>0</v>
      </c>
      <c r="BI308" s="185">
        <f>IF(N308="nulová",J308,0)</f>
        <v>0</v>
      </c>
      <c r="BJ308" s="17" t="s">
        <v>81</v>
      </c>
      <c r="BK308" s="185">
        <f>ROUND(I308*H308,2)</f>
        <v>0</v>
      </c>
      <c r="BL308" s="17" t="s">
        <v>127</v>
      </c>
      <c r="BM308" s="184" t="s">
        <v>511</v>
      </c>
    </row>
    <row r="309" spans="1:65" s="2" customFormat="1">
      <c r="A309" s="34"/>
      <c r="B309" s="35"/>
      <c r="C309" s="36"/>
      <c r="D309" s="186" t="s">
        <v>129</v>
      </c>
      <c r="E309" s="36"/>
      <c r="F309" s="187" t="s">
        <v>512</v>
      </c>
      <c r="G309" s="36"/>
      <c r="H309" s="36"/>
      <c r="I309" s="188"/>
      <c r="J309" s="36"/>
      <c r="K309" s="36"/>
      <c r="L309" s="39"/>
      <c r="M309" s="189"/>
      <c r="N309" s="190"/>
      <c r="O309" s="64"/>
      <c r="P309" s="64"/>
      <c r="Q309" s="64"/>
      <c r="R309" s="64"/>
      <c r="S309" s="64"/>
      <c r="T309" s="65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T309" s="17" t="s">
        <v>129</v>
      </c>
      <c r="AU309" s="17" t="s">
        <v>85</v>
      </c>
    </row>
    <row r="310" spans="1:65" s="12" customFormat="1" ht="22.9" customHeight="1">
      <c r="B310" s="157"/>
      <c r="C310" s="158"/>
      <c r="D310" s="159" t="s">
        <v>75</v>
      </c>
      <c r="E310" s="171" t="s">
        <v>513</v>
      </c>
      <c r="F310" s="171" t="s">
        <v>514</v>
      </c>
      <c r="G310" s="158"/>
      <c r="H310" s="158"/>
      <c r="I310" s="161"/>
      <c r="J310" s="172">
        <f>BK310</f>
        <v>0</v>
      </c>
      <c r="K310" s="158"/>
      <c r="L310" s="163"/>
      <c r="M310" s="164"/>
      <c r="N310" s="165"/>
      <c r="O310" s="165"/>
      <c r="P310" s="166">
        <f>SUM(P311:P312)</f>
        <v>0</v>
      </c>
      <c r="Q310" s="165"/>
      <c r="R310" s="166">
        <f>SUM(R311:R312)</f>
        <v>0</v>
      </c>
      <c r="S310" s="165"/>
      <c r="T310" s="167">
        <f>SUM(T311:T312)</f>
        <v>0</v>
      </c>
      <c r="AR310" s="168" t="s">
        <v>81</v>
      </c>
      <c r="AT310" s="169" t="s">
        <v>75</v>
      </c>
      <c r="AU310" s="169" t="s">
        <v>81</v>
      </c>
      <c r="AY310" s="168" t="s">
        <v>120</v>
      </c>
      <c r="BK310" s="170">
        <f>SUM(BK311:BK312)</f>
        <v>0</v>
      </c>
    </row>
    <row r="311" spans="1:65" s="2" customFormat="1" ht="24.2" customHeight="1">
      <c r="A311" s="34"/>
      <c r="B311" s="35"/>
      <c r="C311" s="173" t="s">
        <v>515</v>
      </c>
      <c r="D311" s="173" t="s">
        <v>122</v>
      </c>
      <c r="E311" s="174" t="s">
        <v>516</v>
      </c>
      <c r="F311" s="175" t="s">
        <v>517</v>
      </c>
      <c r="G311" s="176" t="s">
        <v>222</v>
      </c>
      <c r="H311" s="177">
        <v>385.39600000000002</v>
      </c>
      <c r="I311" s="178"/>
      <c r="J311" s="179">
        <f>ROUND(I311*H311,2)</f>
        <v>0</v>
      </c>
      <c r="K311" s="175" t="s">
        <v>126</v>
      </c>
      <c r="L311" s="39"/>
      <c r="M311" s="180" t="s">
        <v>19</v>
      </c>
      <c r="N311" s="181" t="s">
        <v>47</v>
      </c>
      <c r="O311" s="64"/>
      <c r="P311" s="182">
        <f>O311*H311</f>
        <v>0</v>
      </c>
      <c r="Q311" s="182">
        <v>0</v>
      </c>
      <c r="R311" s="182">
        <f>Q311*H311</f>
        <v>0</v>
      </c>
      <c r="S311" s="182">
        <v>0</v>
      </c>
      <c r="T311" s="183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84" t="s">
        <v>127</v>
      </c>
      <c r="AT311" s="184" t="s">
        <v>122</v>
      </c>
      <c r="AU311" s="184" t="s">
        <v>85</v>
      </c>
      <c r="AY311" s="17" t="s">
        <v>120</v>
      </c>
      <c r="BE311" s="185">
        <f>IF(N311="základní",J311,0)</f>
        <v>0</v>
      </c>
      <c r="BF311" s="185">
        <f>IF(N311="snížená",J311,0)</f>
        <v>0</v>
      </c>
      <c r="BG311" s="185">
        <f>IF(N311="zákl. přenesená",J311,0)</f>
        <v>0</v>
      </c>
      <c r="BH311" s="185">
        <f>IF(N311="sníž. přenesená",J311,0)</f>
        <v>0</v>
      </c>
      <c r="BI311" s="185">
        <f>IF(N311="nulová",J311,0)</f>
        <v>0</v>
      </c>
      <c r="BJ311" s="17" t="s">
        <v>81</v>
      </c>
      <c r="BK311" s="185">
        <f>ROUND(I311*H311,2)</f>
        <v>0</v>
      </c>
      <c r="BL311" s="17" t="s">
        <v>127</v>
      </c>
      <c r="BM311" s="184" t="s">
        <v>518</v>
      </c>
    </row>
    <row r="312" spans="1:65" s="2" customFormat="1">
      <c r="A312" s="34"/>
      <c r="B312" s="35"/>
      <c r="C312" s="36"/>
      <c r="D312" s="186" t="s">
        <v>129</v>
      </c>
      <c r="E312" s="36"/>
      <c r="F312" s="187" t="s">
        <v>519</v>
      </c>
      <c r="G312" s="36"/>
      <c r="H312" s="36"/>
      <c r="I312" s="188"/>
      <c r="J312" s="36"/>
      <c r="K312" s="36"/>
      <c r="L312" s="39"/>
      <c r="M312" s="235"/>
      <c r="N312" s="236"/>
      <c r="O312" s="237"/>
      <c r="P312" s="237"/>
      <c r="Q312" s="237"/>
      <c r="R312" s="237"/>
      <c r="S312" s="237"/>
      <c r="T312" s="238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T312" s="17" t="s">
        <v>129</v>
      </c>
      <c r="AU312" s="17" t="s">
        <v>85</v>
      </c>
    </row>
    <row r="313" spans="1:65" s="2" customFormat="1" ht="6.95" customHeight="1">
      <c r="A313" s="34"/>
      <c r="B313" s="47"/>
      <c r="C313" s="48"/>
      <c r="D313" s="48"/>
      <c r="E313" s="48"/>
      <c r="F313" s="48"/>
      <c r="G313" s="48"/>
      <c r="H313" s="48"/>
      <c r="I313" s="48"/>
      <c r="J313" s="48"/>
      <c r="K313" s="48"/>
      <c r="L313" s="39"/>
      <c r="M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</row>
  </sheetData>
  <sheetProtection algorithmName="SHA-512" hashValue="e9DKPJloXl0FxB7XJlsQ+6IT+NWLvSASLBMLSZugi3dOlmekcmLGLIckrcUKLJFCryXmOTHg20pnbm3cqY5KQQ==" saltValue="rhL5m612uvdQB2rcRc+ss/99MTU4GmsMCdiqU0HFyJVty8vW3S/fNAnAhAMGMBjjHo30hq7+FP6l9joeggaPig==" spinCount="100000" sheet="1" objects="1" scenarios="1" formatColumns="0" formatRows="0" autoFilter="0"/>
  <autoFilter ref="C87:K312" xr:uid="{00000000-0009-0000-0000-000001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2" r:id="rId1" xr:uid="{00000000-0004-0000-0100-000000000000}"/>
    <hyperlink ref="F97" r:id="rId2" xr:uid="{00000000-0004-0000-0100-000001000000}"/>
    <hyperlink ref="F101" r:id="rId3" xr:uid="{00000000-0004-0000-0100-000002000000}"/>
    <hyperlink ref="F106" r:id="rId4" xr:uid="{00000000-0004-0000-0100-000003000000}"/>
    <hyperlink ref="F111" r:id="rId5" xr:uid="{00000000-0004-0000-0100-000004000000}"/>
    <hyperlink ref="F115" r:id="rId6" xr:uid="{00000000-0004-0000-0100-000005000000}"/>
    <hyperlink ref="F119" r:id="rId7" xr:uid="{00000000-0004-0000-0100-000006000000}"/>
    <hyperlink ref="F121" r:id="rId8" xr:uid="{00000000-0004-0000-0100-000007000000}"/>
    <hyperlink ref="F128" r:id="rId9" xr:uid="{00000000-0004-0000-0100-000008000000}"/>
    <hyperlink ref="F133" r:id="rId10" xr:uid="{00000000-0004-0000-0100-000009000000}"/>
    <hyperlink ref="F137" r:id="rId11" xr:uid="{00000000-0004-0000-0100-00000A000000}"/>
    <hyperlink ref="F141" r:id="rId12" xr:uid="{00000000-0004-0000-0100-00000B000000}"/>
    <hyperlink ref="F145" r:id="rId13" xr:uid="{00000000-0004-0000-0100-00000C000000}"/>
    <hyperlink ref="F149" r:id="rId14" xr:uid="{00000000-0004-0000-0100-00000D000000}"/>
    <hyperlink ref="F152" r:id="rId15" xr:uid="{00000000-0004-0000-0100-00000E000000}"/>
    <hyperlink ref="F155" r:id="rId16" xr:uid="{00000000-0004-0000-0100-00000F000000}"/>
    <hyperlink ref="F157" r:id="rId17" xr:uid="{00000000-0004-0000-0100-000010000000}"/>
    <hyperlink ref="F161" r:id="rId18" xr:uid="{00000000-0004-0000-0100-000011000000}"/>
    <hyperlink ref="F163" r:id="rId19" xr:uid="{00000000-0004-0000-0100-000012000000}"/>
    <hyperlink ref="F173" r:id="rId20" xr:uid="{00000000-0004-0000-0100-000013000000}"/>
    <hyperlink ref="F176" r:id="rId21" xr:uid="{00000000-0004-0000-0100-000014000000}"/>
    <hyperlink ref="F182" r:id="rId22" xr:uid="{00000000-0004-0000-0100-000015000000}"/>
    <hyperlink ref="F192" r:id="rId23" xr:uid="{00000000-0004-0000-0100-000016000000}"/>
    <hyperlink ref="F197" r:id="rId24" xr:uid="{00000000-0004-0000-0100-000017000000}"/>
    <hyperlink ref="F201" r:id="rId25" xr:uid="{00000000-0004-0000-0100-000018000000}"/>
    <hyperlink ref="F205" r:id="rId26" xr:uid="{00000000-0004-0000-0100-000019000000}"/>
    <hyperlink ref="F209" r:id="rId27" xr:uid="{00000000-0004-0000-0100-00001A000000}"/>
    <hyperlink ref="F211" r:id="rId28" xr:uid="{00000000-0004-0000-0100-00001B000000}"/>
    <hyperlink ref="F215" r:id="rId29" xr:uid="{00000000-0004-0000-0100-00001C000000}"/>
    <hyperlink ref="F219" r:id="rId30" xr:uid="{00000000-0004-0000-0100-00001D000000}"/>
    <hyperlink ref="F223" r:id="rId31" xr:uid="{00000000-0004-0000-0100-00001E000000}"/>
    <hyperlink ref="F227" r:id="rId32" xr:uid="{00000000-0004-0000-0100-00001F000000}"/>
    <hyperlink ref="F233" r:id="rId33" xr:uid="{00000000-0004-0000-0100-000020000000}"/>
    <hyperlink ref="F237" r:id="rId34" xr:uid="{00000000-0004-0000-0100-000021000000}"/>
    <hyperlink ref="F245" r:id="rId35" xr:uid="{00000000-0004-0000-0100-000022000000}"/>
    <hyperlink ref="F260" r:id="rId36" xr:uid="{00000000-0004-0000-0100-000023000000}"/>
    <hyperlink ref="F265" r:id="rId37" xr:uid="{00000000-0004-0000-0100-000024000000}"/>
    <hyperlink ref="F275" r:id="rId38" xr:uid="{00000000-0004-0000-0100-000025000000}"/>
    <hyperlink ref="F279" r:id="rId39" xr:uid="{00000000-0004-0000-0100-000026000000}"/>
    <hyperlink ref="F284" r:id="rId40" xr:uid="{00000000-0004-0000-0100-000027000000}"/>
    <hyperlink ref="F289" r:id="rId41" xr:uid="{00000000-0004-0000-0100-000028000000}"/>
    <hyperlink ref="F293" r:id="rId42" xr:uid="{00000000-0004-0000-0100-000029000000}"/>
    <hyperlink ref="F297" r:id="rId43" xr:uid="{00000000-0004-0000-0100-00002A000000}"/>
    <hyperlink ref="F300" r:id="rId44" xr:uid="{00000000-0004-0000-0100-00002B000000}"/>
    <hyperlink ref="F302" r:id="rId45" xr:uid="{00000000-0004-0000-0100-00002C000000}"/>
    <hyperlink ref="F305" r:id="rId46" xr:uid="{00000000-0004-0000-0100-00002D000000}"/>
    <hyperlink ref="F307" r:id="rId47" xr:uid="{00000000-0004-0000-0100-00002E000000}"/>
    <hyperlink ref="F309" r:id="rId48" xr:uid="{00000000-0004-0000-0100-00002F000000}"/>
    <hyperlink ref="F312" r:id="rId49" xr:uid="{00000000-0004-0000-0100-00003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2:BM95"/>
  <sheetViews>
    <sheetView showGridLines="0" topLeftCell="A83" workbookViewId="0">
      <selection activeCell="J101" sqref="J10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AT2" s="17" t="s">
        <v>88</v>
      </c>
    </row>
    <row r="3" spans="1:46" s="1" customFormat="1" ht="6.95" hidden="1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85</v>
      </c>
    </row>
    <row r="4" spans="1:46" s="1" customFormat="1" ht="24.95" hidden="1" customHeight="1">
      <c r="B4" s="20"/>
      <c r="D4" s="103" t="s">
        <v>89</v>
      </c>
      <c r="L4" s="20"/>
      <c r="M4" s="104" t="s">
        <v>10</v>
      </c>
      <c r="AT4" s="17" t="s">
        <v>4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105" t="s">
        <v>16</v>
      </c>
      <c r="L6" s="20"/>
    </row>
    <row r="7" spans="1:46" s="1" customFormat="1" ht="16.5" hidden="1" customHeight="1">
      <c r="B7" s="20"/>
      <c r="E7" s="282" t="str">
        <f>'Rekapitulace stavby'!K6</f>
        <v>Rekonstrukce parkoviště v areálu ZŠ Buzulucká</v>
      </c>
      <c r="F7" s="283"/>
      <c r="G7" s="283"/>
      <c r="H7" s="283"/>
      <c r="L7" s="20"/>
    </row>
    <row r="8" spans="1:46" s="2" customFormat="1" ht="12" hidden="1" customHeight="1">
      <c r="A8" s="34"/>
      <c r="B8" s="39"/>
      <c r="C8" s="34"/>
      <c r="D8" s="105" t="s">
        <v>90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hidden="1" customHeight="1">
      <c r="A9" s="34"/>
      <c r="B9" s="39"/>
      <c r="C9" s="34"/>
      <c r="D9" s="34"/>
      <c r="E9" s="284" t="s">
        <v>520</v>
      </c>
      <c r="F9" s="285"/>
      <c r="G9" s="285"/>
      <c r="H9" s="285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idden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hidden="1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hidden="1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13. 2. 2026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hidden="1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hidden="1" customHeight="1">
      <c r="A14" s="34"/>
      <c r="B14" s="39"/>
      <c r="C14" s="34"/>
      <c r="D14" s="105" t="s">
        <v>25</v>
      </c>
      <c r="E14" s="34"/>
      <c r="F14" s="34"/>
      <c r="G14" s="34"/>
      <c r="H14" s="34"/>
      <c r="I14" s="105" t="s">
        <v>26</v>
      </c>
      <c r="J14" s="107" t="s">
        <v>27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hidden="1" customHeight="1">
      <c r="A15" s="34"/>
      <c r="B15" s="39"/>
      <c r="C15" s="34"/>
      <c r="D15" s="34"/>
      <c r="E15" s="107" t="s">
        <v>28</v>
      </c>
      <c r="F15" s="34"/>
      <c r="G15" s="34"/>
      <c r="H15" s="34"/>
      <c r="I15" s="105" t="s">
        <v>29</v>
      </c>
      <c r="J15" s="107" t="s">
        <v>30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hidden="1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hidden="1" customHeight="1">
      <c r="A17" s="34"/>
      <c r="B17" s="39"/>
      <c r="C17" s="34"/>
      <c r="D17" s="105" t="s">
        <v>31</v>
      </c>
      <c r="E17" s="34"/>
      <c r="F17" s="34"/>
      <c r="G17" s="34"/>
      <c r="H17" s="34"/>
      <c r="I17" s="105" t="s">
        <v>26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hidden="1" customHeight="1">
      <c r="A18" s="34"/>
      <c r="B18" s="39"/>
      <c r="C18" s="34"/>
      <c r="D18" s="34"/>
      <c r="E18" s="286" t="str">
        <f>'Rekapitulace stavby'!E14</f>
        <v>Vyplň údaj</v>
      </c>
      <c r="F18" s="287"/>
      <c r="G18" s="287"/>
      <c r="H18" s="287"/>
      <c r="I18" s="105" t="s">
        <v>29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hidden="1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hidden="1" customHeight="1">
      <c r="A20" s="34"/>
      <c r="B20" s="39"/>
      <c r="C20" s="34"/>
      <c r="D20" s="105" t="s">
        <v>33</v>
      </c>
      <c r="E20" s="34"/>
      <c r="F20" s="34"/>
      <c r="G20" s="34"/>
      <c r="H20" s="34"/>
      <c r="I20" s="105" t="s">
        <v>26</v>
      </c>
      <c r="J20" s="107" t="s">
        <v>34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hidden="1" customHeight="1">
      <c r="A21" s="34"/>
      <c r="B21" s="39"/>
      <c r="C21" s="34"/>
      <c r="D21" s="34"/>
      <c r="E21" s="107" t="s">
        <v>35</v>
      </c>
      <c r="F21" s="34"/>
      <c r="G21" s="34"/>
      <c r="H21" s="34"/>
      <c r="I21" s="105" t="s">
        <v>29</v>
      </c>
      <c r="J21" s="107" t="s">
        <v>36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hidden="1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hidden="1" customHeight="1">
      <c r="A23" s="34"/>
      <c r="B23" s="39"/>
      <c r="C23" s="34"/>
      <c r="D23" s="105" t="s">
        <v>38</v>
      </c>
      <c r="E23" s="34"/>
      <c r="F23" s="34"/>
      <c r="G23" s="34"/>
      <c r="H23" s="34"/>
      <c r="I23" s="105" t="s">
        <v>26</v>
      </c>
      <c r="J23" s="107" t="s">
        <v>19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hidden="1" customHeight="1">
      <c r="A24" s="34"/>
      <c r="B24" s="39"/>
      <c r="C24" s="34"/>
      <c r="D24" s="34"/>
      <c r="E24" s="107" t="s">
        <v>39</v>
      </c>
      <c r="F24" s="34"/>
      <c r="G24" s="34"/>
      <c r="H24" s="34"/>
      <c r="I24" s="105" t="s">
        <v>29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hidden="1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hidden="1" customHeight="1">
      <c r="A26" s="34"/>
      <c r="B26" s="39"/>
      <c r="C26" s="34"/>
      <c r="D26" s="105" t="s">
        <v>40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hidden="1" customHeight="1">
      <c r="A27" s="109"/>
      <c r="B27" s="110"/>
      <c r="C27" s="109"/>
      <c r="D27" s="109"/>
      <c r="E27" s="288" t="s">
        <v>19</v>
      </c>
      <c r="F27" s="288"/>
      <c r="G27" s="288"/>
      <c r="H27" s="288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hidden="1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hidden="1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hidden="1" customHeight="1">
      <c r="A30" s="34"/>
      <c r="B30" s="39"/>
      <c r="C30" s="34"/>
      <c r="D30" s="113" t="s">
        <v>42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hidden="1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hidden="1" customHeight="1">
      <c r="A32" s="34"/>
      <c r="B32" s="39"/>
      <c r="C32" s="34"/>
      <c r="D32" s="34"/>
      <c r="E32" s="34"/>
      <c r="F32" s="115" t="s">
        <v>44</v>
      </c>
      <c r="G32" s="34"/>
      <c r="H32" s="34"/>
      <c r="I32" s="115" t="s">
        <v>43</v>
      </c>
      <c r="J32" s="115" t="s">
        <v>45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hidden="1" customHeight="1">
      <c r="A33" s="34"/>
      <c r="B33" s="39"/>
      <c r="C33" s="34"/>
      <c r="D33" s="116" t="s">
        <v>46</v>
      </c>
      <c r="E33" s="105" t="s">
        <v>47</v>
      </c>
      <c r="F33" s="117">
        <f>ROUND((SUM(BE83:BE94)),  2)</f>
        <v>0</v>
      </c>
      <c r="G33" s="34"/>
      <c r="H33" s="34"/>
      <c r="I33" s="118">
        <v>0.21</v>
      </c>
      <c r="J33" s="117">
        <f>ROUND(((SUM(BE83:BE94))*I33),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hidden="1" customHeight="1">
      <c r="A34" s="34"/>
      <c r="B34" s="39"/>
      <c r="C34" s="34"/>
      <c r="D34" s="34"/>
      <c r="E34" s="105" t="s">
        <v>48</v>
      </c>
      <c r="F34" s="117">
        <f>ROUND((SUM(BF83:BF94)),  2)</f>
        <v>0</v>
      </c>
      <c r="G34" s="34"/>
      <c r="H34" s="34"/>
      <c r="I34" s="118">
        <v>0.12</v>
      </c>
      <c r="J34" s="117">
        <f>ROUND(((SUM(BF83:BF94))*I34),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49</v>
      </c>
      <c r="F35" s="117">
        <f>ROUND((SUM(BG83:BG94)),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50</v>
      </c>
      <c r="F36" s="117">
        <f>ROUND((SUM(BH83:BH94)),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51</v>
      </c>
      <c r="F37" s="117">
        <f>ROUND((SUM(BI83:BI94)),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hidden="1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hidden="1" customHeight="1">
      <c r="A39" s="34"/>
      <c r="B39" s="39"/>
      <c r="C39" s="119"/>
      <c r="D39" s="120" t="s">
        <v>52</v>
      </c>
      <c r="E39" s="121"/>
      <c r="F39" s="121"/>
      <c r="G39" s="122" t="s">
        <v>53</v>
      </c>
      <c r="H39" s="123" t="s">
        <v>54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hidden="1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hidden="1"/>
    <row r="42" spans="1:31" hidden="1"/>
    <row r="43" spans="1:31" hidden="1"/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92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280" t="str">
        <f>E7</f>
        <v>Rekonstrukce parkoviště v areálu ZŠ Buzulucká</v>
      </c>
      <c r="F48" s="281"/>
      <c r="G48" s="281"/>
      <c r="H48" s="281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90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249" t="str">
        <f>E9</f>
        <v>VON - Vedlejší a ostatní náklady</v>
      </c>
      <c r="F50" s="279"/>
      <c r="G50" s="279"/>
      <c r="H50" s="279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k.ú. Teplice-Řetenice</v>
      </c>
      <c r="G52" s="36"/>
      <c r="H52" s="36"/>
      <c r="I52" s="29" t="s">
        <v>23</v>
      </c>
      <c r="J52" s="59" t="str">
        <f>IF(J12="","",J12)</f>
        <v>13. 2. 2026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5.7" customHeight="1">
      <c r="A54" s="34"/>
      <c r="B54" s="35"/>
      <c r="C54" s="29" t="s">
        <v>25</v>
      </c>
      <c r="D54" s="36"/>
      <c r="E54" s="36"/>
      <c r="F54" s="27" t="str">
        <f>E15</f>
        <v>Statutární město Teplice</v>
      </c>
      <c r="G54" s="36"/>
      <c r="H54" s="36"/>
      <c r="I54" s="29" t="s">
        <v>33</v>
      </c>
      <c r="J54" s="32" t="str">
        <f>E21</f>
        <v xml:space="preserve">PROJEKTY CHLADNÝ s.r.o.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31</v>
      </c>
      <c r="D55" s="36"/>
      <c r="E55" s="36"/>
      <c r="F55" s="27" t="str">
        <f>IF(E18="","",E18)</f>
        <v>Vyplň údaj</v>
      </c>
      <c r="G55" s="36"/>
      <c r="H55" s="36"/>
      <c r="I55" s="29" t="s">
        <v>38</v>
      </c>
      <c r="J55" s="32" t="str">
        <f>E24</f>
        <v>Ladislav Marek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93</v>
      </c>
      <c r="D57" s="131"/>
      <c r="E57" s="131"/>
      <c r="F57" s="131"/>
      <c r="G57" s="131"/>
      <c r="H57" s="131"/>
      <c r="I57" s="131"/>
      <c r="J57" s="132" t="s">
        <v>94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74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95</v>
      </c>
    </row>
    <row r="60" spans="1:47" s="9" customFormat="1" ht="24.95" customHeight="1">
      <c r="B60" s="134"/>
      <c r="C60" s="135"/>
      <c r="D60" s="136" t="s">
        <v>521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522</v>
      </c>
      <c r="E61" s="143"/>
      <c r="F61" s="143"/>
      <c r="G61" s="143"/>
      <c r="H61" s="143"/>
      <c r="I61" s="143"/>
      <c r="J61" s="144">
        <f>J85</f>
        <v>0</v>
      </c>
      <c r="K61" s="141"/>
      <c r="L61" s="145"/>
    </row>
    <row r="62" spans="1:47" s="10" customFormat="1" ht="19.899999999999999" customHeight="1">
      <c r="B62" s="140"/>
      <c r="C62" s="141"/>
      <c r="D62" s="142" t="s">
        <v>523</v>
      </c>
      <c r="E62" s="143"/>
      <c r="F62" s="143"/>
      <c r="G62" s="143"/>
      <c r="H62" s="143"/>
      <c r="I62" s="143"/>
      <c r="J62" s="144">
        <f>J90</f>
        <v>0</v>
      </c>
      <c r="K62" s="141"/>
      <c r="L62" s="145"/>
    </row>
    <row r="63" spans="1:47" s="10" customFormat="1" ht="19.899999999999999" customHeight="1">
      <c r="B63" s="140"/>
      <c r="C63" s="141"/>
      <c r="D63" s="142" t="s">
        <v>524</v>
      </c>
      <c r="E63" s="143"/>
      <c r="F63" s="143"/>
      <c r="G63" s="143"/>
      <c r="H63" s="143"/>
      <c r="I63" s="143"/>
      <c r="J63" s="144">
        <f>J93</f>
        <v>0</v>
      </c>
      <c r="K63" s="141"/>
      <c r="L63" s="145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105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16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6.5" customHeight="1">
      <c r="A73" s="34"/>
      <c r="B73" s="35"/>
      <c r="C73" s="36"/>
      <c r="D73" s="36"/>
      <c r="E73" s="280" t="str">
        <f>E7</f>
        <v>Rekonstrukce parkoviště v areálu ZŠ Buzulucká</v>
      </c>
      <c r="F73" s="281"/>
      <c r="G73" s="281"/>
      <c r="H73" s="281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90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6.5" customHeight="1">
      <c r="A75" s="34"/>
      <c r="B75" s="35"/>
      <c r="C75" s="36"/>
      <c r="D75" s="36"/>
      <c r="E75" s="249" t="str">
        <f>E9</f>
        <v>VON - Vedlejší a ostatní náklady</v>
      </c>
      <c r="F75" s="279"/>
      <c r="G75" s="279"/>
      <c r="H75" s="279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21</v>
      </c>
      <c r="D77" s="36"/>
      <c r="E77" s="36"/>
      <c r="F77" s="27" t="str">
        <f>F12</f>
        <v>k.ú. Teplice-Řetenice</v>
      </c>
      <c r="G77" s="36"/>
      <c r="H77" s="36"/>
      <c r="I77" s="29" t="s">
        <v>23</v>
      </c>
      <c r="J77" s="59" t="str">
        <f>IF(J12="","",J12)</f>
        <v>13. 2. 2026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25.7" customHeight="1">
      <c r="A79" s="34"/>
      <c r="B79" s="35"/>
      <c r="C79" s="29" t="s">
        <v>25</v>
      </c>
      <c r="D79" s="36"/>
      <c r="E79" s="36"/>
      <c r="F79" s="27" t="str">
        <f>E15</f>
        <v>Statutární město Teplice</v>
      </c>
      <c r="G79" s="36"/>
      <c r="H79" s="36"/>
      <c r="I79" s="29" t="s">
        <v>33</v>
      </c>
      <c r="J79" s="32" t="str">
        <f>E21</f>
        <v xml:space="preserve">PROJEKTY CHLADNÝ s.r.o.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5.2" customHeight="1">
      <c r="A80" s="34"/>
      <c r="B80" s="35"/>
      <c r="C80" s="29" t="s">
        <v>31</v>
      </c>
      <c r="D80" s="36"/>
      <c r="E80" s="36"/>
      <c r="F80" s="27" t="str">
        <f>IF(E18="","",E18)</f>
        <v>Vyplň údaj</v>
      </c>
      <c r="G80" s="36"/>
      <c r="H80" s="36"/>
      <c r="I80" s="29" t="s">
        <v>38</v>
      </c>
      <c r="J80" s="32" t="str">
        <f>E24</f>
        <v>Ladislav Marek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46"/>
      <c r="B82" s="147"/>
      <c r="C82" s="148" t="s">
        <v>106</v>
      </c>
      <c r="D82" s="149" t="s">
        <v>61</v>
      </c>
      <c r="E82" s="149" t="s">
        <v>57</v>
      </c>
      <c r="F82" s="149" t="s">
        <v>58</v>
      </c>
      <c r="G82" s="149" t="s">
        <v>107</v>
      </c>
      <c r="H82" s="149" t="s">
        <v>108</v>
      </c>
      <c r="I82" s="149" t="s">
        <v>109</v>
      </c>
      <c r="J82" s="149" t="s">
        <v>94</v>
      </c>
      <c r="K82" s="150" t="s">
        <v>110</v>
      </c>
      <c r="L82" s="151"/>
      <c r="M82" s="68" t="s">
        <v>19</v>
      </c>
      <c r="N82" s="69" t="s">
        <v>46</v>
      </c>
      <c r="O82" s="69" t="s">
        <v>111</v>
      </c>
      <c r="P82" s="69" t="s">
        <v>112</v>
      </c>
      <c r="Q82" s="69" t="s">
        <v>113</v>
      </c>
      <c r="R82" s="69" t="s">
        <v>114</v>
      </c>
      <c r="S82" s="69" t="s">
        <v>115</v>
      </c>
      <c r="T82" s="70" t="s">
        <v>116</v>
      </c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65" s="2" customFormat="1" ht="22.9" customHeight="1">
      <c r="A83" s="34"/>
      <c r="B83" s="35"/>
      <c r="C83" s="75" t="s">
        <v>117</v>
      </c>
      <c r="D83" s="36"/>
      <c r="E83" s="36"/>
      <c r="F83" s="36"/>
      <c r="G83" s="36"/>
      <c r="H83" s="36"/>
      <c r="I83" s="36"/>
      <c r="J83" s="152">
        <f>BK83</f>
        <v>0</v>
      </c>
      <c r="K83" s="36"/>
      <c r="L83" s="39"/>
      <c r="M83" s="71"/>
      <c r="N83" s="153"/>
      <c r="O83" s="72"/>
      <c r="P83" s="154">
        <f>P84</f>
        <v>0</v>
      </c>
      <c r="Q83" s="72"/>
      <c r="R83" s="154">
        <f>R84</f>
        <v>0</v>
      </c>
      <c r="S83" s="72"/>
      <c r="T83" s="155">
        <f>T84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75</v>
      </c>
      <c r="AU83" s="17" t="s">
        <v>95</v>
      </c>
      <c r="BK83" s="156">
        <f>BK84</f>
        <v>0</v>
      </c>
    </row>
    <row r="84" spans="1:65" s="12" customFormat="1" ht="25.9" customHeight="1">
      <c r="B84" s="157"/>
      <c r="C84" s="158"/>
      <c r="D84" s="159" t="s">
        <v>75</v>
      </c>
      <c r="E84" s="160" t="s">
        <v>525</v>
      </c>
      <c r="F84" s="160" t="s">
        <v>526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>
        <f>P85+P90+P93</f>
        <v>0</v>
      </c>
      <c r="Q84" s="165"/>
      <c r="R84" s="166">
        <f>R85+R90+R93</f>
        <v>0</v>
      </c>
      <c r="S84" s="165"/>
      <c r="T84" s="167">
        <f>T85+T90+T93</f>
        <v>0</v>
      </c>
      <c r="AR84" s="168" t="s">
        <v>153</v>
      </c>
      <c r="AT84" s="169" t="s">
        <v>75</v>
      </c>
      <c r="AU84" s="169" t="s">
        <v>76</v>
      </c>
      <c r="AY84" s="168" t="s">
        <v>120</v>
      </c>
      <c r="BK84" s="170">
        <f>BK85+BK90+BK93</f>
        <v>0</v>
      </c>
    </row>
    <row r="85" spans="1:65" s="12" customFormat="1" ht="22.9" customHeight="1">
      <c r="B85" s="157"/>
      <c r="C85" s="158"/>
      <c r="D85" s="159" t="s">
        <v>75</v>
      </c>
      <c r="E85" s="171" t="s">
        <v>527</v>
      </c>
      <c r="F85" s="171" t="s">
        <v>528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SUM(P86:P89)</f>
        <v>0</v>
      </c>
      <c r="Q85" s="165"/>
      <c r="R85" s="166">
        <f>SUM(R86:R89)</f>
        <v>0</v>
      </c>
      <c r="S85" s="165"/>
      <c r="T85" s="167">
        <f>SUM(T86:T89)</f>
        <v>0</v>
      </c>
      <c r="AR85" s="168" t="s">
        <v>153</v>
      </c>
      <c r="AT85" s="169" t="s">
        <v>75</v>
      </c>
      <c r="AU85" s="169" t="s">
        <v>81</v>
      </c>
      <c r="AY85" s="168" t="s">
        <v>120</v>
      </c>
      <c r="BK85" s="170">
        <f>SUM(BK86:BK89)</f>
        <v>0</v>
      </c>
    </row>
    <row r="86" spans="1:65" s="2" customFormat="1" ht="16.5" customHeight="1">
      <c r="A86" s="34"/>
      <c r="B86" s="35"/>
      <c r="C86" s="173" t="s">
        <v>81</v>
      </c>
      <c r="D86" s="173" t="s">
        <v>122</v>
      </c>
      <c r="E86" s="174" t="s">
        <v>529</v>
      </c>
      <c r="F86" s="175" t="s">
        <v>530</v>
      </c>
      <c r="G86" s="176" t="s">
        <v>531</v>
      </c>
      <c r="H86" s="177">
        <v>1</v>
      </c>
      <c r="I86" s="178"/>
      <c r="J86" s="179">
        <f>ROUND(I86*H86,2)</f>
        <v>0</v>
      </c>
      <c r="K86" s="175" t="s">
        <v>19</v>
      </c>
      <c r="L86" s="39"/>
      <c r="M86" s="180" t="s">
        <v>19</v>
      </c>
      <c r="N86" s="181" t="s">
        <v>47</v>
      </c>
      <c r="O86" s="64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4" t="s">
        <v>532</v>
      </c>
      <c r="AT86" s="184" t="s">
        <v>122</v>
      </c>
      <c r="AU86" s="184" t="s">
        <v>85</v>
      </c>
      <c r="AY86" s="17" t="s">
        <v>120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7" t="s">
        <v>81</v>
      </c>
      <c r="BK86" s="185">
        <f>ROUND(I86*H86,2)</f>
        <v>0</v>
      </c>
      <c r="BL86" s="17" t="s">
        <v>532</v>
      </c>
      <c r="BM86" s="184" t="s">
        <v>533</v>
      </c>
    </row>
    <row r="87" spans="1:65" s="2" customFormat="1" ht="16.5" customHeight="1">
      <c r="A87" s="34"/>
      <c r="B87" s="35"/>
      <c r="C87" s="173" t="s">
        <v>85</v>
      </c>
      <c r="D87" s="173" t="s">
        <v>122</v>
      </c>
      <c r="E87" s="174" t="s">
        <v>534</v>
      </c>
      <c r="F87" s="175" t="s">
        <v>535</v>
      </c>
      <c r="G87" s="176" t="s">
        <v>531</v>
      </c>
      <c r="H87" s="177">
        <v>1</v>
      </c>
      <c r="I87" s="178"/>
      <c r="J87" s="179">
        <f>ROUND(I87*H87,2)</f>
        <v>0</v>
      </c>
      <c r="K87" s="175" t="s">
        <v>19</v>
      </c>
      <c r="L87" s="39"/>
      <c r="M87" s="180" t="s">
        <v>19</v>
      </c>
      <c r="N87" s="181" t="s">
        <v>47</v>
      </c>
      <c r="O87" s="64"/>
      <c r="P87" s="182">
        <f>O87*H87</f>
        <v>0</v>
      </c>
      <c r="Q87" s="182">
        <v>0</v>
      </c>
      <c r="R87" s="182">
        <f>Q87*H87</f>
        <v>0</v>
      </c>
      <c r="S87" s="182">
        <v>0</v>
      </c>
      <c r="T87" s="183">
        <f>S87*H87</f>
        <v>0</v>
      </c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R87" s="184" t="s">
        <v>532</v>
      </c>
      <c r="AT87" s="184" t="s">
        <v>122</v>
      </c>
      <c r="AU87" s="184" t="s">
        <v>85</v>
      </c>
      <c r="AY87" s="17" t="s">
        <v>120</v>
      </c>
      <c r="BE87" s="185">
        <f>IF(N87="základní",J87,0)</f>
        <v>0</v>
      </c>
      <c r="BF87" s="185">
        <f>IF(N87="snížená",J87,0)</f>
        <v>0</v>
      </c>
      <c r="BG87" s="185">
        <f>IF(N87="zákl. přenesená",J87,0)</f>
        <v>0</v>
      </c>
      <c r="BH87" s="185">
        <f>IF(N87="sníž. přenesená",J87,0)</f>
        <v>0</v>
      </c>
      <c r="BI87" s="185">
        <f>IF(N87="nulová",J87,0)</f>
        <v>0</v>
      </c>
      <c r="BJ87" s="17" t="s">
        <v>81</v>
      </c>
      <c r="BK87" s="185">
        <f>ROUND(I87*H87,2)</f>
        <v>0</v>
      </c>
      <c r="BL87" s="17" t="s">
        <v>532</v>
      </c>
      <c r="BM87" s="184" t="s">
        <v>536</v>
      </c>
    </row>
    <row r="88" spans="1:65" s="2" customFormat="1" ht="16.5" customHeight="1">
      <c r="A88" s="34"/>
      <c r="B88" s="35"/>
      <c r="C88" s="173">
        <v>3</v>
      </c>
      <c r="D88" s="173" t="s">
        <v>122</v>
      </c>
      <c r="E88" s="174" t="s">
        <v>537</v>
      </c>
      <c r="F88" s="175" t="s">
        <v>538</v>
      </c>
      <c r="G88" s="176" t="s">
        <v>531</v>
      </c>
      <c r="H88" s="177">
        <v>1</v>
      </c>
      <c r="I88" s="178"/>
      <c r="J88" s="179">
        <f>ROUND(I88*H88,2)</f>
        <v>0</v>
      </c>
      <c r="K88" s="175" t="s">
        <v>19</v>
      </c>
      <c r="L88" s="39"/>
      <c r="M88" s="180" t="s">
        <v>19</v>
      </c>
      <c r="N88" s="181" t="s">
        <v>47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532</v>
      </c>
      <c r="AT88" s="184" t="s">
        <v>122</v>
      </c>
      <c r="AU88" s="184" t="s">
        <v>85</v>
      </c>
      <c r="AY88" s="17" t="s">
        <v>120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81</v>
      </c>
      <c r="BK88" s="185">
        <f>ROUND(I88*H88,2)</f>
        <v>0</v>
      </c>
      <c r="BL88" s="17" t="s">
        <v>532</v>
      </c>
      <c r="BM88" s="184" t="s">
        <v>539</v>
      </c>
    </row>
    <row r="89" spans="1:65" s="2" customFormat="1" ht="87.75">
      <c r="A89" s="34"/>
      <c r="B89" s="35"/>
      <c r="C89" s="36"/>
      <c r="D89" s="193" t="s">
        <v>364</v>
      </c>
      <c r="E89" s="36"/>
      <c r="F89" s="234" t="s">
        <v>540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364</v>
      </c>
      <c r="AU89" s="17" t="s">
        <v>85</v>
      </c>
    </row>
    <row r="90" spans="1:65" s="12" customFormat="1" ht="22.9" customHeight="1">
      <c r="B90" s="157"/>
      <c r="C90" s="158"/>
      <c r="D90" s="159" t="s">
        <v>75</v>
      </c>
      <c r="E90" s="171" t="s">
        <v>541</v>
      </c>
      <c r="F90" s="171" t="s">
        <v>542</v>
      </c>
      <c r="G90" s="158"/>
      <c r="H90" s="158"/>
      <c r="I90" s="161"/>
      <c r="J90" s="172">
        <f>BK90</f>
        <v>0</v>
      </c>
      <c r="K90" s="158"/>
      <c r="L90" s="163"/>
      <c r="M90" s="164"/>
      <c r="N90" s="165"/>
      <c r="O90" s="165"/>
      <c r="P90" s="166">
        <f>SUM(P91:P92)</f>
        <v>0</v>
      </c>
      <c r="Q90" s="165"/>
      <c r="R90" s="166">
        <f>SUM(R91:R92)</f>
        <v>0</v>
      </c>
      <c r="S90" s="165"/>
      <c r="T90" s="167">
        <f>SUM(T91:T92)</f>
        <v>0</v>
      </c>
      <c r="AR90" s="168" t="s">
        <v>153</v>
      </c>
      <c r="AT90" s="169" t="s">
        <v>75</v>
      </c>
      <c r="AU90" s="169" t="s">
        <v>81</v>
      </c>
      <c r="AY90" s="168" t="s">
        <v>120</v>
      </c>
      <c r="BK90" s="170">
        <f>SUM(BK91:BK92)</f>
        <v>0</v>
      </c>
    </row>
    <row r="91" spans="1:65" s="2" customFormat="1" ht="16.5" customHeight="1">
      <c r="A91" s="34"/>
      <c r="B91" s="35"/>
      <c r="C91" s="173">
        <v>4</v>
      </c>
      <c r="D91" s="173" t="s">
        <v>122</v>
      </c>
      <c r="E91" s="174" t="s">
        <v>543</v>
      </c>
      <c r="F91" s="175" t="s">
        <v>542</v>
      </c>
      <c r="G91" s="176" t="s">
        <v>531</v>
      </c>
      <c r="H91" s="177">
        <v>1</v>
      </c>
      <c r="I91" s="178"/>
      <c r="J91" s="179">
        <f>ROUND(I91*H91,2)</f>
        <v>0</v>
      </c>
      <c r="K91" s="175" t="s">
        <v>19</v>
      </c>
      <c r="L91" s="39"/>
      <c r="M91" s="180" t="s">
        <v>19</v>
      </c>
      <c r="N91" s="181" t="s">
        <v>47</v>
      </c>
      <c r="O91" s="64"/>
      <c r="P91" s="182">
        <f>O91*H91</f>
        <v>0</v>
      </c>
      <c r="Q91" s="182">
        <v>0</v>
      </c>
      <c r="R91" s="182">
        <f>Q91*H91</f>
        <v>0</v>
      </c>
      <c r="S91" s="182">
        <v>0</v>
      </c>
      <c r="T91" s="183">
        <f>S91*H91</f>
        <v>0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184" t="s">
        <v>532</v>
      </c>
      <c r="AT91" s="184" t="s">
        <v>122</v>
      </c>
      <c r="AU91" s="184" t="s">
        <v>85</v>
      </c>
      <c r="AY91" s="17" t="s">
        <v>120</v>
      </c>
      <c r="BE91" s="185">
        <f>IF(N91="základní",J91,0)</f>
        <v>0</v>
      </c>
      <c r="BF91" s="185">
        <f>IF(N91="snížená",J91,0)</f>
        <v>0</v>
      </c>
      <c r="BG91" s="185">
        <f>IF(N91="zákl. přenesená",J91,0)</f>
        <v>0</v>
      </c>
      <c r="BH91" s="185">
        <f>IF(N91="sníž. přenesená",J91,0)</f>
        <v>0</v>
      </c>
      <c r="BI91" s="185">
        <f>IF(N91="nulová",J91,0)</f>
        <v>0</v>
      </c>
      <c r="BJ91" s="17" t="s">
        <v>81</v>
      </c>
      <c r="BK91" s="185">
        <f>ROUND(I91*H91,2)</f>
        <v>0</v>
      </c>
      <c r="BL91" s="17" t="s">
        <v>532</v>
      </c>
      <c r="BM91" s="184" t="s">
        <v>544</v>
      </c>
    </row>
    <row r="92" spans="1:65" s="2" customFormat="1" ht="16.5" customHeight="1">
      <c r="A92" s="34"/>
      <c r="B92" s="35"/>
      <c r="C92" s="173">
        <v>5</v>
      </c>
      <c r="D92" s="173" t="s">
        <v>122</v>
      </c>
      <c r="E92" s="174" t="s">
        <v>545</v>
      </c>
      <c r="F92" s="175" t="s">
        <v>546</v>
      </c>
      <c r="G92" s="176" t="s">
        <v>531</v>
      </c>
      <c r="H92" s="177">
        <v>1</v>
      </c>
      <c r="I92" s="178"/>
      <c r="J92" s="179">
        <f>ROUND(I92*H92,2)</f>
        <v>0</v>
      </c>
      <c r="K92" s="175" t="s">
        <v>19</v>
      </c>
      <c r="L92" s="39"/>
      <c r="M92" s="180" t="s">
        <v>19</v>
      </c>
      <c r="N92" s="181" t="s">
        <v>47</v>
      </c>
      <c r="O92" s="64"/>
      <c r="P92" s="182">
        <f>O92*H92</f>
        <v>0</v>
      </c>
      <c r="Q92" s="182">
        <v>0</v>
      </c>
      <c r="R92" s="182">
        <f>Q92*H92</f>
        <v>0</v>
      </c>
      <c r="S92" s="182">
        <v>0</v>
      </c>
      <c r="T92" s="183">
        <f>S92*H92</f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4" t="s">
        <v>532</v>
      </c>
      <c r="AT92" s="184" t="s">
        <v>122</v>
      </c>
      <c r="AU92" s="184" t="s">
        <v>85</v>
      </c>
      <c r="AY92" s="17" t="s">
        <v>120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17" t="s">
        <v>81</v>
      </c>
      <c r="BK92" s="185">
        <f>ROUND(I92*H92,2)</f>
        <v>0</v>
      </c>
      <c r="BL92" s="17" t="s">
        <v>532</v>
      </c>
      <c r="BM92" s="184" t="s">
        <v>547</v>
      </c>
    </row>
    <row r="93" spans="1:65" s="12" customFormat="1" ht="22.9" customHeight="1">
      <c r="B93" s="157"/>
      <c r="C93" s="158"/>
      <c r="D93" s="159" t="s">
        <v>75</v>
      </c>
      <c r="E93" s="171" t="s">
        <v>548</v>
      </c>
      <c r="F93" s="171" t="s">
        <v>549</v>
      </c>
      <c r="G93" s="158"/>
      <c r="H93" s="158"/>
      <c r="I93" s="161"/>
      <c r="J93" s="172">
        <f>BK93</f>
        <v>0</v>
      </c>
      <c r="K93" s="158"/>
      <c r="L93" s="163"/>
      <c r="M93" s="164"/>
      <c r="N93" s="165"/>
      <c r="O93" s="165"/>
      <c r="P93" s="166">
        <f>SUM(P94:P94)</f>
        <v>0</v>
      </c>
      <c r="Q93" s="165"/>
      <c r="R93" s="166">
        <f>SUM(R94:R94)</f>
        <v>0</v>
      </c>
      <c r="S93" s="165"/>
      <c r="T93" s="167">
        <f>SUM(T94:T94)</f>
        <v>0</v>
      </c>
      <c r="AR93" s="168" t="s">
        <v>153</v>
      </c>
      <c r="AT93" s="169" t="s">
        <v>75</v>
      </c>
      <c r="AU93" s="169" t="s">
        <v>81</v>
      </c>
      <c r="AY93" s="168" t="s">
        <v>120</v>
      </c>
      <c r="BK93" s="170">
        <f>SUM(BK94:BK94)</f>
        <v>0</v>
      </c>
    </row>
    <row r="94" spans="1:65" s="2" customFormat="1" ht="16.5" customHeight="1">
      <c r="A94" s="34"/>
      <c r="B94" s="35"/>
      <c r="C94" s="173">
        <v>6</v>
      </c>
      <c r="D94" s="173" t="s">
        <v>122</v>
      </c>
      <c r="E94" s="174" t="s">
        <v>550</v>
      </c>
      <c r="F94" s="175" t="s">
        <v>551</v>
      </c>
      <c r="G94" s="176" t="s">
        <v>552</v>
      </c>
      <c r="H94" s="177">
        <v>6</v>
      </c>
      <c r="I94" s="178"/>
      <c r="J94" s="179">
        <f>ROUND(I94*H94,2)</f>
        <v>0</v>
      </c>
      <c r="K94" s="175" t="s">
        <v>19</v>
      </c>
      <c r="L94" s="39"/>
      <c r="M94" s="180" t="s">
        <v>19</v>
      </c>
      <c r="N94" s="181" t="s">
        <v>47</v>
      </c>
      <c r="O94" s="64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4" t="s">
        <v>532</v>
      </c>
      <c r="AT94" s="184" t="s">
        <v>122</v>
      </c>
      <c r="AU94" s="184" t="s">
        <v>85</v>
      </c>
      <c r="AY94" s="17" t="s">
        <v>120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17" t="s">
        <v>81</v>
      </c>
      <c r="BK94" s="185">
        <f>ROUND(I94*H94,2)</f>
        <v>0</v>
      </c>
      <c r="BL94" s="17" t="s">
        <v>532</v>
      </c>
      <c r="BM94" s="184" t="s">
        <v>553</v>
      </c>
    </row>
    <row r="95" spans="1:65" s="2" customFormat="1" ht="6.95" customHeight="1">
      <c r="A95" s="34"/>
      <c r="B95" s="47"/>
      <c r="C95" s="48"/>
      <c r="D95" s="48"/>
      <c r="E95" s="48"/>
      <c r="F95" s="48"/>
      <c r="G95" s="48"/>
      <c r="H95" s="48"/>
      <c r="I95" s="48"/>
      <c r="J95" s="48"/>
      <c r="K95" s="48"/>
      <c r="L95" s="39"/>
      <c r="M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</sheetData>
  <sheetProtection algorithmName="SHA-512" hashValue="azpJOc3EutpffSTkRyKTmV51w7dRv3LyEZ0C2faaW6BlCmJKo/o5rhTtwJHYDQnSzZ3oCntbhL7e8pvuFDs0lg==" saltValue="0gUD86p+OTntoMVoUV6bAQ==" spinCount="100000" sheet="1" objects="1" scenarios="1"/>
  <autoFilter ref="C82:K94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1 - Rekonstrukce parkoviště</vt:lpstr>
      <vt:lpstr>VON - Vedlejší a ostatní ...</vt:lpstr>
      <vt:lpstr>'1 - Rekonstrukce parkoviště'!Názvy_tisku</vt:lpstr>
      <vt:lpstr>'Rekapitulace stavby'!Názvy_tisku</vt:lpstr>
      <vt:lpstr>'VON - Vedlejší a ostatní ...'!Názvy_tisku</vt:lpstr>
      <vt:lpstr>'1 - Rekonstrukce parkoviště'!Oblast_tisku</vt:lpstr>
      <vt:lpstr>'Rekapitulace stavby'!Oblast_tisku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Ladislav</dc:creator>
  <cp:lastModifiedBy>Svobodová Blanka Ing.</cp:lastModifiedBy>
  <dcterms:created xsi:type="dcterms:W3CDTF">2026-02-13T09:43:26Z</dcterms:created>
  <dcterms:modified xsi:type="dcterms:W3CDTF">2026-02-13T11:39:22Z</dcterms:modified>
</cp:coreProperties>
</file>