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d\dfs\home\svobodovab\Ondra\ROK 2026\Ul. Buzulucká a ZŠ Buzulucká - komunikace\"/>
    </mc:Choice>
  </mc:AlternateContent>
  <xr:revisionPtr revIDLastSave="0" documentId="8_{392A5112-CF1A-4E6C-A186-A2A4988D901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ace stavby" sheetId="1" r:id="rId1"/>
    <sheet name="SO 01 - Komunikace" sheetId="2" r:id="rId2"/>
    <sheet name="SO 02 - Veřejné osvětlení" sheetId="3" r:id="rId3"/>
    <sheet name="VON - Vedlejší a ostatní ..." sheetId="4" r:id="rId4"/>
  </sheets>
  <definedNames>
    <definedName name="_xlnm._FilterDatabase" localSheetId="1" hidden="1">'SO 01 - Komunikace'!$C$89:$K$730</definedName>
    <definedName name="_xlnm._FilterDatabase" localSheetId="2" hidden="1">'SO 02 - Veřejné osvětlení'!$C$80:$K$230</definedName>
    <definedName name="_xlnm._FilterDatabase" localSheetId="3" hidden="1">'VON - Vedlejší a ostatní ...'!$C$82:$K$97</definedName>
    <definedName name="_xlnm.Print_Titles" localSheetId="0">'Rekapitulace stavby'!$52:$52</definedName>
    <definedName name="_xlnm.Print_Titles" localSheetId="1">'SO 01 - Komunikace'!$89:$89</definedName>
    <definedName name="_xlnm.Print_Titles" localSheetId="2">'SO 02 - Veřejné osvětlení'!$80:$80</definedName>
    <definedName name="_xlnm.Print_Titles" localSheetId="3">'VON - Vedlejší a ostatní ...'!$82:$82</definedName>
    <definedName name="_xlnm.Print_Area" localSheetId="0">'Rekapitulace stavby'!$D$4:$AO$36,'Rekapitulace stavby'!$C$42:$AQ$58</definedName>
    <definedName name="_xlnm.Print_Area" localSheetId="1">'SO 01 - Komunikace'!$C$45:$J$71,'SO 01 - Komunikace'!$C$77:$K$730</definedName>
    <definedName name="_xlnm.Print_Area" localSheetId="2">'SO 02 - Veřejné osvětlení'!$C$45:$J$62,'SO 02 - Veřejné osvětlení'!$C$68:$K$230</definedName>
    <definedName name="_xlnm.Print_Area" localSheetId="3">'VON - Vedlejší a ostatní ...'!$C$45:$J$64,'VON - Vedlejší a ostatní ...'!$C$70:$K$97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88" i="4" l="1"/>
  <c r="BI88" i="4"/>
  <c r="BH88" i="4"/>
  <c r="BG88" i="4"/>
  <c r="BF88" i="4"/>
  <c r="T88" i="4"/>
  <c r="R88" i="4"/>
  <c r="P88" i="4"/>
  <c r="J88" i="4"/>
  <c r="BE88" i="4" s="1"/>
  <c r="J87" i="4"/>
  <c r="P87" i="4"/>
  <c r="R87" i="4"/>
  <c r="T87" i="4"/>
  <c r="BE87" i="4"/>
  <c r="BF87" i="4"/>
  <c r="BG87" i="4"/>
  <c r="BH87" i="4"/>
  <c r="BI87" i="4"/>
  <c r="BK87" i="4"/>
  <c r="J37" i="4"/>
  <c r="J36" i="4"/>
  <c r="AY57" i="1" s="1"/>
  <c r="J35" i="4"/>
  <c r="AX57" i="1" s="1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89" i="4"/>
  <c r="BH89" i="4"/>
  <c r="BG89" i="4"/>
  <c r="BF89" i="4"/>
  <c r="T89" i="4"/>
  <c r="R89" i="4"/>
  <c r="P89" i="4"/>
  <c r="BI86" i="4"/>
  <c r="BH86" i="4"/>
  <c r="BG86" i="4"/>
  <c r="BF86" i="4"/>
  <c r="T86" i="4"/>
  <c r="R86" i="4"/>
  <c r="P86" i="4"/>
  <c r="J80" i="4"/>
  <c r="J79" i="4"/>
  <c r="F79" i="4"/>
  <c r="F77" i="4"/>
  <c r="E75" i="4"/>
  <c r="J55" i="4"/>
  <c r="J54" i="4"/>
  <c r="F54" i="4"/>
  <c r="F52" i="4"/>
  <c r="E50" i="4"/>
  <c r="J18" i="4"/>
  <c r="E18" i="4"/>
  <c r="F80" i="4" s="1"/>
  <c r="J17" i="4"/>
  <c r="J12" i="4"/>
  <c r="J52" i="4" s="1"/>
  <c r="E7" i="4"/>
  <c r="E48" i="4" s="1"/>
  <c r="J37" i="3"/>
  <c r="J36" i="3"/>
  <c r="AY56" i="1"/>
  <c r="J35" i="3"/>
  <c r="AX56" i="1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5" i="3"/>
  <c r="BH85" i="3"/>
  <c r="BG85" i="3"/>
  <c r="BF85" i="3"/>
  <c r="T85" i="3"/>
  <c r="R85" i="3"/>
  <c r="P85" i="3"/>
  <c r="BI83" i="3"/>
  <c r="BH83" i="3"/>
  <c r="BG83" i="3"/>
  <c r="BF83" i="3"/>
  <c r="T83" i="3"/>
  <c r="R83" i="3"/>
  <c r="P83" i="3"/>
  <c r="J78" i="3"/>
  <c r="J77" i="3"/>
  <c r="F77" i="3"/>
  <c r="F75" i="3"/>
  <c r="E73" i="3"/>
  <c r="J55" i="3"/>
  <c r="J54" i="3"/>
  <c r="F54" i="3"/>
  <c r="F52" i="3"/>
  <c r="E50" i="3"/>
  <c r="J18" i="3"/>
  <c r="E18" i="3"/>
  <c r="F78" i="3"/>
  <c r="J17" i="3"/>
  <c r="J12" i="3"/>
  <c r="J52" i="3" s="1"/>
  <c r="E7" i="3"/>
  <c r="E71" i="3" s="1"/>
  <c r="J37" i="2"/>
  <c r="J36" i="2"/>
  <c r="AY55" i="1"/>
  <c r="J35" i="2"/>
  <c r="AX55" i="1"/>
  <c r="BI727" i="2"/>
  <c r="BH727" i="2"/>
  <c r="BG727" i="2"/>
  <c r="BF727" i="2"/>
  <c r="T727" i="2"/>
  <c r="R727" i="2"/>
  <c r="P727" i="2"/>
  <c r="BI723" i="2"/>
  <c r="BH723" i="2"/>
  <c r="BG723" i="2"/>
  <c r="BF723" i="2"/>
  <c r="T723" i="2"/>
  <c r="R723" i="2"/>
  <c r="P723" i="2"/>
  <c r="BI718" i="2"/>
  <c r="BH718" i="2"/>
  <c r="BG718" i="2"/>
  <c r="BF718" i="2"/>
  <c r="T718" i="2"/>
  <c r="R718" i="2"/>
  <c r="P718" i="2"/>
  <c r="BI716" i="2"/>
  <c r="BH716" i="2"/>
  <c r="BG716" i="2"/>
  <c r="BF716" i="2"/>
  <c r="T716" i="2"/>
  <c r="R716" i="2"/>
  <c r="P716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T706" i="2" s="1"/>
  <c r="R707" i="2"/>
  <c r="R706" i="2" s="1"/>
  <c r="P707" i="2"/>
  <c r="P706" i="2" s="1"/>
  <c r="BI704" i="2"/>
  <c r="BH704" i="2"/>
  <c r="BG704" i="2"/>
  <c r="BF704" i="2"/>
  <c r="T704" i="2"/>
  <c r="R704" i="2"/>
  <c r="P704" i="2"/>
  <c r="BI702" i="2"/>
  <c r="BH702" i="2"/>
  <c r="BG702" i="2"/>
  <c r="BF702" i="2"/>
  <c r="T702" i="2"/>
  <c r="R702" i="2"/>
  <c r="P702" i="2"/>
  <c r="BI700" i="2"/>
  <c r="BH700" i="2"/>
  <c r="BG700" i="2"/>
  <c r="BF700" i="2"/>
  <c r="T700" i="2"/>
  <c r="R700" i="2"/>
  <c r="P700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3" i="2"/>
  <c r="BH693" i="2"/>
  <c r="BG693" i="2"/>
  <c r="BF693" i="2"/>
  <c r="T693" i="2"/>
  <c r="R693" i="2"/>
  <c r="P693" i="2"/>
  <c r="BI687" i="2"/>
  <c r="BH687" i="2"/>
  <c r="BG687" i="2"/>
  <c r="BF687" i="2"/>
  <c r="T687" i="2"/>
  <c r="R687" i="2"/>
  <c r="P687" i="2"/>
  <c r="BI685" i="2"/>
  <c r="BH685" i="2"/>
  <c r="BG685" i="2"/>
  <c r="BF685" i="2"/>
  <c r="T685" i="2"/>
  <c r="R685" i="2"/>
  <c r="P685" i="2"/>
  <c r="BI682" i="2"/>
  <c r="BH682" i="2"/>
  <c r="BG682" i="2"/>
  <c r="BF682" i="2"/>
  <c r="T682" i="2"/>
  <c r="R682" i="2"/>
  <c r="P682" i="2"/>
  <c r="BI680" i="2"/>
  <c r="BH680" i="2"/>
  <c r="BG680" i="2"/>
  <c r="BF680" i="2"/>
  <c r="T680" i="2"/>
  <c r="R680" i="2"/>
  <c r="P680" i="2"/>
  <c r="BI676" i="2"/>
  <c r="BH676" i="2"/>
  <c r="BG676" i="2"/>
  <c r="BF676" i="2"/>
  <c r="T676" i="2"/>
  <c r="R676" i="2"/>
  <c r="P676" i="2"/>
  <c r="BI670" i="2"/>
  <c r="BH670" i="2"/>
  <c r="BG670" i="2"/>
  <c r="BF670" i="2"/>
  <c r="T670" i="2"/>
  <c r="R670" i="2"/>
  <c r="P670" i="2"/>
  <c r="BI665" i="2"/>
  <c r="BH665" i="2"/>
  <c r="BG665" i="2"/>
  <c r="BF665" i="2"/>
  <c r="T665" i="2"/>
  <c r="R665" i="2"/>
  <c r="P665" i="2"/>
  <c r="BI661" i="2"/>
  <c r="BH661" i="2"/>
  <c r="BG661" i="2"/>
  <c r="BF661" i="2"/>
  <c r="T661" i="2"/>
  <c r="R661" i="2"/>
  <c r="P661" i="2"/>
  <c r="BI658" i="2"/>
  <c r="BH658" i="2"/>
  <c r="BG658" i="2"/>
  <c r="BF658" i="2"/>
  <c r="T658" i="2"/>
  <c r="R658" i="2"/>
  <c r="P658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7" i="2"/>
  <c r="BH647" i="2"/>
  <c r="BG647" i="2"/>
  <c r="BF647" i="2"/>
  <c r="T647" i="2"/>
  <c r="R647" i="2"/>
  <c r="P647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38" i="2"/>
  <c r="BH638" i="2"/>
  <c r="BG638" i="2"/>
  <c r="BF638" i="2"/>
  <c r="T638" i="2"/>
  <c r="R638" i="2"/>
  <c r="P638" i="2"/>
  <c r="BI634" i="2"/>
  <c r="BH634" i="2"/>
  <c r="BG634" i="2"/>
  <c r="BF634" i="2"/>
  <c r="T634" i="2"/>
  <c r="R634" i="2"/>
  <c r="P634" i="2"/>
  <c r="BI626" i="2"/>
  <c r="BH626" i="2"/>
  <c r="BG626" i="2"/>
  <c r="BF626" i="2"/>
  <c r="T626" i="2"/>
  <c r="R626" i="2"/>
  <c r="P626" i="2"/>
  <c r="BI619" i="2"/>
  <c r="BH619" i="2"/>
  <c r="BG619" i="2"/>
  <c r="BF619" i="2"/>
  <c r="T619" i="2"/>
  <c r="R619" i="2"/>
  <c r="P619" i="2"/>
  <c r="BI615" i="2"/>
  <c r="BH615" i="2"/>
  <c r="BG615" i="2"/>
  <c r="BF615" i="2"/>
  <c r="T615" i="2"/>
  <c r="R615" i="2"/>
  <c r="P615" i="2"/>
  <c r="BI612" i="2"/>
  <c r="BH612" i="2"/>
  <c r="BG612" i="2"/>
  <c r="BF612" i="2"/>
  <c r="T612" i="2"/>
  <c r="R612" i="2"/>
  <c r="P612" i="2"/>
  <c r="BI610" i="2"/>
  <c r="BH610" i="2"/>
  <c r="BG610" i="2"/>
  <c r="BF610" i="2"/>
  <c r="T610" i="2"/>
  <c r="R610" i="2"/>
  <c r="P610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79" i="2"/>
  <c r="BH579" i="2"/>
  <c r="BG579" i="2"/>
  <c r="BF579" i="2"/>
  <c r="T579" i="2"/>
  <c r="R579" i="2"/>
  <c r="P579" i="2"/>
  <c r="BI554" i="2"/>
  <c r="BH554" i="2"/>
  <c r="BG554" i="2"/>
  <c r="BF554" i="2"/>
  <c r="T554" i="2"/>
  <c r="R554" i="2"/>
  <c r="P554" i="2"/>
  <c r="BI547" i="2"/>
  <c r="BH547" i="2"/>
  <c r="BG547" i="2"/>
  <c r="BF547" i="2"/>
  <c r="T547" i="2"/>
  <c r="R547" i="2"/>
  <c r="P547" i="2"/>
  <c r="BI543" i="2"/>
  <c r="BH543" i="2"/>
  <c r="BG543" i="2"/>
  <c r="BF543" i="2"/>
  <c r="T543" i="2"/>
  <c r="R543" i="2"/>
  <c r="P543" i="2"/>
  <c r="BI542" i="2"/>
  <c r="BH542" i="2"/>
  <c r="BG542" i="2"/>
  <c r="BF542" i="2"/>
  <c r="T542" i="2"/>
  <c r="R542" i="2"/>
  <c r="P542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5" i="2"/>
  <c r="BH505" i="2"/>
  <c r="BG505" i="2"/>
  <c r="BF505" i="2"/>
  <c r="T505" i="2"/>
  <c r="R505" i="2"/>
  <c r="P505" i="2"/>
  <c r="BI501" i="2"/>
  <c r="BH501" i="2"/>
  <c r="BG501" i="2"/>
  <c r="BF501" i="2"/>
  <c r="T501" i="2"/>
  <c r="R501" i="2"/>
  <c r="P501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0" i="2"/>
  <c r="BH440" i="2"/>
  <c r="BG440" i="2"/>
  <c r="BF440" i="2"/>
  <c r="T440" i="2"/>
  <c r="R440" i="2"/>
  <c r="P440" i="2"/>
  <c r="BI436" i="2"/>
  <c r="BH436" i="2"/>
  <c r="BG436" i="2"/>
  <c r="BF436" i="2"/>
  <c r="T436" i="2"/>
  <c r="R436" i="2"/>
  <c r="P436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3" i="2"/>
  <c r="BH423" i="2"/>
  <c r="BG423" i="2"/>
  <c r="BF423" i="2"/>
  <c r="T423" i="2"/>
  <c r="R423" i="2"/>
  <c r="P423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85" i="2"/>
  <c r="BH385" i="2"/>
  <c r="BG385" i="2"/>
  <c r="BF385" i="2"/>
  <c r="T385" i="2"/>
  <c r="R385" i="2"/>
  <c r="P385" i="2"/>
  <c r="BI378" i="2"/>
  <c r="BH378" i="2"/>
  <c r="BG378" i="2"/>
  <c r="BF378" i="2"/>
  <c r="T378" i="2"/>
  <c r="R378" i="2"/>
  <c r="P378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57" i="2"/>
  <c r="BH357" i="2"/>
  <c r="BG357" i="2"/>
  <c r="BF357" i="2"/>
  <c r="T357" i="2"/>
  <c r="R357" i="2"/>
  <c r="P357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2" i="2"/>
  <c r="BH232" i="2"/>
  <c r="BG232" i="2"/>
  <c r="BF232" i="2"/>
  <c r="T232" i="2"/>
  <c r="R232" i="2"/>
  <c r="P232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65" i="2"/>
  <c r="BH165" i="2"/>
  <c r="BG165" i="2"/>
  <c r="BF165" i="2"/>
  <c r="T165" i="2"/>
  <c r="R165" i="2"/>
  <c r="P165" i="2"/>
  <c r="BI153" i="2"/>
  <c r="BH153" i="2"/>
  <c r="BG153" i="2"/>
  <c r="BF153" i="2"/>
  <c r="T153" i="2"/>
  <c r="R153" i="2"/>
  <c r="P153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04" i="2"/>
  <c r="BH104" i="2"/>
  <c r="BG104" i="2"/>
  <c r="BF104" i="2"/>
  <c r="T104" i="2"/>
  <c r="R104" i="2"/>
  <c r="P104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87" i="2"/>
  <c r="J17" i="2"/>
  <c r="J12" i="2"/>
  <c r="J84" i="2" s="1"/>
  <c r="E7" i="2"/>
  <c r="E48" i="2" s="1"/>
  <c r="L50" i="1"/>
  <c r="AM50" i="1"/>
  <c r="AM49" i="1"/>
  <c r="L49" i="1"/>
  <c r="AM47" i="1"/>
  <c r="L47" i="1"/>
  <c r="L45" i="1"/>
  <c r="L44" i="1"/>
  <c r="BK97" i="4"/>
  <c r="J93" i="4"/>
  <c r="J92" i="4"/>
  <c r="BK225" i="3"/>
  <c r="BK183" i="3"/>
  <c r="J139" i="3"/>
  <c r="J137" i="3"/>
  <c r="BK101" i="3"/>
  <c r="J95" i="3"/>
  <c r="BK85" i="3"/>
  <c r="J83" i="3"/>
  <c r="J638" i="2"/>
  <c r="J610" i="2"/>
  <c r="J598" i="2"/>
  <c r="BK591" i="2"/>
  <c r="J589" i="2"/>
  <c r="BK579" i="2"/>
  <c r="J497" i="2"/>
  <c r="J488" i="2"/>
  <c r="BK483" i="2"/>
  <c r="BK481" i="2"/>
  <c r="BK477" i="2"/>
  <c r="J473" i="2"/>
  <c r="J455" i="2"/>
  <c r="BK431" i="2"/>
  <c r="J427" i="2"/>
  <c r="J317" i="2"/>
  <c r="BK300" i="2"/>
  <c r="BK275" i="2"/>
  <c r="BK223" i="2"/>
  <c r="J219" i="2"/>
  <c r="BK192" i="2"/>
  <c r="BK104" i="2"/>
  <c r="J230" i="3"/>
  <c r="J221" i="3"/>
  <c r="BK215" i="3"/>
  <c r="BK205" i="3"/>
  <c r="J197" i="3"/>
  <c r="BK195" i="3"/>
  <c r="BK186" i="3"/>
  <c r="BK180" i="3"/>
  <c r="BK178" i="3"/>
  <c r="J176" i="3"/>
  <c r="J163" i="3"/>
  <c r="J141" i="3"/>
  <c r="J135" i="3"/>
  <c r="BK134" i="3"/>
  <c r="J131" i="3"/>
  <c r="BK127" i="3"/>
  <c r="BK125" i="3"/>
  <c r="BK102" i="3"/>
  <c r="BK93" i="3"/>
  <c r="J91" i="3"/>
  <c r="J87" i="3"/>
  <c r="J85" i="3"/>
  <c r="BK658" i="2"/>
  <c r="J656" i="2"/>
  <c r="J650" i="2"/>
  <c r="BK589" i="2"/>
  <c r="BK547" i="2"/>
  <c r="J532" i="2"/>
  <c r="J515" i="2"/>
  <c r="BK416" i="2"/>
  <c r="BK374" i="2"/>
  <c r="BK344" i="2"/>
  <c r="BK331" i="2"/>
  <c r="BK265" i="2"/>
  <c r="J232" i="2"/>
  <c r="BK93" i="4"/>
  <c r="BK89" i="4"/>
  <c r="BK228" i="3"/>
  <c r="J225" i="3"/>
  <c r="J219" i="3"/>
  <c r="BK199" i="3"/>
  <c r="J195" i="3"/>
  <c r="J172" i="3"/>
  <c r="J171" i="3"/>
  <c r="BK157" i="3"/>
  <c r="BK142" i="3"/>
  <c r="BK136" i="3"/>
  <c r="BK132" i="3"/>
  <c r="J127" i="3"/>
  <c r="BK124" i="3"/>
  <c r="J123" i="3"/>
  <c r="J121" i="3"/>
  <c r="BK99" i="3"/>
  <c r="BK97" i="3"/>
  <c r="BK87" i="3"/>
  <c r="BK655" i="2"/>
  <c r="J647" i="2"/>
  <c r="J644" i="2"/>
  <c r="BK642" i="2"/>
  <c r="J619" i="2"/>
  <c r="J600" i="2"/>
  <c r="J593" i="2"/>
  <c r="J579" i="2"/>
  <c r="J505" i="2"/>
  <c r="BK501" i="2"/>
  <c r="J492" i="2"/>
  <c r="BK473" i="2"/>
  <c r="J470" i="2"/>
  <c r="J423" i="2"/>
  <c r="BK408" i="2"/>
  <c r="J396" i="2"/>
  <c r="BK392" i="2"/>
  <c r="J283" i="2"/>
  <c r="BK232" i="2"/>
  <c r="BK208" i="2"/>
  <c r="BK183" i="2"/>
  <c r="BK165" i="2"/>
  <c r="BK229" i="3"/>
  <c r="J215" i="3"/>
  <c r="BK171" i="3"/>
  <c r="BK170" i="3"/>
  <c r="BK140" i="3"/>
  <c r="J114" i="3"/>
  <c r="J104" i="3"/>
  <c r="J93" i="3"/>
  <c r="BK543" i="2"/>
  <c r="BK535" i="2"/>
  <c r="BK505" i="2"/>
  <c r="J501" i="2"/>
  <c r="J477" i="2"/>
  <c r="BK396" i="2"/>
  <c r="J374" i="2"/>
  <c r="BK327" i="2"/>
  <c r="BK272" i="2"/>
  <c r="J265" i="2"/>
  <c r="BK253" i="2"/>
  <c r="J153" i="2"/>
  <c r="J97" i="4"/>
  <c r="BK96" i="4"/>
  <c r="J228" i="3"/>
  <c r="J213" i="3"/>
  <c r="BK211" i="3"/>
  <c r="J207" i="3"/>
  <c r="J205" i="3"/>
  <c r="J203" i="3"/>
  <c r="BK197" i="3"/>
  <c r="BK193" i="3"/>
  <c r="BK192" i="3"/>
  <c r="BK190" i="3"/>
  <c r="J188" i="3"/>
  <c r="J183" i="3"/>
  <c r="BK165" i="3"/>
  <c r="J133" i="3"/>
  <c r="J128" i="3"/>
  <c r="J125" i="3"/>
  <c r="J120" i="3"/>
  <c r="J101" i="3"/>
  <c r="BK83" i="3"/>
  <c r="J653" i="2"/>
  <c r="BK649" i="2"/>
  <c r="J615" i="2"/>
  <c r="J612" i="2"/>
  <c r="J596" i="2"/>
  <c r="J587" i="2"/>
  <c r="J542" i="2"/>
  <c r="J510" i="2"/>
  <c r="J498" i="2"/>
  <c r="J490" i="2"/>
  <c r="J466" i="2"/>
  <c r="J408" i="2"/>
  <c r="BK370" i="2"/>
  <c r="J335" i="2"/>
  <c r="J323" i="2"/>
  <c r="BK319" i="2"/>
  <c r="BK286" i="2"/>
  <c r="BK249" i="2"/>
  <c r="BK212" i="2"/>
  <c r="J208" i="2"/>
  <c r="BK205" i="2"/>
  <c r="BK203" i="2"/>
  <c r="J196" i="2"/>
  <c r="BK116" i="2"/>
  <c r="J96" i="4"/>
  <c r="BK92" i="4"/>
  <c r="J89" i="4"/>
  <c r="BK86" i="4"/>
  <c r="BK223" i="3"/>
  <c r="BK221" i="3"/>
  <c r="BK209" i="3"/>
  <c r="J174" i="3"/>
  <c r="BK168" i="3"/>
  <c r="BK161" i="3"/>
  <c r="J159" i="3"/>
  <c r="J157" i="3"/>
  <c r="J149" i="3"/>
  <c r="J148" i="3"/>
  <c r="BK144" i="3"/>
  <c r="J143" i="3"/>
  <c r="BK131" i="3"/>
  <c r="J129" i="3"/>
  <c r="BK116" i="3"/>
  <c r="BK113" i="3"/>
  <c r="BK111" i="3"/>
  <c r="BK110" i="3"/>
  <c r="J102" i="3"/>
  <c r="BK619" i="2"/>
  <c r="BK615" i="2"/>
  <c r="BK598" i="2"/>
  <c r="BK596" i="2"/>
  <c r="BK451" i="2"/>
  <c r="J410" i="2"/>
  <c r="BK366" i="2"/>
  <c r="J331" i="2"/>
  <c r="BK219" i="3"/>
  <c r="BK213" i="3"/>
  <c r="BK182" i="3"/>
  <c r="J180" i="3"/>
  <c r="J178" i="3"/>
  <c r="BK151" i="3"/>
  <c r="J136" i="3"/>
  <c r="BK128" i="3"/>
  <c r="BK114" i="3"/>
  <c r="J113" i="3"/>
  <c r="J111" i="3"/>
  <c r="J110" i="3"/>
  <c r="J108" i="3"/>
  <c r="BK107" i="3"/>
  <c r="J105" i="3"/>
  <c r="BK104" i="3"/>
  <c r="BK727" i="2"/>
  <c r="J727" i="2"/>
  <c r="J723" i="2"/>
  <c r="J716" i="2"/>
  <c r="J714" i="2"/>
  <c r="J710" i="2"/>
  <c r="J702" i="2"/>
  <c r="BK700" i="2"/>
  <c r="BK695" i="2"/>
  <c r="BK687" i="2"/>
  <c r="J682" i="2"/>
  <c r="J680" i="2"/>
  <c r="BK676" i="2"/>
  <c r="BK670" i="2"/>
  <c r="J661" i="2"/>
  <c r="BK644" i="2"/>
  <c r="J642" i="2"/>
  <c r="J634" i="2"/>
  <c r="BK626" i="2"/>
  <c r="J606" i="2"/>
  <c r="BK587" i="2"/>
  <c r="J539" i="2"/>
  <c r="BK500" i="2"/>
  <c r="J491" i="2"/>
  <c r="BK488" i="2"/>
  <c r="J483" i="2"/>
  <c r="BK440" i="2"/>
  <c r="BK436" i="2"/>
  <c r="BK427" i="2"/>
  <c r="BK410" i="2"/>
  <c r="BK404" i="2"/>
  <c r="BK357" i="2"/>
  <c r="BK311" i="2"/>
  <c r="BK292" i="2"/>
  <c r="BK283" i="2"/>
  <c r="BK279" i="2"/>
  <c r="BK261" i="2"/>
  <c r="J257" i="2"/>
  <c r="BK178" i="2"/>
  <c r="BK140" i="2"/>
  <c r="BK121" i="2"/>
  <c r="J93" i="2"/>
  <c r="F34" i="4"/>
  <c r="J227" i="3"/>
  <c r="J217" i="3"/>
  <c r="BK203" i="3"/>
  <c r="J201" i="3"/>
  <c r="J185" i="3"/>
  <c r="J165" i="3"/>
  <c r="BK163" i="3"/>
  <c r="J161" i="3"/>
  <c r="BK156" i="3"/>
  <c r="J154" i="3"/>
  <c r="BK149" i="3"/>
  <c r="BK139" i="3"/>
  <c r="J132" i="3"/>
  <c r="BK118" i="3"/>
  <c r="BK117" i="3"/>
  <c r="J99" i="3"/>
  <c r="J97" i="3"/>
  <c r="BK95" i="3"/>
  <c r="BK710" i="2"/>
  <c r="J695" i="2"/>
  <c r="BK685" i="2"/>
  <c r="BK682" i="2"/>
  <c r="J676" i="2"/>
  <c r="BK665" i="2"/>
  <c r="BK653" i="2"/>
  <c r="J652" i="2"/>
  <c r="BK608" i="2"/>
  <c r="J591" i="2"/>
  <c r="BK539" i="2"/>
  <c r="J535" i="2"/>
  <c r="BK532" i="2"/>
  <c r="BK520" i="2"/>
  <c r="BK517" i="2"/>
  <c r="J514" i="2"/>
  <c r="J512" i="2"/>
  <c r="J500" i="2"/>
  <c r="J495" i="2"/>
  <c r="J460" i="2"/>
  <c r="J436" i="2"/>
  <c r="BK423" i="2"/>
  <c r="J416" i="2"/>
  <c r="BK414" i="2"/>
  <c r="BK400" i="2"/>
  <c r="J348" i="2"/>
  <c r="J327" i="2"/>
  <c r="J315" i="2"/>
  <c r="J311" i="2"/>
  <c r="J272" i="2"/>
  <c r="BK257" i="2"/>
  <c r="J253" i="2"/>
  <c r="J249" i="2"/>
  <c r="J244" i="2"/>
  <c r="J183" i="2"/>
  <c r="J178" i="2"/>
  <c r="BK174" i="2"/>
  <c r="J165" i="2"/>
  <c r="BK135" i="2"/>
  <c r="BK126" i="2"/>
  <c r="J116" i="2"/>
  <c r="J94" i="4"/>
  <c r="J86" i="4"/>
  <c r="BK217" i="3"/>
  <c r="J199" i="3"/>
  <c r="J182" i="3"/>
  <c r="BK176" i="3"/>
  <c r="J151" i="3"/>
  <c r="BK137" i="3"/>
  <c r="BK121" i="3"/>
  <c r="BK120" i="3"/>
  <c r="J118" i="3"/>
  <c r="J117" i="3"/>
  <c r="BK108" i="3"/>
  <c r="BK91" i="3"/>
  <c r="J89" i="3"/>
  <c r="BK723" i="2"/>
  <c r="BK714" i="2"/>
  <c r="J704" i="2"/>
  <c r="J700" i="2"/>
  <c r="BK697" i="2"/>
  <c r="BK693" i="2"/>
  <c r="J685" i="2"/>
  <c r="BK680" i="2"/>
  <c r="BK656" i="2"/>
  <c r="J649" i="2"/>
  <c r="BK647" i="2"/>
  <c r="BK638" i="2"/>
  <c r="BK634" i="2"/>
  <c r="J626" i="2"/>
  <c r="J608" i="2"/>
  <c r="J603" i="2"/>
  <c r="BK593" i="2"/>
  <c r="BK542" i="2"/>
  <c r="BK538" i="2"/>
  <c r="J520" i="2"/>
  <c r="J517" i="2"/>
  <c r="BK515" i="2"/>
  <c r="BK514" i="2"/>
  <c r="J440" i="2"/>
  <c r="J404" i="2"/>
  <c r="J400" i="2"/>
  <c r="BK385" i="2"/>
  <c r="BK378" i="2"/>
  <c r="J357" i="2"/>
  <c r="BK348" i="2"/>
  <c r="J344" i="2"/>
  <c r="BK305" i="2"/>
  <c r="J279" i="2"/>
  <c r="BK244" i="2"/>
  <c r="BK153" i="2"/>
  <c r="BK144" i="2"/>
  <c r="AS54" i="1"/>
  <c r="BK94" i="4"/>
  <c r="BK230" i="3"/>
  <c r="J229" i="3"/>
  <c r="BK227" i="3"/>
  <c r="J211" i="3"/>
  <c r="J193" i="3"/>
  <c r="J192" i="3"/>
  <c r="J190" i="3"/>
  <c r="BK188" i="3"/>
  <c r="J142" i="3"/>
  <c r="J140" i="3"/>
  <c r="J124" i="3"/>
  <c r="J107" i="3"/>
  <c r="J718" i="2"/>
  <c r="J712" i="2"/>
  <c r="BK707" i="2"/>
  <c r="BK702" i="2"/>
  <c r="J697" i="2"/>
  <c r="J693" i="2"/>
  <c r="BK661" i="2"/>
  <c r="J658" i="2"/>
  <c r="BK652" i="2"/>
  <c r="BK650" i="2"/>
  <c r="BK606" i="2"/>
  <c r="BK603" i="2"/>
  <c r="BK554" i="2"/>
  <c r="J547" i="2"/>
  <c r="J543" i="2"/>
  <c r="BK510" i="2"/>
  <c r="J509" i="2"/>
  <c r="BK498" i="2"/>
  <c r="BK497" i="2"/>
  <c r="BK495" i="2"/>
  <c r="J481" i="2"/>
  <c r="BK470" i="2"/>
  <c r="BK463" i="2"/>
  <c r="BK460" i="2"/>
  <c r="BK455" i="2"/>
  <c r="J451" i="2"/>
  <c r="J414" i="2"/>
  <c r="J392" i="2"/>
  <c r="J385" i="2"/>
  <c r="BK323" i="2"/>
  <c r="J319" i="2"/>
  <c r="BK317" i="2"/>
  <c r="J290" i="2"/>
  <c r="J286" i="2"/>
  <c r="J261" i="2"/>
  <c r="J174" i="2"/>
  <c r="J121" i="2"/>
  <c r="BK97" i="2"/>
  <c r="J97" i="2"/>
  <c r="BK207" i="3"/>
  <c r="BK174" i="3"/>
  <c r="BK172" i="3"/>
  <c r="BK167" i="3"/>
  <c r="BK148" i="3"/>
  <c r="J146" i="3"/>
  <c r="J144" i="3"/>
  <c r="BK143" i="3"/>
  <c r="BK135" i="3"/>
  <c r="J134" i="3"/>
  <c r="BK133" i="3"/>
  <c r="BK129" i="3"/>
  <c r="BK123" i="3"/>
  <c r="J116" i="3"/>
  <c r="BK105" i="3"/>
  <c r="BK89" i="3"/>
  <c r="BK718" i="2"/>
  <c r="BK716" i="2"/>
  <c r="BK712" i="2"/>
  <c r="J707" i="2"/>
  <c r="BK704" i="2"/>
  <c r="J687" i="2"/>
  <c r="J670" i="2"/>
  <c r="J665" i="2"/>
  <c r="J655" i="2"/>
  <c r="BK610" i="2"/>
  <c r="BK600" i="2"/>
  <c r="J554" i="2"/>
  <c r="BK509" i="2"/>
  <c r="BK494" i="2"/>
  <c r="J370" i="2"/>
  <c r="BK335" i="2"/>
  <c r="BK315" i="2"/>
  <c r="BK290" i="2"/>
  <c r="J288" i="2"/>
  <c r="J275" i="2"/>
  <c r="J223" i="2"/>
  <c r="BK219" i="2"/>
  <c r="BK196" i="2"/>
  <c r="J135" i="2"/>
  <c r="BK93" i="2"/>
  <c r="J223" i="3"/>
  <c r="J209" i="3"/>
  <c r="BK201" i="3"/>
  <c r="J186" i="3"/>
  <c r="BK185" i="3"/>
  <c r="J170" i="3"/>
  <c r="J168" i="3"/>
  <c r="J167" i="3"/>
  <c r="BK159" i="3"/>
  <c r="J156" i="3"/>
  <c r="BK154" i="3"/>
  <c r="BK146" i="3"/>
  <c r="BK141" i="3"/>
  <c r="BK612" i="2"/>
  <c r="J538" i="2"/>
  <c r="BK512" i="2"/>
  <c r="J494" i="2"/>
  <c r="BK492" i="2"/>
  <c r="BK491" i="2"/>
  <c r="BK490" i="2"/>
  <c r="BK466" i="2"/>
  <c r="J463" i="2"/>
  <c r="J431" i="2"/>
  <c r="J378" i="2"/>
  <c r="J366" i="2"/>
  <c r="J305" i="2"/>
  <c r="J300" i="2"/>
  <c r="J292" i="2"/>
  <c r="BK288" i="2"/>
  <c r="J212" i="2"/>
  <c r="J205" i="2"/>
  <c r="J203" i="2"/>
  <c r="J192" i="2"/>
  <c r="J144" i="2"/>
  <c r="J140" i="2"/>
  <c r="J126" i="2"/>
  <c r="J104" i="2"/>
  <c r="P85" i="4" l="1"/>
  <c r="R91" i="4"/>
  <c r="BK318" i="2"/>
  <c r="J318" i="2"/>
  <c r="J64" i="2" s="1"/>
  <c r="BK476" i="2"/>
  <c r="J476" i="2" s="1"/>
  <c r="J65" i="2" s="1"/>
  <c r="T709" i="2"/>
  <c r="T92" i="2"/>
  <c r="R299" i="2"/>
  <c r="R310" i="2"/>
  <c r="R476" i="2"/>
  <c r="P709" i="2"/>
  <c r="R153" i="3"/>
  <c r="R92" i="2"/>
  <c r="BK310" i="2"/>
  <c r="J310" i="2"/>
  <c r="J63" i="2" s="1"/>
  <c r="T476" i="2"/>
  <c r="BK722" i="2"/>
  <c r="J722" i="2"/>
  <c r="J70" i="2" s="1"/>
  <c r="P82" i="3"/>
  <c r="P92" i="2"/>
  <c r="P299" i="2"/>
  <c r="P310" i="2"/>
  <c r="P476" i="2"/>
  <c r="BK709" i="2"/>
  <c r="J709" i="2"/>
  <c r="J69" i="2" s="1"/>
  <c r="R82" i="3"/>
  <c r="R81" i="3" s="1"/>
  <c r="BK92" i="2"/>
  <c r="J92" i="2" s="1"/>
  <c r="J61" i="2" s="1"/>
  <c r="BK516" i="2"/>
  <c r="J516" i="2"/>
  <c r="J66" i="2" s="1"/>
  <c r="R709" i="2"/>
  <c r="T318" i="2"/>
  <c r="BK692" i="2"/>
  <c r="J692" i="2" s="1"/>
  <c r="J67" i="2" s="1"/>
  <c r="BK299" i="2"/>
  <c r="J299" i="2"/>
  <c r="J62" i="2" s="1"/>
  <c r="T299" i="2"/>
  <c r="T310" i="2"/>
  <c r="T692" i="2"/>
  <c r="R722" i="2"/>
  <c r="T153" i="3"/>
  <c r="R516" i="2"/>
  <c r="BK153" i="3"/>
  <c r="J153" i="3" s="1"/>
  <c r="J61" i="3" s="1"/>
  <c r="P318" i="2"/>
  <c r="R692" i="2"/>
  <c r="T722" i="2"/>
  <c r="P516" i="2"/>
  <c r="P153" i="3"/>
  <c r="T85" i="4"/>
  <c r="R318" i="2"/>
  <c r="P692" i="2"/>
  <c r="T516" i="2"/>
  <c r="P722" i="2"/>
  <c r="BK82" i="3"/>
  <c r="BK81" i="3"/>
  <c r="J81" i="3" s="1"/>
  <c r="J30" i="3" s="1"/>
  <c r="AG56" i="1" s="1"/>
  <c r="T82" i="3"/>
  <c r="T81" i="3" s="1"/>
  <c r="BK85" i="4"/>
  <c r="J85" i="4" s="1"/>
  <c r="J61" i="4" s="1"/>
  <c r="R85" i="4"/>
  <c r="BK91" i="4"/>
  <c r="J91" i="4" s="1"/>
  <c r="J62" i="4" s="1"/>
  <c r="P91" i="4"/>
  <c r="P84" i="4" s="1"/>
  <c r="P83" i="4" s="1"/>
  <c r="AU57" i="1" s="1"/>
  <c r="T91" i="4"/>
  <c r="BK95" i="4"/>
  <c r="J95" i="4" s="1"/>
  <c r="J63" i="4" s="1"/>
  <c r="P95" i="4"/>
  <c r="R95" i="4"/>
  <c r="T95" i="4"/>
  <c r="E80" i="2"/>
  <c r="BE283" i="2"/>
  <c r="BE317" i="2"/>
  <c r="BE400" i="2"/>
  <c r="BE408" i="2"/>
  <c r="BE515" i="2"/>
  <c r="BE517" i="2"/>
  <c r="BE539" i="2"/>
  <c r="BE619" i="2"/>
  <c r="BE642" i="2"/>
  <c r="F55" i="3"/>
  <c r="BE99" i="3"/>
  <c r="BE136" i="3"/>
  <c r="BE148" i="3"/>
  <c r="BE163" i="3"/>
  <c r="BE180" i="3"/>
  <c r="BE215" i="3"/>
  <c r="BE116" i="2"/>
  <c r="BE165" i="2"/>
  <c r="BE286" i="2"/>
  <c r="BE319" i="2"/>
  <c r="BE344" i="2"/>
  <c r="BE392" i="2"/>
  <c r="BE510" i="2"/>
  <c r="BE542" i="2"/>
  <c r="BE579" i="2"/>
  <c r="BE634" i="2"/>
  <c r="BE650" i="2"/>
  <c r="BE658" i="2"/>
  <c r="BE680" i="2"/>
  <c r="BE685" i="2"/>
  <c r="BE697" i="2"/>
  <c r="BE704" i="2"/>
  <c r="BE710" i="2"/>
  <c r="BE714" i="2"/>
  <c r="BE127" i="3"/>
  <c r="BE131" i="3"/>
  <c r="BE139" i="3"/>
  <c r="BE197" i="3"/>
  <c r="F55" i="4"/>
  <c r="J77" i="4"/>
  <c r="BE89" i="4"/>
  <c r="F55" i="2"/>
  <c r="BE97" i="2"/>
  <c r="BE178" i="2"/>
  <c r="BE208" i="2"/>
  <c r="BE223" i="2"/>
  <c r="BE253" i="2"/>
  <c r="BE292" i="2"/>
  <c r="BE404" i="2"/>
  <c r="BE423" i="2"/>
  <c r="BE473" i="2"/>
  <c r="BE500" i="2"/>
  <c r="BE512" i="2"/>
  <c r="BE608" i="2"/>
  <c r="BE615" i="2"/>
  <c r="BE647" i="2"/>
  <c r="BE653" i="2"/>
  <c r="BE656" i="2"/>
  <c r="BE665" i="2"/>
  <c r="BE687" i="2"/>
  <c r="BE695" i="2"/>
  <c r="BE700" i="2"/>
  <c r="BE716" i="2"/>
  <c r="BK706" i="2"/>
  <c r="J706" i="2" s="1"/>
  <c r="J68" i="2" s="1"/>
  <c r="E48" i="3"/>
  <c r="BE95" i="3"/>
  <c r="BE104" i="3"/>
  <c r="BE113" i="3"/>
  <c r="BE118" i="3"/>
  <c r="BE149" i="3"/>
  <c r="BE171" i="3"/>
  <c r="BE213" i="3"/>
  <c r="BE203" i="2"/>
  <c r="BE249" i="2"/>
  <c r="BE288" i="2"/>
  <c r="BE311" i="2"/>
  <c r="BE488" i="2"/>
  <c r="BE497" i="2"/>
  <c r="BE505" i="2"/>
  <c r="BE532" i="2"/>
  <c r="BE596" i="2"/>
  <c r="BE610" i="2"/>
  <c r="BE644" i="2"/>
  <c r="BE676" i="2"/>
  <c r="BE682" i="2"/>
  <c r="BE712" i="2"/>
  <c r="BE718" i="2"/>
  <c r="BE83" i="3"/>
  <c r="BE105" i="3"/>
  <c r="BE123" i="3"/>
  <c r="BE128" i="3"/>
  <c r="BE183" i="3"/>
  <c r="BE92" i="4"/>
  <c r="BE93" i="4"/>
  <c r="BE290" i="2"/>
  <c r="BE477" i="2"/>
  <c r="BE509" i="2"/>
  <c r="BE547" i="2"/>
  <c r="BE661" i="2"/>
  <c r="BE670" i="2"/>
  <c r="BE693" i="2"/>
  <c r="BE702" i="2"/>
  <c r="BE707" i="2"/>
  <c r="BE101" i="3"/>
  <c r="BE108" i="3"/>
  <c r="BE114" i="3"/>
  <c r="BE125" i="3"/>
  <c r="BE133" i="3"/>
  <c r="BE144" i="3"/>
  <c r="BE174" i="3"/>
  <c r="BE192" i="3"/>
  <c r="BE205" i="3"/>
  <c r="BE126" i="2"/>
  <c r="BE144" i="2"/>
  <c r="BE183" i="2"/>
  <c r="BE265" i="2"/>
  <c r="BE300" i="2"/>
  <c r="BE315" i="2"/>
  <c r="BE331" i="2"/>
  <c r="BE416" i="2"/>
  <c r="BE455" i="2"/>
  <c r="BE463" i="2"/>
  <c r="BE466" i="2"/>
  <c r="BE492" i="2"/>
  <c r="BE514" i="2"/>
  <c r="BE554" i="2"/>
  <c r="BE652" i="2"/>
  <c r="BE723" i="2"/>
  <c r="BE727" i="2"/>
  <c r="BE91" i="3"/>
  <c r="BE120" i="3"/>
  <c r="BE129" i="3"/>
  <c r="BE134" i="3"/>
  <c r="BE140" i="3"/>
  <c r="BE157" i="3"/>
  <c r="BE168" i="3"/>
  <c r="BE186" i="3"/>
  <c r="BE203" i="3"/>
  <c r="BE225" i="3"/>
  <c r="BE261" i="2"/>
  <c r="BE272" i="2"/>
  <c r="BE335" i="2"/>
  <c r="BE378" i="2"/>
  <c r="BE414" i="2"/>
  <c r="BE427" i="2"/>
  <c r="BE606" i="2"/>
  <c r="BE638" i="2"/>
  <c r="BE649" i="2"/>
  <c r="J75" i="3"/>
  <c r="BE132" i="3"/>
  <c r="BE151" i="3"/>
  <c r="BE170" i="3"/>
  <c r="BE182" i="3"/>
  <c r="BE193" i="3"/>
  <c r="BE195" i="3"/>
  <c r="BE211" i="3"/>
  <c r="BE227" i="3"/>
  <c r="BE228" i="3"/>
  <c r="BE230" i="3"/>
  <c r="E73" i="4"/>
  <c r="BE94" i="4"/>
  <c r="J52" i="2"/>
  <c r="BE93" i="2"/>
  <c r="BE121" i="2"/>
  <c r="BE327" i="2"/>
  <c r="BE374" i="2"/>
  <c r="BE396" i="2"/>
  <c r="BE483" i="2"/>
  <c r="BE520" i="2"/>
  <c r="BE543" i="2"/>
  <c r="BE85" i="3"/>
  <c r="BE107" i="3"/>
  <c r="BE111" i="3"/>
  <c r="BE121" i="3"/>
  <c r="BE154" i="3"/>
  <c r="BE219" i="3"/>
  <c r="BE229" i="3"/>
  <c r="BE257" i="2"/>
  <c r="BE305" i="2"/>
  <c r="BE366" i="2"/>
  <c r="BE431" i="2"/>
  <c r="BE491" i="2"/>
  <c r="BE495" i="2"/>
  <c r="BE589" i="2"/>
  <c r="BE593" i="2"/>
  <c r="BE598" i="2"/>
  <c r="BE655" i="2"/>
  <c r="BE116" i="3"/>
  <c r="BE135" i="3"/>
  <c r="BE141" i="3"/>
  <c r="BE161" i="3"/>
  <c r="BE167" i="3"/>
  <c r="BE172" i="3"/>
  <c r="BE178" i="3"/>
  <c r="BE199" i="3"/>
  <c r="BE209" i="3"/>
  <c r="BE174" i="2"/>
  <c r="BE192" i="2"/>
  <c r="BE212" i="2"/>
  <c r="BE357" i="2"/>
  <c r="BE410" i="2"/>
  <c r="BE440" i="2"/>
  <c r="BE460" i="2"/>
  <c r="BE481" i="2"/>
  <c r="BE494" i="2"/>
  <c r="BE498" i="2"/>
  <c r="BE535" i="2"/>
  <c r="BE587" i="2"/>
  <c r="BE603" i="2"/>
  <c r="BE626" i="2"/>
  <c r="BE89" i="3"/>
  <c r="BE93" i="3"/>
  <c r="BE117" i="3"/>
  <c r="BE137" i="3"/>
  <c r="BE143" i="3"/>
  <c r="BE159" i="3"/>
  <c r="BE176" i="3"/>
  <c r="BE185" i="3"/>
  <c r="BE221" i="3"/>
  <c r="BE86" i="4"/>
  <c r="BE97" i="4"/>
  <c r="BA57" i="1"/>
  <c r="BE104" i="2"/>
  <c r="BE135" i="2"/>
  <c r="BE153" i="2"/>
  <c r="BE205" i="2"/>
  <c r="BE219" i="2"/>
  <c r="BE244" i="2"/>
  <c r="BE275" i="2"/>
  <c r="BE348" i="2"/>
  <c r="BE451" i="2"/>
  <c r="BE470" i="2"/>
  <c r="BE501" i="2"/>
  <c r="BE538" i="2"/>
  <c r="BE591" i="2"/>
  <c r="BE110" i="3"/>
  <c r="BE124" i="3"/>
  <c r="BE142" i="3"/>
  <c r="BE165" i="3"/>
  <c r="BE188" i="3"/>
  <c r="BE207" i="3"/>
  <c r="BE217" i="3"/>
  <c r="BE223" i="3"/>
  <c r="BE140" i="2"/>
  <c r="BE196" i="2"/>
  <c r="BE232" i="2"/>
  <c r="BE279" i="2"/>
  <c r="BE323" i="2"/>
  <c r="BE370" i="2"/>
  <c r="BE385" i="2"/>
  <c r="BE436" i="2"/>
  <c r="BE490" i="2"/>
  <c r="BE600" i="2"/>
  <c r="BE612" i="2"/>
  <c r="BE87" i="3"/>
  <c r="BE97" i="3"/>
  <c r="BE102" i="3"/>
  <c r="BE146" i="3"/>
  <c r="BE156" i="3"/>
  <c r="BE190" i="3"/>
  <c r="BE201" i="3"/>
  <c r="BE96" i="4"/>
  <c r="F35" i="2"/>
  <c r="BB55" i="1" s="1"/>
  <c r="F36" i="3"/>
  <c r="BC56" i="1" s="1"/>
  <c r="F34" i="2"/>
  <c r="BA55" i="1" s="1"/>
  <c r="F37" i="4"/>
  <c r="BD57" i="1" s="1"/>
  <c r="F35" i="3"/>
  <c r="BB56" i="1" s="1"/>
  <c r="F36" i="4"/>
  <c r="BC57" i="1" s="1"/>
  <c r="F36" i="2"/>
  <c r="BC55" i="1" s="1"/>
  <c r="F37" i="3"/>
  <c r="BD56" i="1" s="1"/>
  <c r="J34" i="2"/>
  <c r="AW55" i="1" s="1"/>
  <c r="F34" i="3"/>
  <c r="BA56" i="1" s="1"/>
  <c r="J34" i="3"/>
  <c r="AW56" i="1" s="1"/>
  <c r="J34" i="4"/>
  <c r="AW57" i="1" s="1"/>
  <c r="F35" i="4"/>
  <c r="BB57" i="1" s="1"/>
  <c r="F37" i="2"/>
  <c r="BD55" i="1" s="1"/>
  <c r="T84" i="4" l="1"/>
  <c r="T83" i="4" s="1"/>
  <c r="P91" i="2"/>
  <c r="P90" i="2"/>
  <c r="AU55" i="1" s="1"/>
  <c r="R84" i="4"/>
  <c r="R83" i="4" s="1"/>
  <c r="P81" i="3"/>
  <c r="AU56" i="1" s="1"/>
  <c r="T91" i="2"/>
  <c r="T90" i="2" s="1"/>
  <c r="R91" i="2"/>
  <c r="R90" i="2" s="1"/>
  <c r="J59" i="3"/>
  <c r="J82" i="3"/>
  <c r="J60" i="3"/>
  <c r="BK91" i="2"/>
  <c r="BK90" i="2"/>
  <c r="J90" i="2" s="1"/>
  <c r="J59" i="2" s="1"/>
  <c r="BK84" i="4"/>
  <c r="BK83" i="4" s="1"/>
  <c r="J83" i="4" s="1"/>
  <c r="J30" i="4" s="1"/>
  <c r="AG57" i="1" s="1"/>
  <c r="J33" i="2"/>
  <c r="AV55" i="1" s="1"/>
  <c r="AT55" i="1" s="1"/>
  <c r="J33" i="4"/>
  <c r="AV57" i="1" s="1"/>
  <c r="AT57" i="1" s="1"/>
  <c r="F33" i="4"/>
  <c r="AZ57" i="1" s="1"/>
  <c r="F33" i="3"/>
  <c r="AZ56" i="1" s="1"/>
  <c r="BB54" i="1"/>
  <c r="W31" i="1" s="1"/>
  <c r="F33" i="2"/>
  <c r="AZ55" i="1" s="1"/>
  <c r="BA54" i="1"/>
  <c r="AW54" i="1" s="1"/>
  <c r="AK30" i="1" s="1"/>
  <c r="J33" i="3"/>
  <c r="AV56" i="1" s="1"/>
  <c r="AT56" i="1" s="1"/>
  <c r="BC54" i="1"/>
  <c r="W32" i="1" s="1"/>
  <c r="BD54" i="1"/>
  <c r="W33" i="1" s="1"/>
  <c r="AN57" i="1" l="1"/>
  <c r="J39" i="4"/>
  <c r="J59" i="4"/>
  <c r="J91" i="2"/>
  <c r="J60" i="2" s="1"/>
  <c r="J39" i="3"/>
  <c r="J84" i="4"/>
  <c r="J60" i="4" s="1"/>
  <c r="AN56" i="1"/>
  <c r="AU54" i="1"/>
  <c r="AX54" i="1"/>
  <c r="AZ54" i="1"/>
  <c r="AV54" i="1" s="1"/>
  <c r="AK29" i="1" s="1"/>
  <c r="AY54" i="1"/>
  <c r="W30" i="1"/>
  <c r="J30" i="2"/>
  <c r="AG55" i="1"/>
  <c r="AN55" i="1" s="1"/>
  <c r="J39" i="2" l="1"/>
  <c r="W29" i="1"/>
  <c r="AT54" i="1"/>
  <c r="AG54" i="1"/>
  <c r="AN54" i="1" s="1"/>
  <c r="AK26" i="1" l="1"/>
  <c r="AK35" i="1"/>
</calcChain>
</file>

<file path=xl/sharedStrings.xml><?xml version="1.0" encoding="utf-8"?>
<sst xmlns="http://schemas.openxmlformats.org/spreadsheetml/2006/main" count="8368" uniqueCount="1482">
  <si>
    <t>Export Komplet</t>
  </si>
  <si>
    <t>VZ</t>
  </si>
  <si>
    <t>2.0</t>
  </si>
  <si>
    <t>ZAMOK</t>
  </si>
  <si>
    <t>False</t>
  </si>
  <si>
    <t>{a1e15ffb-51fc-41c4-a5b8-d0ea9c60026e}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</si>
  <si>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</si>
  <si>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</si>
  <si>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</si>
  <si>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</si>
  <si>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</si>
  <si>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</si>
  <si>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</si>
  <si>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</si>
  <si>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17_R2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</si>
  <si>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</si>
  <si>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</si>
  <si>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komunikace a ploch před ZŠ Buzulucká vč. VO</t>
  </si>
  <si>
    <t>KSO:</t>
  </si>
  <si>
    <t/>
  </si>
  <si>
    <t>CC-CZ:</t>
  </si>
  <si>
    <t>Místo:</t>
  </si>
  <si>
    <t>k.ú. Teplice-Řetenice</t>
  </si>
  <si>
    <t>Datum:</t>
  </si>
  <si>
    <t>13. 2. 2026</t>
  </si>
  <si>
    <t>Zadavatel:</t>
  </si>
  <si>
    <t>IČ:</t>
  </si>
  <si>
    <t>00266621</t>
  </si>
  <si>
    <t>Statutární město Teplice</t>
  </si>
  <si>
    <t>DIČ:</t>
  </si>
  <si>
    <t>CZ00266621</t>
  </si>
  <si>
    <t>Účastník:</t>
  </si>
  <si>
    <t>Vyplň údaj</t>
  </si>
  <si>
    <t>Projektant:</t>
  </si>
  <si>
    <t>10884548</t>
  </si>
  <si>
    <t xml:space="preserve">PROJEKTY CHLADNÝ s.r.o. </t>
  </si>
  <si>
    <t>CZ10884548</t>
  </si>
  <si>
    <t>True</t>
  </si>
  <si>
    <t>Zpracovatel:</t>
  </si>
  <si>
    <t>Ladislav Marek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</si>
  <si>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</si>
  <si>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</si>
  <si>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</si>
  <si>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</si>
  <si>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</si>
  <si>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</si>
  <si>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</si>
  <si>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</si>
  <si>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</si>
  <si>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</si>
  <si>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</si>
  <si>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</si>
  <si>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</si>
  <si>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</si>
  <si>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</si>
  <si>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</si>
  <si>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</si>
  <si>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</si>
  <si>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</si>
  <si>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</si>
  <si>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</si>
  <si>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</si>
  <si>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</si>
  <si>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</si>
  <si>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</si>
  <si>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</si>
  <si>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</si>
  <si>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</si>
  <si>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</si>
  <si>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</si>
  <si>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</si>
  <si>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</si>
  <si>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</si>
  <si>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</si>
  <si>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</si>
  <si>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</si>
  <si>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</si>
  <si>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</si>
  <si>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</si>
  <si>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</si>
  <si>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</si>
  <si>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</si>
  <si>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</t>
  </si>
  <si>
    <t>STA</t>
  </si>
  <si>
    <t>1</t>
  </si>
  <si>
    <t>{e4c691dc-e3d3-417b-a7de-be8072f5b8ed}</t>
  </si>
  <si>
    <t>2</t>
  </si>
  <si>
    <t>SO 02</t>
  </si>
  <si>
    <t>Veřejné osvětlení</t>
  </si>
  <si>
    <t>{b1542a95-5f71-46a7-8830-f257bfdf7211}</t>
  </si>
  <si>
    <t>VON</t>
  </si>
  <si>
    <t>Vedlejší a ostatní náklady</t>
  </si>
  <si>
    <t>{c2ad1b86-0481-4c2e-91f7-56f302efd782}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</si>
  <si>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</si>
  <si>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</si>
  <si>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</si>
  <si>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</si>
  <si>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</si>
  <si>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</si>
  <si>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</si>
  <si>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</si>
  <si>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</si>
  <si>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</si>
  <si>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</si>
  <si>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</si>
  <si>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</si>
  <si>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</si>
  <si>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</si>
  <si>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</si>
  <si>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    46-M - Zemní práce při extr.mont.pracích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</si>
  <si>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</si>
  <si>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</si>
  <si>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</si>
  <si>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</si>
  <si>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</si>
  <si>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</si>
  <si>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</si>
  <si>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</si>
  <si>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</si>
  <si>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</si>
  <si>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</si>
  <si>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</si>
  <si>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</si>
  <si>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</si>
  <si>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</si>
  <si>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</si>
  <si>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</si>
  <si>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</si>
  <si>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</si>
  <si>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</si>
  <si>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</si>
  <si>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m2</t>
  </si>
  <si>
    <t>CS ÚRS 2026 01</t>
  </si>
  <si>
    <t>4</t>
  </si>
  <si>
    <t>1162963726</t>
  </si>
  <si>
    <t>Online PSC</t>
  </si>
  <si>
    <t>https://podminky.urs.cz/item/CS_URS_2026_01/113106134</t>
  </si>
  <si>
    <t>VV</t>
  </si>
  <si>
    <t>Odstranění dlážděného krytu chodníku v místě navržených vjezdů</t>
  </si>
  <si>
    <t>36,0</t>
  </si>
  <si>
    <t>113106144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</si>
  <si>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</si>
  <si>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-1797907479</t>
  </si>
  <si>
    <t>https://podminky.urs.cz/item/CS_URS_2026_01/113106144</t>
  </si>
  <si>
    <t>Odstranění dlážděného krytu chodníku</t>
  </si>
  <si>
    <t>464,0</t>
  </si>
  <si>
    <t>Odstranění dlážděného krytu chodníku v místě navržené vozovky</t>
  </si>
  <si>
    <t>278,0</t>
  </si>
  <si>
    <t>Součet</t>
  </si>
  <si>
    <t>3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</si>
  <si>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</si>
  <si>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</si>
  <si>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-80304488</t>
  </si>
  <si>
    <t>https://podminky.urs.cz/item/CS_URS_2026_01/113107222</t>
  </si>
  <si>
    <t>Odstranění stávající  vozovky</t>
  </si>
  <si>
    <t>podkl. vrstvy ŠD tl. 200 mm</t>
  </si>
  <si>
    <t>1667,0</t>
  </si>
  <si>
    <t>Odstranění asfaltového chodníku</t>
  </si>
  <si>
    <t>podkl. vrstvy ŠD tl. 110 mm</t>
  </si>
  <si>
    <t>652,0</t>
  </si>
  <si>
    <t>podkl. vrstvy ŠD tl. 150 mm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</si>
  <si>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</si>
  <si>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</si>
  <si>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1543625171</t>
  </si>
  <si>
    <t>https://podminky.urs.cz/item/CS_URS_2026_01/113107223</t>
  </si>
  <si>
    <t>podkl. vrstvy ŠD tl. 290 mm</t>
  </si>
  <si>
    <t>1200,0</t>
  </si>
  <si>
    <t>5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</si>
  <si>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</si>
  <si>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</si>
  <si>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-1978414137</t>
  </si>
  <si>
    <t>https://podminky.urs.cz/item/CS_URS_2026_01/113107224</t>
  </si>
  <si>
    <t>podkl. vrstvy ŠD tl. 310 mm</t>
  </si>
  <si>
    <t>6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</si>
  <si>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</si>
  <si>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</si>
  <si>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-1273457405</t>
  </si>
  <si>
    <t>https://podminky.urs.cz/item/CS_URS_2026_01/113107231</t>
  </si>
  <si>
    <t>betonové podkl. vrstvy tl. 110 mm</t>
  </si>
  <si>
    <t>7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</si>
  <si>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</si>
  <si>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</si>
  <si>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-1699852641</t>
  </si>
  <si>
    <t>https://podminky.urs.cz/item/CS_URS_2026_01/113107241</t>
  </si>
  <si>
    <t>odstr. asf. podkl. vrstev</t>
  </si>
  <si>
    <t>1200,0+652,0</t>
  </si>
  <si>
    <t>8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</si>
  <si>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</si>
  <si>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</si>
  <si>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-437723375</t>
  </si>
  <si>
    <t>https://podminky.urs.cz/item/CS_URS_2026_01/113107242</t>
  </si>
  <si>
    <t>Odstranění stávající vozovky</t>
  </si>
  <si>
    <t>9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</si>
  <si>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</si>
  <si>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</si>
  <si>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709548673</t>
  </si>
  <si>
    <t>https://podminky.urs.cz/item/CS_URS_2026_01/113107322</t>
  </si>
  <si>
    <t>Vybourání betonového krytu v místě navrženého kontejn. stání</t>
  </si>
  <si>
    <t>tl. 160 mm</t>
  </si>
  <si>
    <t>9,0</t>
  </si>
  <si>
    <t>Vybourání betonového krytu v místě navržených vjezdů</t>
  </si>
  <si>
    <t>tl. 120 mm</t>
  </si>
  <si>
    <t>7,0</t>
  </si>
  <si>
    <t>10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</si>
  <si>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</si>
  <si>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</si>
  <si>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1165417903</t>
  </si>
  <si>
    <t>https://podminky.urs.cz/item/CS_URS_2026_01/113107323</t>
  </si>
  <si>
    <t>Odstranění stávající vozovky v místě navržených vjezdů</t>
  </si>
  <si>
    <t>podkl. vrstvy ŠD  tl. 220mm</t>
  </si>
  <si>
    <t>14,0</t>
  </si>
  <si>
    <t>podkl. vrstvy ŠD  tl. 270mm</t>
  </si>
  <si>
    <t>Odstranění štěrkového krytu v místě navržených vjezdů</t>
  </si>
  <si>
    <t>štěrk. kryt  tl. 200mm</t>
  </si>
  <si>
    <t>8,0*0,2</t>
  </si>
  <si>
    <t>11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</si>
  <si>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</si>
  <si>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</si>
  <si>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-1755283392</t>
  </si>
  <si>
    <t>https://podminky.urs.cz/item/CS_URS_2026_01/113107332</t>
  </si>
  <si>
    <t>tl. 250 mm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</si>
  <si>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</si>
  <si>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</si>
  <si>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1666829207</t>
  </si>
  <si>
    <t>https://podminky.urs.cz/item/CS_URS_2026_01/113107342</t>
  </si>
  <si>
    <t>Odstranění stávající vozovky v místě navržených chodníků</t>
  </si>
  <si>
    <t>160,0</t>
  </si>
  <si>
    <t>13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</si>
  <si>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</si>
  <si>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</si>
  <si>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1743383180</t>
  </si>
  <si>
    <t>https://podminky.urs.cz/item/CS_URS_2026_01/113107343</t>
  </si>
  <si>
    <t>asf. podkl. vrstvy  tl. 110mm</t>
  </si>
  <si>
    <t>14</t>
  </si>
  <si>
    <t>113154522</t>
  </si>
  <si>
    <t>Frézování živičného podkladu nebo krytu s naložením hmot na dopravní prostředek plochy do 500 m2 pruhu šířky přes 0,5 m, tloušťky vrstvy 40 mm</t>
  </si>
  <si>
    <t>-1099475919</t>
  </si>
  <si>
    <t>https://podminky.urs.cz/item/CS_URS_2026_01/113154522</t>
  </si>
  <si>
    <t>Odstranění asf. krytu vozovky pro budoucí navázání nových vrstev na stáv. asfalt</t>
  </si>
  <si>
    <t>74,0</t>
  </si>
  <si>
    <t>15</t>
  </si>
  <si>
    <t>113154524</t>
  </si>
  <si>
    <t>Frézování živičného podkladu nebo krytu s naložením hmot na dopravní prostředek plochy do 500 m2 pruhu šířky přes 0,5 m, tloušťky vrstvy 60 mm</t>
  </si>
  <si>
    <t>768673292</t>
  </si>
  <si>
    <t>https://podminky.urs.cz/item/CS_URS_2026_01/113154524</t>
  </si>
  <si>
    <t>16</t>
  </si>
  <si>
    <t>113154542</t>
  </si>
  <si>
    <t>Frézování živičného podkladu nebo krytu s naložením hmot na dopravní prostředek plochy přes 500 do 2 000 m2 pruhu šířky přes 1 m, tloušťky vrstvy 40 mm</t>
  </si>
  <si>
    <t>1167711521</t>
  </si>
  <si>
    <t>https://podminky.urs.cz/item/CS_URS_2026_01/113154542</t>
  </si>
  <si>
    <t>17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</si>
  <si>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</si>
  <si>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</si>
  <si>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</si>
  <si>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-576119191</t>
  </si>
  <si>
    <t>https://podminky.urs.cz/item/CS_URS_2026_01/113201112</t>
  </si>
  <si>
    <t>18</t>
  </si>
  <si>
    <t>113202111</t>
  </si>
  <si>
    <t>Vytrhání obrub s vybouráním lože, s přemístěním hmot na skládku na vzdálenost do 3 m nebo s naložením na dopravní prostředek z krajníků nebo obrubníků stojatých</t>
  </si>
  <si>
    <t>-1519678465</t>
  </si>
  <si>
    <t>https://podminky.urs.cz/item/CS_URS_2026_01/113202111</t>
  </si>
  <si>
    <t>1200,0+419,0+25,0</t>
  </si>
  <si>
    <t>19</t>
  </si>
  <si>
    <t>121151103</t>
  </si>
  <si>
    <t>Sejmutí ornice strojně při souvislé ploše do 100 m2, tl. vrstvy do 200 mm</t>
  </si>
  <si>
    <t>1836085420</t>
  </si>
  <si>
    <t>https://podminky.urs.cz/item/CS_URS_2026_01/121151103</t>
  </si>
  <si>
    <t>odstranění zeleně v místě kontejner. stání</t>
  </si>
  <si>
    <t>5,0</t>
  </si>
  <si>
    <t>20</t>
  </si>
  <si>
    <t>121151123</t>
  </si>
  <si>
    <t>Sejmutí ornice strojně při souvislé ploše přes 500 m2, tl. vrstvy do 200 mm</t>
  </si>
  <si>
    <t>-897284064</t>
  </si>
  <si>
    <t>https://podminky.urs.cz/item/CS_URS_2026_01/121151123</t>
  </si>
  <si>
    <t>odstranění zeleně</t>
  </si>
  <si>
    <t>620,0</t>
  </si>
  <si>
    <t>odstranění zeleně v místě navrženého chodníku</t>
  </si>
  <si>
    <t>657,0</t>
  </si>
  <si>
    <t>122311101</t>
  </si>
  <si>
    <t>Odkopávky a prokopávky ručně zapažené i nezapažené v hornině třídy těžitelnosti II skupiny 4</t>
  </si>
  <si>
    <t>m3</t>
  </si>
  <si>
    <t>506681190</t>
  </si>
  <si>
    <t>https://podminky.urs.cz/item/CS_URS_2026_01/122311101</t>
  </si>
  <si>
    <t>Ztížené ruční odkopávky v místě inženýrských sítí s nedostatečným krytím</t>
  </si>
  <si>
    <t>716,0*0,3+274,0*0,5</t>
  </si>
  <si>
    <t>22</t>
  </si>
  <si>
    <t>122351101</t>
  </si>
  <si>
    <t>Odkopávky a prokopávky nezapažené strojně v hornině třídy těžitelnosti II skupiny 4 do 20 m3</t>
  </si>
  <si>
    <t>687297450</t>
  </si>
  <si>
    <t>https://podminky.urs.cz/item/CS_URS_2026_01/122351101</t>
  </si>
  <si>
    <t>výkop zeminy</t>
  </si>
  <si>
    <t>5,0*0,21</t>
  </si>
  <si>
    <t>8,0*0,17</t>
  </si>
  <si>
    <t>23</t>
  </si>
  <si>
    <t>122351104</t>
  </si>
  <si>
    <t>Odkopávky a prokopávky nezapažené strojně v hornině třídy těžitelnosti II skupiny 4 přes 100 do 500 m3</t>
  </si>
  <si>
    <t>-1036578307</t>
  </si>
  <si>
    <t>https://podminky.urs.cz/item/CS_URS_2026_01/122351104</t>
  </si>
  <si>
    <t>657,0*0,05</t>
  </si>
  <si>
    <t>Sanace podloží v místě vozovky</t>
  </si>
  <si>
    <t>výkop nevhodného materiálu z podloží</t>
  </si>
  <si>
    <t>326,0*0,5</t>
  </si>
  <si>
    <t>Sanace podloží v místě vjezdů, parkovacího stání a částečně chodníků</t>
  </si>
  <si>
    <t>415,0*0,3</t>
  </si>
  <si>
    <t>24</t>
  </si>
  <si>
    <t>122351105</t>
  </si>
  <si>
    <t>Odkopávky a prokopávky nezapažené strojně v hornině třídy těžitelnosti II skupiny 4 přes 500 do 1 000 m3</t>
  </si>
  <si>
    <t>-216623357</t>
  </si>
  <si>
    <t>https://podminky.urs.cz/item/CS_URS_2026_01/122351105</t>
  </si>
  <si>
    <t>1021,0*0,5</t>
  </si>
  <si>
    <t>25</t>
  </si>
  <si>
    <t>129001101</t>
  </si>
  <si>
    <t>Příplatek k cenám vykopávek za ztížení vykopávky v blízkosti podzemního vedení nebo výbušnin v horninách jakékoliv třídy</t>
  </si>
  <si>
    <t>-100150835</t>
  </si>
  <si>
    <t>https://podminky.urs.cz/item/CS_URS_2026_01/129001101</t>
  </si>
  <si>
    <t>26</t>
  </si>
  <si>
    <t>132354201</t>
  </si>
  <si>
    <t>Hloubení zapažených rýh šířky přes 800 do 2 000 mm strojně s urovnáním dna do předepsaného profilu a spádu v hornině třídy těžitelnosti II skupiny 4 do 20 m3</t>
  </si>
  <si>
    <t>-1667099532</t>
  </si>
  <si>
    <t>https://podminky.urs.cz/item/CS_URS_2026_01/132354201</t>
  </si>
  <si>
    <t>Rekonstrukce přípojky uliční vpusti</t>
  </si>
  <si>
    <t>8,0*1,5</t>
  </si>
  <si>
    <t>27</t>
  </si>
  <si>
    <t>151101101</t>
  </si>
  <si>
    <t>Zřízení pažení a rozepření stěn rýh pro podzemní vedení příložné pro jakoukoliv mezerovitost, hloubky do 2 m</t>
  </si>
  <si>
    <t>-1758551635</t>
  </si>
  <si>
    <t>https://podminky.urs.cz/item/CS_URS_2026_01/151101101</t>
  </si>
  <si>
    <t>8,0*3,0</t>
  </si>
  <si>
    <t>28</t>
  </si>
  <si>
    <t>151101111</t>
  </si>
  <si>
    <t>Odstranění pažení a rozepření stěn rýh pro podzemní vedení s uložením materiálu na vzdálenost do 3 m od kraje výkopu příložné, hloubky do 2 m</t>
  </si>
  <si>
    <t>-196622194</t>
  </si>
  <si>
    <t>https://podminky.urs.cz/item/CS_URS_2026_01/151101111</t>
  </si>
  <si>
    <t>29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</si>
  <si>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</si>
  <si>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</si>
  <si>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-1153438749</t>
  </si>
  <si>
    <t>https://podminky.urs.cz/item/CS_URS_2026_01/162751137</t>
  </si>
  <si>
    <t>výkop</t>
  </si>
  <si>
    <t>1185,06</t>
  </si>
  <si>
    <t>přípojky UV - přebytek</t>
  </si>
  <si>
    <t>12,0-8,8</t>
  </si>
  <si>
    <t>30</t>
  </si>
  <si>
    <t>171201231</t>
  </si>
  <si>
    <t>Poplatek za předání zeminy a kamení recyklačnímu zařízení zatříděné do Katalogu odpadů pod kódem 17 05 04</t>
  </si>
  <si>
    <t>t</t>
  </si>
  <si>
    <t>1564825785</t>
  </si>
  <si>
    <t>https://podminky.urs.cz/item/CS_URS_2026_01/171201231</t>
  </si>
  <si>
    <t>1188,26*1,7 "Přepočtené koeficientem množství</t>
  </si>
  <si>
    <t>31</t>
  </si>
  <si>
    <t>174151101</t>
  </si>
  <si>
    <t>Zásyp sypaninou z jakékoliv horniny strojně s uložením výkopku ve vrstvách se zhutněním jam, šachet, rýh nebo kolem objektů v těchto vykopávkách</t>
  </si>
  <si>
    <t>94865403</t>
  </si>
  <si>
    <t>https://podminky.urs.cz/item/CS_URS_2026_01/174151101</t>
  </si>
  <si>
    <t>8,0*1,1</t>
  </si>
  <si>
    <t>32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</si>
  <si>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</si>
  <si>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</si>
  <si>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-694701062</t>
  </si>
  <si>
    <t>https://podminky.urs.cz/item/CS_URS_2026_01/175151101</t>
  </si>
  <si>
    <t>8,0*0,3</t>
  </si>
  <si>
    <t>33</t>
  </si>
  <si>
    <t>M</t>
  </si>
  <si>
    <t>58337331</t>
  </si>
  <si>
    <t>štěrkopísek frakce 0/22</t>
  </si>
  <si>
    <t>274299292</t>
  </si>
  <si>
    <t>2,4-0,251</t>
  </si>
  <si>
    <t>2,149*1,8 "Přepočtené koeficientem množství</t>
  </si>
  <si>
    <t>34</t>
  </si>
  <si>
    <t>181351113</t>
  </si>
  <si>
    <t>Rozprostření a urovnání ornice v rovině nebo ve svahu sklonu do 1:5 strojně při souvislé ploše přes 500 m2, tl. vrstvy do 200 mm</t>
  </si>
  <si>
    <t>156248243</t>
  </si>
  <si>
    <t>https://podminky.urs.cz/item/CS_URS_2026_01/181351113</t>
  </si>
  <si>
    <t>35</t>
  </si>
  <si>
    <t>181411131</t>
  </si>
  <si>
    <t>Založení trávníku na půdě předem připravené plochy do 1000 m2 výsevem včetně utažení parkového v rovině nebo na svahu do 1:5</t>
  </si>
  <si>
    <t>48403219</t>
  </si>
  <si>
    <t>https://podminky.urs.cz/item/CS_URS_2026_01/181411131</t>
  </si>
  <si>
    <t>36</t>
  </si>
  <si>
    <t>00572410</t>
  </si>
  <si>
    <t>osivo směs travní parková</t>
  </si>
  <si>
    <t>kg</t>
  </si>
  <si>
    <t>-266326062</t>
  </si>
  <si>
    <t>905*0,02 "Přepočtené koeficientem množství</t>
  </si>
  <si>
    <t>37</t>
  </si>
  <si>
    <t>181951114</t>
  </si>
  <si>
    <t>Úprava pláně vyrovnáním výškových rozdílů strojně v hornině třídy těžitelnosti II, skupiny 4 a 5 se zhutněním</t>
  </si>
  <si>
    <t>2128091918</t>
  </si>
  <si>
    <t>https://podminky.urs.cz/item/CS_URS_2026_01/181951114</t>
  </si>
  <si>
    <t>v místě vozovky</t>
  </si>
  <si>
    <t>1615,0</t>
  </si>
  <si>
    <t>v místě chodníku</t>
  </si>
  <si>
    <t>3080,0</t>
  </si>
  <si>
    <t>Zakládání</t>
  </si>
  <si>
    <t>38</t>
  </si>
  <si>
    <t>273321118</t>
  </si>
  <si>
    <t>Základové konstrukce z betonu železového desky C 30/37</t>
  </si>
  <si>
    <t>131259768</t>
  </si>
  <si>
    <t>https://podminky.urs.cz/item/CS_URS_2026_01/273321118</t>
  </si>
  <si>
    <t>P</t>
  </si>
  <si>
    <t>Poznámka k položce:_x000D_
beton C 30/37 FX4</t>
  </si>
  <si>
    <t>Středový ostrov okružní křižovatky</t>
  </si>
  <si>
    <t>39,0*0,2</t>
  </si>
  <si>
    <t>39</t>
  </si>
  <si>
    <t>273361413</t>
  </si>
  <si>
    <t>Výztuž základových konstrukcí desek ze svařovaných sítí, hmotnosti přes 6 kg/m2</t>
  </si>
  <si>
    <t>1028005421</t>
  </si>
  <si>
    <t>https://podminky.urs.cz/item/CS_URS_2026_01/273361413</t>
  </si>
  <si>
    <t>7kg/m2</t>
  </si>
  <si>
    <t>40,0*2*0,007</t>
  </si>
  <si>
    <t>Vodorovné konstrukce</t>
  </si>
  <si>
    <t>40</t>
  </si>
  <si>
    <t>451573111</t>
  </si>
  <si>
    <t>Lože pod potrubí, stoky a drobné objekty v otevřeném výkopu z písku a štěrkopísku do 63 mm</t>
  </si>
  <si>
    <t>-1969358183</t>
  </si>
  <si>
    <t>https://podminky.urs.cz/item/CS_URS_2026_01/451573111</t>
  </si>
  <si>
    <t>8,0*0,1</t>
  </si>
  <si>
    <t>41</t>
  </si>
  <si>
    <t>452112112</t>
  </si>
  <si>
    <t>Osazení betonových dílců prstenců nebo rámů pod poklopy a mříže do malty, výšky do 100 mm</t>
  </si>
  <si>
    <t>kus</t>
  </si>
  <si>
    <t>-1608866682</t>
  </si>
  <si>
    <t>https://podminky.urs.cz/item/CS_URS_2026_01/452112112</t>
  </si>
  <si>
    <t>42</t>
  </si>
  <si>
    <t>59224011</t>
  </si>
  <si>
    <t>prstenec šachtový vyrovnávací betonový 625x100x60mm</t>
  </si>
  <si>
    <t>-369738163</t>
  </si>
  <si>
    <t>Komunikace pozemní</t>
  </si>
  <si>
    <t>43</t>
  </si>
  <si>
    <t>564671011</t>
  </si>
  <si>
    <t>Podklad z kameniva hrubého drceného vel. 63-125 mm, s rozprostřením a zhutněním plochy jednotlivě do 100 m2, po zhutnění tl. 250 mm</t>
  </si>
  <si>
    <t>515033892</t>
  </si>
  <si>
    <t>https://podminky.urs.cz/item/CS_URS_2026_01/564671011</t>
  </si>
  <si>
    <t>Sanace podloží v místě vozovky - tl. 500 mm</t>
  </si>
  <si>
    <t>326,0*2</t>
  </si>
  <si>
    <t>44</t>
  </si>
  <si>
    <t>564851011</t>
  </si>
  <si>
    <t>Podklad ze štěrkodrti ŠD s rozprostřením a zhutněním plochy jednotlivě do 100 m2, po zhutnění tl. 150 mm</t>
  </si>
  <si>
    <t>-173009915</t>
  </si>
  <si>
    <t>https://podminky.urs.cz/item/CS_URS_2026_01/564851011</t>
  </si>
  <si>
    <t>Středový ostrov okružní křižovatky s žulové kostky</t>
  </si>
  <si>
    <t>39,0</t>
  </si>
  <si>
    <t>46</t>
  </si>
  <si>
    <t>564861011</t>
  </si>
  <si>
    <t>Podklad ze štěrkodrti ŠD s rozprostřením a zhutněním plochy jednotlivě do 100 m2, po zhutnění tl. 200 mm</t>
  </si>
  <si>
    <t>2082089061</t>
  </si>
  <si>
    <t>https://podminky.urs.cz/item/CS_URS_2026_01/564861011</t>
  </si>
  <si>
    <t>47</t>
  </si>
  <si>
    <t>564861111</t>
  </si>
  <si>
    <t>Podklad ze štěrkodrti ŠD s rozprostřením a zhutněním plochy přes 100 m2, po zhutnění tl. 200 mm</t>
  </si>
  <si>
    <t>-134144429</t>
  </si>
  <si>
    <t>https://podminky.urs.cz/item/CS_URS_2026_01/564861111</t>
  </si>
  <si>
    <t>Asfaltová vozovka - plná konstrukce</t>
  </si>
  <si>
    <t>1578,0</t>
  </si>
  <si>
    <t>48</t>
  </si>
  <si>
    <t>564871011</t>
  </si>
  <si>
    <t>Podklad ze štěrkodrti ŠD s rozprostřením a zhutněním plochy jednotlivě do 100 m2, po zhutnění tl. 250 mm</t>
  </si>
  <si>
    <t>1363872691</t>
  </si>
  <si>
    <t>https://podminky.urs.cz/item/CS_URS_2026_01/564871011</t>
  </si>
  <si>
    <t>Varovné pásy na vjezdech</t>
  </si>
  <si>
    <t>49,0</t>
  </si>
  <si>
    <t>Umělá vodící linie na vjezdech</t>
  </si>
  <si>
    <t>8,0</t>
  </si>
  <si>
    <t>Rozdělení park. stání dlažbu s rovnou hranou</t>
  </si>
  <si>
    <t>8,14</t>
  </si>
  <si>
    <t>49</t>
  </si>
  <si>
    <t>564871013</t>
  </si>
  <si>
    <t>Podklad ze štěrkodrti ŠD s rozprostřením a zhutněním plochy jednotlivě do 100 m2, po zhutnění tl. 270 mm</t>
  </si>
  <si>
    <t>2026783376</t>
  </si>
  <si>
    <t>https://podminky.urs.cz/item/CS_URS_2026_01/564871013</t>
  </si>
  <si>
    <t>Umělá vodící linie na chodníku</t>
  </si>
  <si>
    <t>13,0</t>
  </si>
  <si>
    <t>50</t>
  </si>
  <si>
    <t>564871111</t>
  </si>
  <si>
    <t>Podklad ze štěrkodrti ŠD s rozprostřením a zhutněním plochy přes 100 m2, po zhutnění tl. 250 mm</t>
  </si>
  <si>
    <t>-636561837</t>
  </si>
  <si>
    <t>https://podminky.urs.cz/item/CS_URS_2026_01/564871111</t>
  </si>
  <si>
    <t>1295,0*2</t>
  </si>
  <si>
    <t>Dlážděný vjezd</t>
  </si>
  <si>
    <t>195,0</t>
  </si>
  <si>
    <t>Komunikace ze zasakovací dlažby</t>
  </si>
  <si>
    <t>679,0</t>
  </si>
  <si>
    <t>51</t>
  </si>
  <si>
    <t>564871113</t>
  </si>
  <si>
    <t>Podklad ze štěrkodrti ŠD s rozprostřením a zhutněním plochy přes 100 m2, po zhutnění tl. 270 mm</t>
  </si>
  <si>
    <t>791660590</t>
  </si>
  <si>
    <t>https://podminky.urs.cz/item/CS_URS_2026_01/564871113</t>
  </si>
  <si>
    <t>Dlážděný chodník</t>
  </si>
  <si>
    <t>1525,0</t>
  </si>
  <si>
    <t>Dlážděný pruh pro cyklisty</t>
  </si>
  <si>
    <t>485,0</t>
  </si>
  <si>
    <t>Varovné pásy na chodníku</t>
  </si>
  <si>
    <t>180,0</t>
  </si>
  <si>
    <t>52</t>
  </si>
  <si>
    <t>564871116</t>
  </si>
  <si>
    <t>Podklad ze štěrkodrti ŠD s rozprostřením a zhutněním plochy přes 100 m2, po zhutnění tl. 300 mm</t>
  </si>
  <si>
    <t>-549548931</t>
  </si>
  <si>
    <t>https://podminky.urs.cz/item/CS_URS_2026_01/564871116</t>
  </si>
  <si>
    <t>Sanace podloží v místě vjezdů, parkovacího stání a částečně chodníků - tl. 300 mm</t>
  </si>
  <si>
    <t>1156,0</t>
  </si>
  <si>
    <t>53</t>
  </si>
  <si>
    <t>565145021</t>
  </si>
  <si>
    <t>Asfaltový beton vrstva podkladní ACP 16 z nemodifikovaného asfaltu s rozprostřením a zhutněním ACP 16 + v pruhu šířky přes 3 m, po zhutnění tl. 60 mm</t>
  </si>
  <si>
    <t>435649302</t>
  </si>
  <si>
    <t>https://podminky.urs.cz/item/CS_URS_2026_01/565145021</t>
  </si>
  <si>
    <t>54</t>
  </si>
  <si>
    <t>567122111</t>
  </si>
  <si>
    <t>Podklad ze směsi stmelené cementem SC bez dilatačních spár, s rozprostřením a zhutněním SC C 8/10, po zhutnění tl. 120 mm</t>
  </si>
  <si>
    <t>15349910</t>
  </si>
  <si>
    <t>https://podminky.urs.cz/item/CS_URS_2026_01/567122111</t>
  </si>
  <si>
    <t>55</t>
  </si>
  <si>
    <t>573191111</t>
  </si>
  <si>
    <t>Postřik infiltrační kationaktivní emulzí v množství 1,00 kg/m2</t>
  </si>
  <si>
    <t>1995329806</t>
  </si>
  <si>
    <t>https://podminky.urs.cz/item/CS_URS_2026_01/573191111</t>
  </si>
  <si>
    <t>Asfaltová vozovka - napojení na stávající vozovku</t>
  </si>
  <si>
    <t>76,0</t>
  </si>
  <si>
    <t>56</t>
  </si>
  <si>
    <t>573211112</t>
  </si>
  <si>
    <t>Postřik spojovací PS bez posypu kamenivem z asfaltu silničního, v množství 0,70 kg/m2</t>
  </si>
  <si>
    <t>407831378</t>
  </si>
  <si>
    <t>https://podminky.urs.cz/item/CS_URS_2026_01/573211112</t>
  </si>
  <si>
    <t>57</t>
  </si>
  <si>
    <t>577134011</t>
  </si>
  <si>
    <t>Asfaltový beton vrstva obrusná ACO 11 z nemodifikovaného asfaltu s rozprostřením a se zhutněním ACO 11+ v pruhu šířky do 1,5 m, po zhutnění tl. 40 mm</t>
  </si>
  <si>
    <t>2024859435</t>
  </si>
  <si>
    <t>https://podminky.urs.cz/item/CS_URS_2026_01/577134011</t>
  </si>
  <si>
    <t>58</t>
  </si>
  <si>
    <t>577134121</t>
  </si>
  <si>
    <t>Asfaltový beton vrstva obrusná ACO 11 z nemodifikovaného asfaltu s rozprostřením a se zhutněním ACO 11+ v pruhu šířky přes 3 m, po zhutnění tl. 40 mm</t>
  </si>
  <si>
    <t>-796596496</t>
  </si>
  <si>
    <t>https://podminky.urs.cz/item/CS_URS_2026_01/577134121</t>
  </si>
  <si>
    <t>59</t>
  </si>
  <si>
    <t>577155112</t>
  </si>
  <si>
    <t>Asfaltový beton vrstva ložní ACL 16 z nemodifikovaného asfaltu s rozprostřením a zhutněním ACL 16 + v pruhu šířky do 3 m, po zhutnění tl. 60 mm</t>
  </si>
  <si>
    <t>-457892235</t>
  </si>
  <si>
    <t>https://podminky.urs.cz/item/CS_URS_2026_01/577155112</t>
  </si>
  <si>
    <t>60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</si>
  <si>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</si>
  <si>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</si>
  <si>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-782760109</t>
  </si>
  <si>
    <t>https://podminky.urs.cz/item/CS_URS_2026_01/596211110</t>
  </si>
  <si>
    <t>61</t>
  </si>
  <si>
    <t>59246085</t>
  </si>
  <si>
    <t>dlažba pro nevidomé betonová 200x200mm tl 60mm barevná</t>
  </si>
  <si>
    <t>-552145767</t>
  </si>
  <si>
    <t>Poznámka k položce:_x000D_
VODÍCÍ LINIE/6CM ČERVENÁ</t>
  </si>
  <si>
    <t>62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</si>
  <si>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</si>
  <si>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</si>
  <si>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-657340530</t>
  </si>
  <si>
    <t>https://podminky.urs.cz/item/CS_URS_2026_01/596211112</t>
  </si>
  <si>
    <t>63</t>
  </si>
  <si>
    <t>59245006</t>
  </si>
  <si>
    <t>dlažba pro nevidomé betonová 200x100mm tl 60mm barevná</t>
  </si>
  <si>
    <t>-815822488</t>
  </si>
  <si>
    <t>180*1,02 "Přepočtené koeficientem množství</t>
  </si>
  <si>
    <t>64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</si>
  <si>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</si>
  <si>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</si>
  <si>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1056271085</t>
  </si>
  <si>
    <t>https://podminky.urs.cz/item/CS_URS_2026_01/596211113</t>
  </si>
  <si>
    <t>65</t>
  </si>
  <si>
    <t>59245018</t>
  </si>
  <si>
    <t>dlažba skladebná betonová 200x100mm tl 60mm přírodní (sražená hrana)</t>
  </si>
  <si>
    <t>1652088390</t>
  </si>
  <si>
    <t>Poznámka k položce:_x000D_
sražená hrana</t>
  </si>
  <si>
    <t>1525,0*0,75</t>
  </si>
  <si>
    <t>1143,75*1,01 "Přepočtené koeficientem množství</t>
  </si>
  <si>
    <t>66</t>
  </si>
  <si>
    <t>59245008</t>
  </si>
  <si>
    <t>dlažba skladebná betonová 200x100mm tl 60mm barevná (červená, sražená hrana)</t>
  </si>
  <si>
    <t>1557224854</t>
  </si>
  <si>
    <t>Poznámka k položce:_x000D_
(červená, sražená hrana)</t>
  </si>
  <si>
    <t>1525,0*0,25</t>
  </si>
  <si>
    <t>381,25*1,01 "Přepočtené koeficientem množství</t>
  </si>
  <si>
    <t>67</t>
  </si>
  <si>
    <t>CSB.0056021.URS</t>
  </si>
  <si>
    <t>dlažba skladebná betonová 200x100x60mm červená standard ROVNÁ HRANA</t>
  </si>
  <si>
    <t>964201331</t>
  </si>
  <si>
    <t>Poznámka k položce:_x000D_
betonová dlažba s ROVNOU HRANOU</t>
  </si>
  <si>
    <t>485*1,02 "Přepočtené koeficientem množství</t>
  </si>
  <si>
    <t>68</t>
  </si>
  <si>
    <t>596211114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</si>
  <si>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</si>
  <si>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1255243909</t>
  </si>
  <si>
    <t>https://podminky.urs.cz/item/CS_URS_2026_01/596211114</t>
  </si>
  <si>
    <t>69</t>
  </si>
  <si>
    <t>596212353</t>
  </si>
  <si>
    <t>Kladení dlažby z betonových zámkových dlaždic pozemních komunikací strojně s ložem z kameniva těženého nebo drceného tl. do 50 mm, s vyplněním spár, s dvojitým hutněním vibrováním a se smetením přebytečného materiálu na krajnici tl. 80 mm do 300 m2</t>
  </si>
  <si>
    <t>548361501</t>
  </si>
  <si>
    <t>https://podminky.urs.cz/item/CS_URS_2026_01/596212353</t>
  </si>
  <si>
    <t>Dlážděný vjezd - mozaika 75% přírodní + 25% červená</t>
  </si>
  <si>
    <t>215,0</t>
  </si>
  <si>
    <t>53,0</t>
  </si>
  <si>
    <t>12,0</t>
  </si>
  <si>
    <t>Dlážděný pruh zesílený pro cyklisty</t>
  </si>
  <si>
    <t>45,0</t>
  </si>
  <si>
    <t>70</t>
  </si>
  <si>
    <t>59245020</t>
  </si>
  <si>
    <t>dlažba skladebná betonová 200x100mm tl 80mm přírodní</t>
  </si>
  <si>
    <t>-1057632130</t>
  </si>
  <si>
    <t>Poznámka k položce:_x000D_
DLAŽBA SE SRAŽENOU HRANOU</t>
  </si>
  <si>
    <t>215,0*0,75</t>
  </si>
  <si>
    <t>161,25*1,02 "Přepočtené koeficientem množství</t>
  </si>
  <si>
    <t>153</t>
  </si>
  <si>
    <t>59245005</t>
  </si>
  <si>
    <t>dlažba skladebná betonová 200x100mm tl 80mm barevná (červená)</t>
  </si>
  <si>
    <t>1273730299</t>
  </si>
  <si>
    <t>Poznámka k položce:_x000D_
červená</t>
  </si>
  <si>
    <t>(215,0*0,25)*1,02 "Dlážděné vjezdy 25% plochy (červené)</t>
  </si>
  <si>
    <t>45,0*1,02 "zesílený pruh pro cyklisty</t>
  </si>
  <si>
    <t>71</t>
  </si>
  <si>
    <t>59245226</t>
  </si>
  <si>
    <t>dlažba pro nevidomé betonová 200x100mm tl 80mm barevná</t>
  </si>
  <si>
    <t>-1007336687</t>
  </si>
  <si>
    <t>Poznámka k položce:_x000D_
ČERVENÁ</t>
  </si>
  <si>
    <t>53*1,03 "Přepočtené koeficientem množství</t>
  </si>
  <si>
    <t>72</t>
  </si>
  <si>
    <t>59246088</t>
  </si>
  <si>
    <t>dlažba pro nevidomé betonová 200x200mm tl 80mm barevná</t>
  </si>
  <si>
    <t>416386659</t>
  </si>
  <si>
    <t>Poznámka k položce:_x000D_
VODÍCÍ LINIE/8CM ČERVENÁ</t>
  </si>
  <si>
    <t>12,5*1,03 "Přepočtené koeficientem množství</t>
  </si>
  <si>
    <t>74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</si>
  <si>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</si>
  <si>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</si>
  <si>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1109592605</t>
  </si>
  <si>
    <t>https://podminky.urs.cz/item/CS_URS_2026_01/596412115</t>
  </si>
  <si>
    <t>Komunikace ze zasakovací dlažby - vyznačené hranice stání + plochy vjezdů v parkovacím pruhu + plocha před školou + plocha parkovacího pruhu</t>
  </si>
  <si>
    <t>8,0+81,0+428,0+237,0</t>
  </si>
  <si>
    <t>75</t>
  </si>
  <si>
    <t>59245035</t>
  </si>
  <si>
    <t>dlažba plošná vegetační betonová 200x200mm tl 80mm přírodní</t>
  </si>
  <si>
    <t>-2040589382</t>
  </si>
  <si>
    <t>Poznámka k položce:_x000D_
retenční dlažba šedá</t>
  </si>
  <si>
    <t>(428,0+237,0)*1,01 "Přepočtené koeficientem množství - plocha před školou + plocha parkovacího pruhu</t>
  </si>
  <si>
    <t>154</t>
  </si>
  <si>
    <t>59245036</t>
  </si>
  <si>
    <t>dlažba plošná vegetační betonová 200x200mm tl 80mm barevná (černá)</t>
  </si>
  <si>
    <t>-106093893</t>
  </si>
  <si>
    <t>Poznámka k položce:_x000D_
retenční dlažba černá</t>
  </si>
  <si>
    <t xml:space="preserve">8,0+81,0*1,01 "Přepočtené koeficientem množství - vyznačené hranice stání + plochy vjezdů v parkovacím pruhu </t>
  </si>
  <si>
    <t>Vedení trubní dálková a přípojná</t>
  </si>
  <si>
    <t>76</t>
  </si>
  <si>
    <t>871353122</t>
  </si>
  <si>
    <t>Montáž kanalizačního potrubí z tvrdého PVC-U hladkého plnostěnného tuhost SN 10 DN 200</t>
  </si>
  <si>
    <t>-2051408615</t>
  </si>
  <si>
    <t>https://podminky.urs.cz/item/CS_URS_2026_01/871353122</t>
  </si>
  <si>
    <t>77</t>
  </si>
  <si>
    <t>28611176</t>
  </si>
  <si>
    <t>trubka kanalizační PVC-U plnostěnná jednovrstvá DN 200x1000mm SN10</t>
  </si>
  <si>
    <t>598544666</t>
  </si>
  <si>
    <t>8*1,03 "Přepočtené koeficientem množství</t>
  </si>
  <si>
    <t>78</t>
  </si>
  <si>
    <t>871365811</t>
  </si>
  <si>
    <t>Bourání stávajícího potrubí z PVC nebo polypropylenu PP v otevřeném výkopu DN přes 150 do 250</t>
  </si>
  <si>
    <t>-1741325346</t>
  </si>
  <si>
    <t>https://podminky.urs.cz/item/CS_URS_2026_01/871365811</t>
  </si>
  <si>
    <t>vybourání stáv. přípojky</t>
  </si>
  <si>
    <t>79</t>
  </si>
  <si>
    <t>894410232</t>
  </si>
  <si>
    <t>Osazení betonových dílců šachet kanalizačních skruž přechodová (konus) DN 1000</t>
  </si>
  <si>
    <t>1686591255</t>
  </si>
  <si>
    <t>https://podminky.urs.cz/item/CS_URS_2026_01/894410232</t>
  </si>
  <si>
    <t>80</t>
  </si>
  <si>
    <t>59224414</t>
  </si>
  <si>
    <t>konus betonové šachty DN 1000 kanalizační 100x62,5x58cm tl stěny 10 stupadla poplastovaná</t>
  </si>
  <si>
    <t>-655924308</t>
  </si>
  <si>
    <t>81</t>
  </si>
  <si>
    <t>89594118R</t>
  </si>
  <si>
    <t>Demontáž vpusti uliční z betonových dílců</t>
  </si>
  <si>
    <t>-737102915</t>
  </si>
  <si>
    <t>82</t>
  </si>
  <si>
    <t>895941302</t>
  </si>
  <si>
    <t>Osazení vpusti uliční z betonových dílců DN 450 dno s kalištěm</t>
  </si>
  <si>
    <t>1645740486</t>
  </si>
  <si>
    <t>https://podminky.urs.cz/item/CS_URS_2026_01/895941302</t>
  </si>
  <si>
    <t>83</t>
  </si>
  <si>
    <t>59223852</t>
  </si>
  <si>
    <t>dno pro uliční vpusť s kalovou prohlubní betonové 450x300x50mm</t>
  </si>
  <si>
    <t>977558634</t>
  </si>
  <si>
    <t>84</t>
  </si>
  <si>
    <t>895941314</t>
  </si>
  <si>
    <t>Osazení vpusti uliční z betonových dílců DN 450 skruž horní 570 mm</t>
  </si>
  <si>
    <t>549477128</t>
  </si>
  <si>
    <t>https://podminky.urs.cz/item/CS_URS_2026_01/895941314</t>
  </si>
  <si>
    <t>85</t>
  </si>
  <si>
    <t>59223858</t>
  </si>
  <si>
    <t>skruž betonová horní pro uliční vpusť 450x570x50mm</t>
  </si>
  <si>
    <t>-1631160007</t>
  </si>
  <si>
    <t>86</t>
  </si>
  <si>
    <t>895941332</t>
  </si>
  <si>
    <t>Osazení vpusti uliční z betonových dílců DN 450 skruž průběžná se zápachovou uzávěrkou</t>
  </si>
  <si>
    <t>1215563628</t>
  </si>
  <si>
    <t>https://podminky.urs.cz/item/CS_URS_2026_01/895941332</t>
  </si>
  <si>
    <t>87</t>
  </si>
  <si>
    <t>59223331</t>
  </si>
  <si>
    <t>vpusť uliční DN 450 skruž průběžná 450/570x50mm betonová se zápachovou uzávěrkou 200mm PVC</t>
  </si>
  <si>
    <t>713109284</t>
  </si>
  <si>
    <t>88</t>
  </si>
  <si>
    <t>899103211</t>
  </si>
  <si>
    <t>Demontáž poklopů litinových a ocelových včetně rámů, hmotnosti jednotlivě přes 100 do 150 Kg</t>
  </si>
  <si>
    <t>291285690</t>
  </si>
  <si>
    <t>https://podminky.urs.cz/item/CS_URS_2026_01/899103211</t>
  </si>
  <si>
    <t>Rekonstrukce kanalizační šachty</t>
  </si>
  <si>
    <t>89</t>
  </si>
  <si>
    <t>899104112</t>
  </si>
  <si>
    <t>Osazení poklopů šachtových litinových, ocelových nebo železobetonových včetně rámů pro třídu zatížení D400, E600</t>
  </si>
  <si>
    <t>211416316</t>
  </si>
  <si>
    <t>https://podminky.urs.cz/item/CS_URS_2026_01/899104112</t>
  </si>
  <si>
    <t>rekonstrukce revizní šachty</t>
  </si>
  <si>
    <t>90</t>
  </si>
  <si>
    <t>55241017</t>
  </si>
  <si>
    <t>poklop šachtový litinový kruhový DN 600 bez ventilace tř D400 pro běžný provoz</t>
  </si>
  <si>
    <t>1383044050</t>
  </si>
  <si>
    <t>91</t>
  </si>
  <si>
    <t>899132111R</t>
  </si>
  <si>
    <t>Výšková úprava poklopů s ošetřením podkladních vrstev hloubky do 25 cm</t>
  </si>
  <si>
    <t>1375076886</t>
  </si>
  <si>
    <t>Poznámka k položce:_x000D_
Výšková rektifikace stávajících poklopů a rámů</t>
  </si>
  <si>
    <t>92</t>
  </si>
  <si>
    <t>899204112</t>
  </si>
  <si>
    <t>Osazení mříží litinových včetně rámů a košů na bahno pro třídu zatížení D400, E600</t>
  </si>
  <si>
    <t>-1170125298</t>
  </si>
  <si>
    <t>https://podminky.urs.cz/item/CS_URS_2026_01/899204112</t>
  </si>
  <si>
    <t>93</t>
  </si>
  <si>
    <t>59223875</t>
  </si>
  <si>
    <t>koš nízký pro uliční vpusti žárově Pz plech pro rám 500/500mm</t>
  </si>
  <si>
    <t>1404104219</t>
  </si>
  <si>
    <t>94</t>
  </si>
  <si>
    <t>59224480</t>
  </si>
  <si>
    <t>mříž vtoková s rámem pro uliční vpusť 500x500, zatížení 25 tun</t>
  </si>
  <si>
    <t>1309212693</t>
  </si>
  <si>
    <t>Ostatní konstrukce a práce, bourání</t>
  </si>
  <si>
    <t>95</t>
  </si>
  <si>
    <t>914111111</t>
  </si>
  <si>
    <t>Montáž svislé dopravní značky základní velikosti do 1 m2 objímkami na sloupky nebo konzoly</t>
  </si>
  <si>
    <t>-44751217</t>
  </si>
  <si>
    <t>https://podminky.urs.cz/item/CS_URS_2026_01/914111111</t>
  </si>
  <si>
    <t>2+2*2+2*2+2+1</t>
  </si>
  <si>
    <t>96</t>
  </si>
  <si>
    <t>40445620</t>
  </si>
  <si>
    <t>zákazové, příkazové dopravní značky B1-B34, C1-15 700mm</t>
  </si>
  <si>
    <t>-968414555</t>
  </si>
  <si>
    <t>C10a</t>
  </si>
  <si>
    <t>1+1</t>
  </si>
  <si>
    <t>C10b</t>
  </si>
  <si>
    <t>C1</t>
  </si>
  <si>
    <t>C9a</t>
  </si>
  <si>
    <t>C9b</t>
  </si>
  <si>
    <t>97</t>
  </si>
  <si>
    <t>40445625</t>
  </si>
  <si>
    <t>informativní značky provozní IP8, IP9, IP11-IP13 500x700mm</t>
  </si>
  <si>
    <t>284816802</t>
  </si>
  <si>
    <t>IP13a</t>
  </si>
  <si>
    <t>98</t>
  </si>
  <si>
    <t>40445609</t>
  </si>
  <si>
    <t>značky upravující přednost P1, P4 900mm</t>
  </si>
  <si>
    <t>-1540415892</t>
  </si>
  <si>
    <t>P4</t>
  </si>
  <si>
    <t>99</t>
  </si>
  <si>
    <t>40445650</t>
  </si>
  <si>
    <t>dodatkové tabulky E7, E12, E13 500x300mm</t>
  </si>
  <si>
    <t>-1977824092</t>
  </si>
  <si>
    <t>100</t>
  </si>
  <si>
    <t>914511111</t>
  </si>
  <si>
    <t>Montáž sloupku dopravních značek délky do 3,5 m do betonového základu</t>
  </si>
  <si>
    <t>817978952</t>
  </si>
  <si>
    <t>https://podminky.urs.cz/item/CS_URS_2026_01/914511111</t>
  </si>
  <si>
    <t>1+1+2+2</t>
  </si>
  <si>
    <t>101</t>
  </si>
  <si>
    <t>40445225</t>
  </si>
  <si>
    <t>sloupek pro dopravní značku Zn D 60mm v 3,5m</t>
  </si>
  <si>
    <t>909845301</t>
  </si>
  <si>
    <t>102</t>
  </si>
  <si>
    <t>915221112</t>
  </si>
  <si>
    <t>Vodorovné dopravní značení stříkaným plastem vodící čára bílá šířky 250 mm souvislá retroreflexní</t>
  </si>
  <si>
    <t>1738113098</t>
  </si>
  <si>
    <t>https://podminky.urs.cz/item/CS_URS_2026_01/915221112</t>
  </si>
  <si>
    <t>V1a</t>
  </si>
  <si>
    <t>60,0</t>
  </si>
  <si>
    <t>103</t>
  </si>
  <si>
    <t>915221122</t>
  </si>
  <si>
    <t>Vodorovné dopravní značení stříkaným plastem vodící čára bílá šířky 250 mm přerušovaná retroreflexní</t>
  </si>
  <si>
    <t>-1960836812</t>
  </si>
  <si>
    <t>https://podminky.urs.cz/item/CS_URS_2026_01/915221122</t>
  </si>
  <si>
    <t>V10d</t>
  </si>
  <si>
    <t>V2b</t>
  </si>
  <si>
    <t>20,0</t>
  </si>
  <si>
    <t>104</t>
  </si>
  <si>
    <t>915231112</t>
  </si>
  <si>
    <t>Vodorovné dopravní značení stříkaným plastem přechody pro chodce, šipky, symboly nápisy bílé retroreflexní</t>
  </si>
  <si>
    <t>-128329514</t>
  </si>
  <si>
    <t>https://podminky.urs.cz/item/CS_URS_2026_01/915231112</t>
  </si>
  <si>
    <t>Vodorovné dopravní značen v bílém plastu, VDZ  piktogram chodce s dítětem - 10ks</t>
  </si>
  <si>
    <t>3,0</t>
  </si>
  <si>
    <t>Vodorovné dopravní značen v bílém plastu, VDZ č. V14 piktogram jízdního kola - 19ks</t>
  </si>
  <si>
    <t>6,0</t>
  </si>
  <si>
    <t>Vodorovné dopravní značen v bílém plastu, VDZ č. V15 piktogram težce pohy.postižený - 2ks</t>
  </si>
  <si>
    <t>1,0</t>
  </si>
  <si>
    <t>Vodorovné dopravní značen v bílém plastu, VDZ č. piktogram cyklokoridoru - 5ks</t>
  </si>
  <si>
    <t>4,0</t>
  </si>
  <si>
    <t>Vodorovné dopravní značení č. V7 Přechod pro chodce, délka 2m a šířka 2m</t>
  </si>
  <si>
    <t>10,0</t>
  </si>
  <si>
    <t>Vodorovné dopravní značení č. V7 Přechod pro chodce, délka 2,5m a šířka 2m</t>
  </si>
  <si>
    <t>Vodorovné dopravní značení č. V13a dopravní stín</t>
  </si>
  <si>
    <t>symbol A11 - 10ks</t>
  </si>
  <si>
    <t>symbol P4 - 1ks</t>
  </si>
  <si>
    <t>2,0</t>
  </si>
  <si>
    <t>160</t>
  </si>
  <si>
    <t>915231113R</t>
  </si>
  <si>
    <t>Vodorovné dopravní značení stěrkovým plastem přechody pro chodce, šipky, symboly nápisy bílé retroreflexní</t>
  </si>
  <si>
    <t>1373295532</t>
  </si>
  <si>
    <t>Vodorovné dopravní značení č. V7 Přechod pro chodce, délka 6,5 a šířka 5m</t>
  </si>
  <si>
    <t>16,0</t>
  </si>
  <si>
    <t>Vodorovné dopravní značení č. V7 Přechod pro chodce, délka 5,5 a šířka 4m</t>
  </si>
  <si>
    <t>11,0</t>
  </si>
  <si>
    <t>Vodorovné dopravní značení č. V7 Přechod pro chodce, délka 3,5m a šířka 4m</t>
  </si>
  <si>
    <t>161</t>
  </si>
  <si>
    <t>915321115</t>
  </si>
  <si>
    <t>Vodorovné značení předformovaným termoplastem vodící pás pro slabozraké z 6 proužků</t>
  </si>
  <si>
    <t>-907049651</t>
  </si>
  <si>
    <t>https://podminky.urs.cz/item/CS_URS_2026_01/915321115</t>
  </si>
  <si>
    <t>106</t>
  </si>
  <si>
    <t>915611111</t>
  </si>
  <si>
    <t>Předznačení pro vodorovné značení stříkané barvou nebo prováděné z nátěrových hmot liniové dělicí čáry, vodicí proužky</t>
  </si>
  <si>
    <t>-777751625</t>
  </si>
  <si>
    <t>https://podminky.urs.cz/item/CS_URS_2026_01/915611111</t>
  </si>
  <si>
    <t>107</t>
  </si>
  <si>
    <t>915621111</t>
  </si>
  <si>
    <t>Předznačení pro vodorovné značení stříkané barvou nebo prováděné z nátěrových hmot plošné šipky, symboly, nápisy</t>
  </si>
  <si>
    <t>2025730575</t>
  </si>
  <si>
    <t>https://podminky.urs.cz/item/CS_URS_2026_01/915621111</t>
  </si>
  <si>
    <t>108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</si>
  <si>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</si>
  <si>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</si>
  <si>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-2143944771</t>
  </si>
  <si>
    <t>https://podminky.urs.cz/item/CS_URS_2026_01/916131213</t>
  </si>
  <si>
    <t>332,0+19,0+19,0+348,0+55,0</t>
  </si>
  <si>
    <t>109</t>
  </si>
  <si>
    <t>59217031</t>
  </si>
  <si>
    <t>obrubník silniční betonový 1000x150x250mm</t>
  </si>
  <si>
    <t>-764743430</t>
  </si>
  <si>
    <t>326*1,02 "Přepočtené koeficientem množství</t>
  </si>
  <si>
    <t>110</t>
  </si>
  <si>
    <t>59217029</t>
  </si>
  <si>
    <t>obrubník silniční betonový nájezdový 1000x150x150mm</t>
  </si>
  <si>
    <t>-1128562065</t>
  </si>
  <si>
    <t>362*1,02 "Přepočtené koeficientem množství</t>
  </si>
  <si>
    <t>111</t>
  </si>
  <si>
    <t>59217076</t>
  </si>
  <si>
    <t>obrubník silniční betonový přechodový 1000x150x250mm</t>
  </si>
  <si>
    <t>758249124</t>
  </si>
  <si>
    <t>18,0+18,0</t>
  </si>
  <si>
    <t>36*1,02 "Přepočtené koeficientem množství</t>
  </si>
  <si>
    <t>112</t>
  </si>
  <si>
    <t>59217072</t>
  </si>
  <si>
    <t>obrubník silniční betonový 1000x100x250mm</t>
  </si>
  <si>
    <t>386670609</t>
  </si>
  <si>
    <t>Poznámka k položce:_x000D_
betonová obruba drenážní</t>
  </si>
  <si>
    <t>55*1,02 "Přepočtené koeficientem množství</t>
  </si>
  <si>
    <t>113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</si>
  <si>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</si>
  <si>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</si>
  <si>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-166740470</t>
  </si>
  <si>
    <t>https://podminky.urs.cz/item/CS_URS_2026_01/916231213</t>
  </si>
  <si>
    <t>114</t>
  </si>
  <si>
    <t>59217016</t>
  </si>
  <si>
    <t>obrubník betonový chodníkový 1000x80x250mm</t>
  </si>
  <si>
    <t>3888779</t>
  </si>
  <si>
    <t>1042*1,02 "Přepočtené koeficientem množství</t>
  </si>
  <si>
    <t>158</t>
  </si>
  <si>
    <t>916241113</t>
  </si>
  <si>
    <t>Osazení obrubníku kamenného se zřízením lože, s vyplněním a zatřením spár cementovou maltou ležatého s boční opěrou z betonu prostého, do lože z betonu prostého</t>
  </si>
  <si>
    <t>64211966</t>
  </si>
  <si>
    <t>https://podminky.urs.cz/item/CS_URS_2026_01/916241113</t>
  </si>
  <si>
    <t>159</t>
  </si>
  <si>
    <t>58380432</t>
  </si>
  <si>
    <t>obrubník kamenný žulový obloukový R 3-5m 300x200mm</t>
  </si>
  <si>
    <t>-2005246657</t>
  </si>
  <si>
    <t>Poznámka k položce:_x000D_
délka měřena po vnější hraně</t>
  </si>
  <si>
    <t>22*1,02 'Přepočtené koeficientem množství</t>
  </si>
  <si>
    <t>115</t>
  </si>
  <si>
    <t>919111114</t>
  </si>
  <si>
    <t>Řezání dilatačních spár v čerstvém cementobetonovém krytu příčných nebo podélných, šířky 4 mm, hloubky přes 90 do 100 mm</t>
  </si>
  <si>
    <t>1392123957</t>
  </si>
  <si>
    <t>https://podminky.urs.cz/item/CS_URS_2026_01/919111114</t>
  </si>
  <si>
    <t>Středový ostrov okružní křižovatky - hl. 200 mm</t>
  </si>
  <si>
    <t>14,0*2</t>
  </si>
  <si>
    <t>157</t>
  </si>
  <si>
    <t>919726121</t>
  </si>
  <si>
    <t>Geotextilie netkaná pro ochranu, separaci nebo filtraci měrná hmotnost do 200 g/m2</t>
  </si>
  <si>
    <t>1256409661</t>
  </si>
  <si>
    <t>https://podminky.urs.cz/item/CS_URS_2026_01/919726121</t>
  </si>
  <si>
    <t>1360,0+342,0</t>
  </si>
  <si>
    <t>1188,0</t>
  </si>
  <si>
    <t>116</t>
  </si>
  <si>
    <t>919726123</t>
  </si>
  <si>
    <t>Geotextilie netkaná pro ochranu, separaci nebo filtraci měrná hmotnost přes 300 do 500 g/m2</t>
  </si>
  <si>
    <t>1720373488</t>
  </si>
  <si>
    <t>https://podminky.urs.cz/item/CS_URS_2026_01/919726123</t>
  </si>
  <si>
    <t>Poznámka k položce:_x000D_
400g/m2</t>
  </si>
  <si>
    <t>Rozdělení park. stání dlažbu s rovnou hranou - ReoFB</t>
  </si>
  <si>
    <t>90,0</t>
  </si>
  <si>
    <t>117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</si>
  <si>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</si>
  <si>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</si>
  <si>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-861321060</t>
  </si>
  <si>
    <t>https://podminky.urs.cz/item/CS_URS_2026_01/919732211</t>
  </si>
  <si>
    <t>ošetření spáry asfaltového krytu</t>
  </si>
  <si>
    <t>95,0</t>
  </si>
  <si>
    <t>118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</si>
  <si>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</si>
  <si>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</si>
  <si>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-1592014958</t>
  </si>
  <si>
    <t>https://podminky.urs.cz/item/CS_URS_2026_01/919732221</t>
  </si>
  <si>
    <t>ošetření spáry podél obrub</t>
  </si>
  <si>
    <t>453,0</t>
  </si>
  <si>
    <t>119</t>
  </si>
  <si>
    <t>935114212</t>
  </si>
  <si>
    <t>Osazení štěrbinového odvodňovacího betonového žlabu rozměru 220x260 mm (mikroštěrbinového) se spádem dna 0,5 %</t>
  </si>
  <si>
    <t>834912124</t>
  </si>
  <si>
    <t>https://podminky.urs.cz/item/CS_URS_2026_01/935114212</t>
  </si>
  <si>
    <t>120</t>
  </si>
  <si>
    <t>59221013</t>
  </si>
  <si>
    <t>trouba mikroštěrbinová s přerušovanou štěrbinou betonová spád dna 0,5% 220x260mm</t>
  </si>
  <si>
    <t>-2104063197</t>
  </si>
  <si>
    <t>Poznámka k položce:_x000D_
spádový dílec 90/95		260	mm	3	kpl_x000D_
spádový dílec 95/100		260	mm	3	kpl_x000D_
spádový dílec 100/105		260	mm	3	kpl_x000D_
spádový dílec 105/110		260	mm	3	kpl_x000D_
spádový dílec 110/115		260	mm	3	kpl_x000D_
spádový dílec 115/120		300	mm	1	kpl</t>
  </si>
  <si>
    <t>3,0+3,0+3,0+3,0+3,0+1,0</t>
  </si>
  <si>
    <t>121</t>
  </si>
  <si>
    <t>935114213</t>
  </si>
  <si>
    <t>Osazení štěrbinového odvodňovacího betonového žlabu rozměru 220x260 mm (mikroštěrbinového) záslepky</t>
  </si>
  <si>
    <t>-529662779</t>
  </si>
  <si>
    <t>https://podminky.urs.cz/item/CS_URS_2026_01/935114213</t>
  </si>
  <si>
    <t>122</t>
  </si>
  <si>
    <t>59221641</t>
  </si>
  <si>
    <t>záslepka pro mikroštěrbinovou troubu 220x260x120mm</t>
  </si>
  <si>
    <t>1146746211</t>
  </si>
  <si>
    <t>123</t>
  </si>
  <si>
    <t>935114214</t>
  </si>
  <si>
    <t>Osazení štěrbinového odvodňovacího betonového žlabu rozměru 220x260 mm (mikroštěrbinového) čisticího kusu</t>
  </si>
  <si>
    <t>-1460964542</t>
  </si>
  <si>
    <t>https://podminky.urs.cz/item/CS_URS_2026_01/935114214</t>
  </si>
  <si>
    <t>124</t>
  </si>
  <si>
    <t>59221638</t>
  </si>
  <si>
    <t>čisticí kus pro mikroštěrbinovou troubu 220x260x1000mm</t>
  </si>
  <si>
    <t>1788243963</t>
  </si>
  <si>
    <t>125</t>
  </si>
  <si>
    <t>935114215</t>
  </si>
  <si>
    <t>Osazení štěrbinového odvodňovacího betonového žlabu rozměru 220x260 mm (mikroštěrbinového) vpusťového kompletu</t>
  </si>
  <si>
    <t>-1650279666</t>
  </si>
  <si>
    <t>https://podminky.urs.cz/item/CS_URS_2026_01/935114215</t>
  </si>
  <si>
    <t>126</t>
  </si>
  <si>
    <t>59221636</t>
  </si>
  <si>
    <t>vpusťový komplet pro mikroštěrbinovou troubu 220x260x1000mm</t>
  </si>
  <si>
    <t>1981504997</t>
  </si>
  <si>
    <t>127</t>
  </si>
  <si>
    <t>936104211</t>
  </si>
  <si>
    <t>Montáž odpadkového koše do betonové patky</t>
  </si>
  <si>
    <t>2105213267</t>
  </si>
  <si>
    <t>https://podminky.urs.cz/item/CS_URS_2026_01/936104211</t>
  </si>
  <si>
    <t>128</t>
  </si>
  <si>
    <t>936124112</t>
  </si>
  <si>
    <t>Montáž lavičky parkové stabilní se zabetonováním noh</t>
  </si>
  <si>
    <t>1708293720</t>
  </si>
  <si>
    <t>https://podminky.urs.cz/item/CS_URS_2026_01/936124112</t>
  </si>
  <si>
    <t>2+1</t>
  </si>
  <si>
    <t>155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</si>
  <si>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</si>
  <si>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</si>
  <si>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1971667011</t>
  </si>
  <si>
    <t>https://podminky.urs.cz/item/CS_URS_2026_01/938909311</t>
  </si>
  <si>
    <t>po frézování</t>
  </si>
  <si>
    <t>3767,0</t>
  </si>
  <si>
    <t>131</t>
  </si>
  <si>
    <t>961044111</t>
  </si>
  <si>
    <t>Bourání základů z betonu prostého</t>
  </si>
  <si>
    <t>-1121049553</t>
  </si>
  <si>
    <t>https://podminky.urs.cz/item/CS_URS_2026_01/961044111</t>
  </si>
  <si>
    <t>vybourání betonové stěny  bazénu</t>
  </si>
  <si>
    <t>rozbourání dna bazenu s ponecháním na místě</t>
  </si>
  <si>
    <t>62,0</t>
  </si>
  <si>
    <t>132</t>
  </si>
  <si>
    <t>962052211</t>
  </si>
  <si>
    <t>Bourání zdiva železobetonového nadzákladového, objemu přes 1 m3</t>
  </si>
  <si>
    <t>352953129</t>
  </si>
  <si>
    <t>https://podminky.urs.cz/item/CS_URS_2026_01/962052211</t>
  </si>
  <si>
    <t>Poznámka k položce:_x000D_
vč. odstranění ocelové výztuže  z železobetonové konstrukce bazénu</t>
  </si>
  <si>
    <t>vybourání železobetonové zdi bazénu s ponecháním na místě</t>
  </si>
  <si>
    <t>133</t>
  </si>
  <si>
    <t>966001211</t>
  </si>
  <si>
    <t>Odstranění lavičky parkové stabilní zabetonované</t>
  </si>
  <si>
    <t>946436701</t>
  </si>
  <si>
    <t>https://podminky.urs.cz/item/CS_URS_2026_01/966001211</t>
  </si>
  <si>
    <t>Poznámka k položce:_x000D_
vč. očištění od beton. patek</t>
  </si>
  <si>
    <t>134</t>
  </si>
  <si>
    <t>966001311</t>
  </si>
  <si>
    <t>Odstranění odpadkového koše s betonovou patkou</t>
  </si>
  <si>
    <t>1785976561</t>
  </si>
  <si>
    <t>https://podminky.urs.cz/item/CS_URS_2026_01/966001311</t>
  </si>
  <si>
    <t>135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</si>
  <si>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</si>
  <si>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</si>
  <si>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1316907449</t>
  </si>
  <si>
    <t>https://podminky.urs.cz/item/CS_URS_2026_01/966006132</t>
  </si>
  <si>
    <t>2+1+1+1</t>
  </si>
  <si>
    <t>136</t>
  </si>
  <si>
    <t>966006254</t>
  </si>
  <si>
    <t>Odstranění sloupku zahrazovacího s odklizením materiálu na vzdálenost do 20 m nebo s naložením na dopravní prostředek flexibilního</t>
  </si>
  <si>
    <t>1107473825</t>
  </si>
  <si>
    <t>https://podminky.urs.cz/item/CS_URS_2026_01/966006254</t>
  </si>
  <si>
    <t>137</t>
  </si>
  <si>
    <t>966008222</t>
  </si>
  <si>
    <t>Bourání odvodňovacího žlabu s odklizením a uložením vybouraného materiálu na skládku na vzdálenost do 10 m nebo s naložením na dopravní prostředek betonového nebo polymerbetonového s krycím roštem šířky přes 200 mm</t>
  </si>
  <si>
    <t>97706332</t>
  </si>
  <si>
    <t>https://podminky.urs.cz/item/CS_URS_2026_01/966008222</t>
  </si>
  <si>
    <t>Poznámka k položce:_x000D_
V cenách jsou započteny i náklady na bouráním obetonování žlabu a případné bourání betonového lože.</t>
  </si>
  <si>
    <t>vybourání betonového mikroštěrbinového žlabu</t>
  </si>
  <si>
    <t>997</t>
  </si>
  <si>
    <t>Doprava suti a vybouraných hmot</t>
  </si>
  <si>
    <t>139</t>
  </si>
  <si>
    <t>997013813</t>
  </si>
  <si>
    <t>Poplatek za uložení stavebního odpadu na skládce (skládkovné) z plastických hmot zatříděného do Katalogu odpadů pod kódem 17 02 03</t>
  </si>
  <si>
    <t>-1941877422</t>
  </si>
  <si>
    <t>https://podminky.urs.cz/item/CS_URS_2026_01/997013813</t>
  </si>
  <si>
    <t>140</t>
  </si>
  <si>
    <t>997221561</t>
  </si>
  <si>
    <t>Vodorovná doprava suti bez naložení, ale se složením a s hrubým urovnáním z kusových materiálů, na vzdálenost do 1 km</t>
  </si>
  <si>
    <t>2094698668</t>
  </si>
  <si>
    <t>https://podminky.urs.cz/item/CS_URS_2026_01/997221561</t>
  </si>
  <si>
    <t>141</t>
  </si>
  <si>
    <t>997221569</t>
  </si>
  <si>
    <t>Vodorovná doprava suti bez naložení, ale se složením a s hrubým urovnáním z kusových materiálů, na vzdálenost Příplatek k ceně za každý další započatý 1 km přes 1 km</t>
  </si>
  <si>
    <t>816509048</t>
  </si>
  <si>
    <t>https://podminky.urs.cz/item/CS_URS_2026_01/997221569</t>
  </si>
  <si>
    <t>3828,874*9 "Přepočtené koeficientem množství</t>
  </si>
  <si>
    <t>142</t>
  </si>
  <si>
    <t>997221861</t>
  </si>
  <si>
    <t>Poplatek za předání stavebního odpadu recyklačnímu zařízení z prostého betonu zatříděného do Katalogu odpadů pod kódem 17 01 01</t>
  </si>
  <si>
    <t>311219098</t>
  </si>
  <si>
    <t>https://podminky.urs.cz/item/CS_URS_2026_01/997221861</t>
  </si>
  <si>
    <t>143</t>
  </si>
  <si>
    <t>997221873</t>
  </si>
  <si>
    <t>Poplatek za předání stavebního odpadu recyklačnímu zařízení zeminy a kamení zatříděného do Katalogu odpadů pod kódem 17 05 04</t>
  </si>
  <si>
    <t>-930097073</t>
  </si>
  <si>
    <t>https://podminky.urs.cz/item/CS_URS_2026_01/997221873</t>
  </si>
  <si>
    <t>144</t>
  </si>
  <si>
    <t>997221875</t>
  </si>
  <si>
    <t>Poplatek za předání stavebního odpadu recyklačnímu zařízení asfaltového bez obsahu dehtu zatříděného do Katalogu odpadů pod kódem 17 03 02</t>
  </si>
  <si>
    <t>1358758198</t>
  </si>
  <si>
    <t>https://podminky.urs.cz/item/CS_URS_2026_01/997221875</t>
  </si>
  <si>
    <t>998</t>
  </si>
  <si>
    <t>Přesun hmot</t>
  </si>
  <si>
    <t>145</t>
  </si>
  <si>
    <t>998225111</t>
  </si>
  <si>
    <t>Přesun hmot pro komunikace s krytem z kameniva, monolitickým betonovým nebo živičným dopravní vzdálenost do 200 m jakékoliv délky objektu</t>
  </si>
  <si>
    <t>-1541573526</t>
  </si>
  <si>
    <t>https://podminky.urs.cz/item/CS_URS_2026_01/998225111</t>
  </si>
  <si>
    <t>46-M</t>
  </si>
  <si>
    <t>Zemní práce při extr.mont.pracích</t>
  </si>
  <si>
    <t>146</t>
  </si>
  <si>
    <t>460171222</t>
  </si>
  <si>
    <t>Hloubení kabelových rýh strojně včetně urovnání dna s přemístěním výkopku do vzdálenosti 3 m od okraje jámy nebo s naložením na dopravní prostředek šířky 50 cm hloubky 30 cm v hornině třídy těžitelnosti I skupiny 3</t>
  </si>
  <si>
    <t>2097016953</t>
  </si>
  <si>
    <t>https://podminky.urs.cz/item/CS_URS_2026_01/460171222</t>
  </si>
  <si>
    <t>147</t>
  </si>
  <si>
    <t>460451232</t>
  </si>
  <si>
    <t>Zásyp kabelových rýh strojně s přemístěním sypaniny ze vzdálenosti do 10 m, s uložením výkopku ve vrstvách včetně zhutnění a urovnání povrchu šířky 50 cm hloubky 30 cm z horniny třídy těžitelnosti I skupiny 3</t>
  </si>
  <si>
    <t>-1135444166</t>
  </si>
  <si>
    <t>https://podminky.urs.cz/item/CS_URS_2026_01/460451232</t>
  </si>
  <si>
    <t>148</t>
  </si>
  <si>
    <t>583373020</t>
  </si>
  <si>
    <t>štěrkopísek frakce 0/16</t>
  </si>
  <si>
    <t>256</t>
  </si>
  <si>
    <t>1502005897</t>
  </si>
  <si>
    <t>15*1,68 "Přepočtené koeficientem množství</t>
  </si>
  <si>
    <t>149</t>
  </si>
  <si>
    <t>460791116</t>
  </si>
  <si>
    <t>Montáž trubek ochranných uložených volně do rýhy plastových tuhých, vnitřního průměru přes 133 do 172 mm</t>
  </si>
  <si>
    <t>214177743</t>
  </si>
  <si>
    <t>https://podminky.urs.cz/item/CS_URS_2026_01/460791116</t>
  </si>
  <si>
    <t>150</t>
  </si>
  <si>
    <t>34571099</t>
  </si>
  <si>
    <t>trubka elektroinstalační dělená (chránička) D 138/160mm, HDPE</t>
  </si>
  <si>
    <t>1091881275</t>
  </si>
  <si>
    <t>100*1,015 "Přepočtené koeficientem množství</t>
  </si>
  <si>
    <t xml:space="preserve">"Chránička určená pro využití společností Vodafone Czech Republic a.s." </t>
  </si>
  <si>
    <t>767</t>
  </si>
  <si>
    <t>Konstrukce zámečnické</t>
  </si>
  <si>
    <t>151</t>
  </si>
  <si>
    <t>767161844</t>
  </si>
  <si>
    <t>Demontáž zábradlí k dalšímu použití schodišťového nerozebíratelný spoj hmotnosti 1 m zábradlí přes 20 kg</t>
  </si>
  <si>
    <t>1048512608</t>
  </si>
  <si>
    <t>https://podminky.urs.cz/item/CS_URS_2026_01/767161844</t>
  </si>
  <si>
    <t>Demontáž a opětovná montáž ocelového schodištového zábradlí</t>
  </si>
  <si>
    <t>152</t>
  </si>
  <si>
    <t>767223222</t>
  </si>
  <si>
    <t>Montáž zábradlí přímého v exteriéru na schodišti kotveného do betonu</t>
  </si>
  <si>
    <t>-596655147</t>
  </si>
  <si>
    <t>https://podminky.urs.cz/item/CS_URS_2026_01/767223222</t>
  </si>
  <si>
    <t>SO 02 - Veřejné osvětlení</t>
  </si>
  <si>
    <t>Richard Hubený</t>
  </si>
  <si>
    <t>741 - Elektroinstalace - silnoproud</t>
  </si>
  <si>
    <t>46-M - Zemní práce při extr.mont.pracích</t>
  </si>
  <si>
    <t>741</t>
  </si>
  <si>
    <t>Elektroinstalace - silnoproud</t>
  </si>
  <si>
    <t>218202016</t>
  </si>
  <si>
    <t>Demontáž svítidla výbojkového průmyslového nebo venkovního ze sloupku parkového</t>
  </si>
  <si>
    <t>-1663667414</t>
  </si>
  <si>
    <t>https://podminky.urs.cz/item/CS_URS_2026_01/218202016</t>
  </si>
  <si>
    <t>218204103</t>
  </si>
  <si>
    <t>Demontáž výložníků osvětlení jednoramenných sloupových hmotnosti do 35 kg</t>
  </si>
  <si>
    <t>-959297601</t>
  </si>
  <si>
    <t>https://podminky.urs.cz/item/CS_URS_2026_01/218204103</t>
  </si>
  <si>
    <t>218204201</t>
  </si>
  <si>
    <t>Demontáž elektrovýzbroje stožárů osvětlení 1 okruh</t>
  </si>
  <si>
    <t>-767702820</t>
  </si>
  <si>
    <t>https://podminky.urs.cz/item/CS_URS_2026_01/218204201</t>
  </si>
  <si>
    <t>218220300</t>
  </si>
  <si>
    <t>Demontáž svorek hromosvodných s 1 šroubem</t>
  </si>
  <si>
    <t>-1803183207</t>
  </si>
  <si>
    <t>https://podminky.urs.cz/item/CS_URS_2026_01/218220300</t>
  </si>
  <si>
    <t>218100003</t>
  </si>
  <si>
    <t>Odpojení vodičů z rozváděče nebo přístroje průřezu žíly do 16 mm2</t>
  </si>
  <si>
    <t>-1889876530</t>
  </si>
  <si>
    <t>https://podminky.urs.cz/item/CS_URS_2026_01/218100003</t>
  </si>
  <si>
    <t>218100001</t>
  </si>
  <si>
    <t>Odpojení vodičů z rozváděče nebo přístroje průřezu žíly do 2,5 mm2</t>
  </si>
  <si>
    <t>1469199828</t>
  </si>
  <si>
    <t>https://podminky.urs.cz/item/CS_URS_2026_01/218100001</t>
  </si>
  <si>
    <t>218204011</t>
  </si>
  <si>
    <t>Demontáž stožárů osvětlení ocelových samostatně stojících délky do 12 m</t>
  </si>
  <si>
    <t>-1597017690</t>
  </si>
  <si>
    <t>https://podminky.urs.cz/item/CS_URS_2026_01/218204011</t>
  </si>
  <si>
    <t>945421110</t>
  </si>
  <si>
    <t>Hydraulická zvedací plošina na automobilovém podvozku výška zdvihu do 18 m včetně obsluhy</t>
  </si>
  <si>
    <t>hod</t>
  </si>
  <si>
    <t>1601630051</t>
  </si>
  <si>
    <t>https://podminky.urs.cz/item/CS_URS_2026_01/945421110</t>
  </si>
  <si>
    <t>741122134</t>
  </si>
  <si>
    <t>Montáž kabel Cu plný kulatý žíla 4x16 až 25 mm2 zatažený v trubkách (např. CYKY, CYKFY)</t>
  </si>
  <si>
    <t>567416490</t>
  </si>
  <si>
    <t>https://podminky.urs.cz/item/CS_URS_2026_01/741122134</t>
  </si>
  <si>
    <t>34111080</t>
  </si>
  <si>
    <t>kabel instalační jádro Cu plné izolace PVC plášť PVC 450/750V (CYKY) 4x16mm2</t>
  </si>
  <si>
    <t>-13362648</t>
  </si>
  <si>
    <t>210220020</t>
  </si>
  <si>
    <t>Montáž uzemňovacího vedení vodičů FeZn pomocí svorek v zemi s izolací spojů páskou do 120 mm2 ve městské zástavbě</t>
  </si>
  <si>
    <t>1608057814</t>
  </si>
  <si>
    <t>https://podminky.urs.cz/item/CS_URS_2026_01/210220020</t>
  </si>
  <si>
    <t>35442062</t>
  </si>
  <si>
    <t>pás zemnící 30x4mm FeZn</t>
  </si>
  <si>
    <t>-1543820799</t>
  </si>
  <si>
    <t>210220302</t>
  </si>
  <si>
    <t>Montáž svorek hromosvodných se 3 a více šrouby</t>
  </si>
  <si>
    <t>-1464258660</t>
  </si>
  <si>
    <t>https://podminky.urs.cz/item/CS_URS_2026_01/210220302</t>
  </si>
  <si>
    <t>35441986</t>
  </si>
  <si>
    <t>svorka odbočovací a spojovací pro pásek 30x4mm, FeZn</t>
  </si>
  <si>
    <t>-454836555</t>
  </si>
  <si>
    <t>741122142</t>
  </si>
  <si>
    <t>Montáž kabel Cu plný kulatý žíla 5x1,5 až 2,5 mm2 zatažený v trubkách (např. CYKY, CYKFY)</t>
  </si>
  <si>
    <t>-126830233</t>
  </si>
  <si>
    <t>https://podminky.urs.cz/item/CS_URS_2026_01/741122142</t>
  </si>
  <si>
    <t>34111090</t>
  </si>
  <si>
    <t>kabel instalační jádro Cu plné izolace PVC plášť PVC 450/750V (CYKY) 5x1,5mm2</t>
  </si>
  <si>
    <t>173337637</t>
  </si>
  <si>
    <t>210204201</t>
  </si>
  <si>
    <t>Montáž elektrovýzbroje stožárů osvětlení 1 okruh</t>
  </si>
  <si>
    <t>-1809561244</t>
  </si>
  <si>
    <t>https://podminky.urs.cz/item/CS_URS_2026_01/210204201</t>
  </si>
  <si>
    <t>31674131</t>
  </si>
  <si>
    <t>výzbroj stožárová SV 6.16.4</t>
  </si>
  <si>
    <t>-265186478</t>
  </si>
  <si>
    <t>210100252</t>
  </si>
  <si>
    <t>Ukončení kabelů smršťovací koncovkou nebo páskou se zapojením bez letování žíly do 4x25 mm2</t>
  </si>
  <si>
    <t>1147331231</t>
  </si>
  <si>
    <t>https://podminky.urs.cz/item/CS_URS_2026_01/210100252</t>
  </si>
  <si>
    <t>KSCZ4X 6-25</t>
  </si>
  <si>
    <t>Koncovka KSCZ4X 6-25</t>
  </si>
  <si>
    <t>ks</t>
  </si>
  <si>
    <t>-1299392019</t>
  </si>
  <si>
    <t>UNB</t>
  </si>
  <si>
    <t>Uprava napájecího bodu</t>
  </si>
  <si>
    <t>kpl</t>
  </si>
  <si>
    <t>1630350422</t>
  </si>
  <si>
    <t>741410041</t>
  </si>
  <si>
    <t>Montáž drátu nebo lana uzemňovacího průměru do 10 mm v městské zástavbě v zemi</t>
  </si>
  <si>
    <t>905613619</t>
  </si>
  <si>
    <t>https://podminky.urs.cz/item/CS_URS_2026_01/741410041</t>
  </si>
  <si>
    <t>35441073</t>
  </si>
  <si>
    <t>drát D 10mm FeZn</t>
  </si>
  <si>
    <t>2022123478</t>
  </si>
  <si>
    <t>210220301</t>
  </si>
  <si>
    <t>Montáž svorek hromosvodných se 2 šrouby</t>
  </si>
  <si>
    <t>-1781925890</t>
  </si>
  <si>
    <t>https://podminky.urs.cz/item/CS_URS_2026_01/210220301</t>
  </si>
  <si>
    <t>35441996</t>
  </si>
  <si>
    <t>svorka odbočovací a spojovací pro spojování kruhových a páskových vodičů, FeZn</t>
  </si>
  <si>
    <t>2146462095</t>
  </si>
  <si>
    <t>35441895</t>
  </si>
  <si>
    <t>svorka připojovací k připojení kovových částí</t>
  </si>
  <si>
    <t>-152324144</t>
  </si>
  <si>
    <t>210203901</t>
  </si>
  <si>
    <t>Montáž svítidel LED se zapojením vodičů průmyslových nebo venkovních na výložník nebo dřík</t>
  </si>
  <si>
    <t>1845266765</t>
  </si>
  <si>
    <t>https://podminky.urs.cz/item/CS_URS_2026_01/210203901</t>
  </si>
  <si>
    <t>Pol5</t>
  </si>
  <si>
    <t>SITECO  Streetlight SL 21 mini, ST1.0a (5XE6D33A08GB), 40,4W včetně příruby</t>
  </si>
  <si>
    <t>-1467900410</t>
  </si>
  <si>
    <t>Pol6</t>
  </si>
  <si>
    <t>SITECO   Streetlight SL 21 mini, PC-R (5XE7G43A08MB)  včetně příruby</t>
  </si>
  <si>
    <t>672178708</t>
  </si>
  <si>
    <t>210204011</t>
  </si>
  <si>
    <t>Montáž stožárů osvětlení ocelových samostatně stojících délky do 12 m</t>
  </si>
  <si>
    <t>-2024086282</t>
  </si>
  <si>
    <t>https://podminky.urs.cz/item/CS_URS_2026_01/210204011</t>
  </si>
  <si>
    <t>31674067</t>
  </si>
  <si>
    <t>stožár osvětlovací sadový Pz 133/89/60 v 6,0m</t>
  </si>
  <si>
    <t>837326706</t>
  </si>
  <si>
    <t>31674124</t>
  </si>
  <si>
    <t>manžeta plastová ochranná na stožár d=133mm</t>
  </si>
  <si>
    <t>-1127859291</t>
  </si>
  <si>
    <t>31674116</t>
  </si>
  <si>
    <t>stožár osvětlovací uliční Pz 159/108/89 v 7m</t>
  </si>
  <si>
    <t>2042880746</t>
  </si>
  <si>
    <t>31674126</t>
  </si>
  <si>
    <t>manžeta plastová ochranná na stožár d=159mm</t>
  </si>
  <si>
    <t>64634320</t>
  </si>
  <si>
    <t>31674117</t>
  </si>
  <si>
    <t>stožár osvětlovací přechodový Pz 168/133/114 v 6m</t>
  </si>
  <si>
    <t>-1358911219</t>
  </si>
  <si>
    <t>31674127</t>
  </si>
  <si>
    <t>manžeta plastová ochranná na stožár d=168mm</t>
  </si>
  <si>
    <t>83905653</t>
  </si>
  <si>
    <t>210204103</t>
  </si>
  <si>
    <t>Montáž výložníků osvětlení jednoramenných sloupových hmotnosti do 35 kg</t>
  </si>
  <si>
    <t>-936613072</t>
  </si>
  <si>
    <t>https://podminky.urs.cz/item/CS_URS_2026_01/210204103</t>
  </si>
  <si>
    <t>161050004R1</t>
  </si>
  <si>
    <t>Výložník UD1-3600/D (A1)</t>
  </si>
  <si>
    <t>-2109864228</t>
  </si>
  <si>
    <t>161050003R1</t>
  </si>
  <si>
    <t>Výložník 2000+250/ /125°(A2)</t>
  </si>
  <si>
    <t>-1355522957</t>
  </si>
  <si>
    <t>161050006R1</t>
  </si>
  <si>
    <t>VýložníkUD1-500/D (A3)</t>
  </si>
  <si>
    <t>1242281776</t>
  </si>
  <si>
    <t>0611500089</t>
  </si>
  <si>
    <t>Výložník  UD1/89-1500</t>
  </si>
  <si>
    <t>1080639776</t>
  </si>
  <si>
    <t>0612000089</t>
  </si>
  <si>
    <t>Výložník  UD1/89-2000</t>
  </si>
  <si>
    <t>997024250</t>
  </si>
  <si>
    <t>210100096</t>
  </si>
  <si>
    <t>Ukončení vodičů na svorkovnici s otevřením a uzavřením krytu včetně zapojení průřezu žíly do 2,5 mm2</t>
  </si>
  <si>
    <t>124487107</t>
  </si>
  <si>
    <t>https://podminky.urs.cz/item/CS_URS_2026_01/210100096</t>
  </si>
  <si>
    <t>210100101</t>
  </si>
  <si>
    <t>Ukončení vodičů na svorkovnici s otevřením a uzavřením krytu včetně zapojení průřezu žíly do 16 mm2</t>
  </si>
  <si>
    <t>-1930908186</t>
  </si>
  <si>
    <t>https://podminky.urs.cz/item/CS_URS_2026_01/210100101</t>
  </si>
  <si>
    <t>45</t>
  </si>
  <si>
    <t>2273-202</t>
  </si>
  <si>
    <t>Svorka 2273-202 instalační 2 x 2,5 mm²</t>
  </si>
  <si>
    <t>599650560</t>
  </si>
  <si>
    <t>011464000</t>
  </si>
  <si>
    <t>Měření (monitoring) úrovně osvětlení</t>
  </si>
  <si>
    <t>-1130967163</t>
  </si>
  <si>
    <t>https://podminky.urs.cz/item/CS_URS_2026_01/011464000</t>
  </si>
  <si>
    <t>741810002</t>
  </si>
  <si>
    <t>Celková prohlídka elektrického rozvodu a zařízení přes 100 000 do 500 000,- Kč</t>
  </si>
  <si>
    <t>-1208111640</t>
  </si>
  <si>
    <t>https://podminky.urs.cz/item/CS_URS_2026_01/741810002</t>
  </si>
  <si>
    <t>460010023</t>
  </si>
  <si>
    <t>Vytyčení trasy vedení kabelového podzemního v terénu volném</t>
  </si>
  <si>
    <t>km</t>
  </si>
  <si>
    <t>187129605</t>
  </si>
  <si>
    <t>https://podminky.urs.cz/item/CS_URS_2026_01/460010023</t>
  </si>
  <si>
    <t>PolR1</t>
  </si>
  <si>
    <t>Vytyčení stávajících inženýrských sítí</t>
  </si>
  <si>
    <t>-1894686825</t>
  </si>
  <si>
    <t>468051121</t>
  </si>
  <si>
    <t>Bourání základu betonového při elektromontážích</t>
  </si>
  <si>
    <t>1125936834</t>
  </si>
  <si>
    <t>https://podminky.urs.cz/item/CS_URS_2026_01/468051121</t>
  </si>
  <si>
    <t>460391123</t>
  </si>
  <si>
    <t>Zásyp jam při elektromontážích ručně se zhutněním z hornin třídy I skupiny 3</t>
  </si>
  <si>
    <t>2006910365</t>
  </si>
  <si>
    <t>https://podminky.urs.cz/item/CS_URS_2026_01/460391123</t>
  </si>
  <si>
    <t>460141112</t>
  </si>
  <si>
    <t>Hloubení nezapažených jam při elektromontážích strojně v hornině tř I skupiny 3</t>
  </si>
  <si>
    <t>-2109406281</t>
  </si>
  <si>
    <t>https://podminky.urs.cz/item/CS_URS_2026_01/460141112</t>
  </si>
  <si>
    <t>460641112</t>
  </si>
  <si>
    <t>Základové konstrukce základ bez bednění do rostlé zeminy z monolitického betonu tř. C 12/15</t>
  </si>
  <si>
    <t>-177376281</t>
  </si>
  <si>
    <t>https://podminky.urs.cz/item/CS_URS_2026_01/460641112</t>
  </si>
  <si>
    <t>460791212</t>
  </si>
  <si>
    <t>Montáž trubek ochranných uložených volně do rýhy plastových ohebných, vnitřního průměru přes 32 do 50 mm</t>
  </si>
  <si>
    <t>-690718669</t>
  </si>
  <si>
    <t>https://podminky.urs.cz/item/CS_URS_2026_01/460791212</t>
  </si>
  <si>
    <t>34571350</t>
  </si>
  <si>
    <t>trubka elektroinstalační ohebná dvouplášťová korugovaná HDPE (chránička) D 32/40mm</t>
  </si>
  <si>
    <t>-1239791626</t>
  </si>
  <si>
    <t>871361101</t>
  </si>
  <si>
    <t>Montáž potrubí z PVC SDR 11 těsněných gumovým kroužkem otevřený výkop D 280 x 10,8 mm</t>
  </si>
  <si>
    <t>-588559935</t>
  </si>
  <si>
    <t>https://podminky.urs.cz/item/CS_URS_2026_01/871361101</t>
  </si>
  <si>
    <t>28611140</t>
  </si>
  <si>
    <t>trubka kanalizační PVC DN 250x1000mm SN4</t>
  </si>
  <si>
    <t>-1726153840</t>
  </si>
  <si>
    <t>28611141</t>
  </si>
  <si>
    <t>trubka kanalizační PVC DN 250x2000mm SN4</t>
  </si>
  <si>
    <t>798173926</t>
  </si>
  <si>
    <t>460161152</t>
  </si>
  <si>
    <t>Hloubení kabelových rýh ručně š 35 cm hl 60 cm v hornině tř I skupiny 3</t>
  </si>
  <si>
    <t>-1124192145</t>
  </si>
  <si>
    <t>https://podminky.urs.cz/item/CS_URS_2026_01/460161152</t>
  </si>
  <si>
    <t>460661111</t>
  </si>
  <si>
    <t>Kabelové lože z písku pro kabely nn bez zakrytí š lože do 35 cm</t>
  </si>
  <si>
    <t>-1629629292</t>
  </si>
  <si>
    <t>https://podminky.urs.cz/item/CS_URS_2026_01/460661111</t>
  </si>
  <si>
    <t>460431162</t>
  </si>
  <si>
    <t>Zásyp kabelových rýh ručně se zhutněním š 35 cm hl 60 cm z horniny tř I skupiny 3</t>
  </si>
  <si>
    <t>-2048862332</t>
  </si>
  <si>
    <t>https://podminky.urs.cz/item/CS_URS_2026_01/460431162</t>
  </si>
  <si>
    <t>460581121</t>
  </si>
  <si>
    <t>Zatravnění včetně zalití vodou na rovině</t>
  </si>
  <si>
    <t>2016365434</t>
  </si>
  <si>
    <t>https://podminky.urs.cz/item/CS_URS_2026_01/460581121</t>
  </si>
  <si>
    <t>460791213</t>
  </si>
  <si>
    <t>Montáž trubek ochranných plastových uložených volně do rýhy ohebných přes 50 do 90 mm</t>
  </si>
  <si>
    <t>851007223</t>
  </si>
  <si>
    <t>https://podminky.urs.cz/item/CS_URS_2026_01/460791213</t>
  </si>
  <si>
    <t>34571345</t>
  </si>
  <si>
    <t>trubka elektroinstalační ohebná dvouplášťová korugovaná HDPE (chránička) D 62/75mm</t>
  </si>
  <si>
    <t>-1757368183</t>
  </si>
  <si>
    <t>460671124</t>
  </si>
  <si>
    <t>Výstražná deska pro krytí kabelů šířky přes 25 do 30 cm</t>
  </si>
  <si>
    <t>1384644420</t>
  </si>
  <si>
    <t>https://podminky.urs.cz/item/CS_URS_2026_01/460671124</t>
  </si>
  <si>
    <t>34575105</t>
  </si>
  <si>
    <t>deska kabelová krycí PVC červená, 300x2mm</t>
  </si>
  <si>
    <t>-116664832</t>
  </si>
  <si>
    <t>460161312</t>
  </si>
  <si>
    <t>Hloubení kabelových rýh ručně š 50 cm hl 120 cm v hornině tř I skupiny 3</t>
  </si>
  <si>
    <t>-106891672</t>
  </si>
  <si>
    <t>https://podminky.urs.cz/item/CS_URS_2026_01/460161312</t>
  </si>
  <si>
    <t>460281111</t>
  </si>
  <si>
    <t>Pažení příložné plné výkopů rýh kabelových hl do 2 m</t>
  </si>
  <si>
    <t>-766148725</t>
  </si>
  <si>
    <t>https://podminky.urs.cz/item/CS_URS_2026_01/460281111</t>
  </si>
  <si>
    <t>460791214</t>
  </si>
  <si>
    <t>Montáž trubek ochranných plastových uložených volně do rýhy ohebných přes 90 do 110 mm</t>
  </si>
  <si>
    <t>497881289</t>
  </si>
  <si>
    <t>https://podminky.urs.cz/item/CS_URS_2026_01/460791214</t>
  </si>
  <si>
    <t>34571355</t>
  </si>
  <si>
    <t>trubka elektroinstalační ohebná dvouplášťová korugovaná HDPE (chránička) D 93/110mm</t>
  </si>
  <si>
    <t>656350807</t>
  </si>
  <si>
    <t>460742131</t>
  </si>
  <si>
    <t>Osazení kabelových prostupů z trub plastových do rýhy s obetonováním průměru do 10 cm</t>
  </si>
  <si>
    <t>1029617726</t>
  </si>
  <si>
    <t>https://podminky.urs.cz/item/CS_URS_2026_01/460742131</t>
  </si>
  <si>
    <t>460281121</t>
  </si>
  <si>
    <t>Odstranění pažení příložného plného výkopů rýh kabelových hl do 2 m</t>
  </si>
  <si>
    <t>594020638</t>
  </si>
  <si>
    <t>https://podminky.urs.cz/item/CS_URS_2026_01/460281121</t>
  </si>
  <si>
    <t>73</t>
  </si>
  <si>
    <t>460431332</t>
  </si>
  <si>
    <t>Zásyp kabelových rýh ručně se zhutněním š 50 cm hl 120 cm z horniny tř I skupiny 3</t>
  </si>
  <si>
    <t>1635233983</t>
  </si>
  <si>
    <t>https://podminky.urs.cz/item/CS_URS_2026_01/460431332</t>
  </si>
  <si>
    <t>468041123</t>
  </si>
  <si>
    <t>Řezání živičného podkladu nebo krytu při elektromontážích hl přes 10 do 15 cm</t>
  </si>
  <si>
    <t>626705635</t>
  </si>
  <si>
    <t>https://podminky.urs.cz/item/CS_URS_2026_01/468041123</t>
  </si>
  <si>
    <t>468011143</t>
  </si>
  <si>
    <t>Odstranění podkladu nebo krytu komunikace při elektromontážích ze živice tl přes 10 do 15 cm</t>
  </si>
  <si>
    <t>1706336715</t>
  </si>
  <si>
    <t>https://podminky.urs.cz/item/CS_URS_2026_01/468011143</t>
  </si>
  <si>
    <t>468041112</t>
  </si>
  <si>
    <t>Řezání betonového podkladu nebo krytu při elektromontážích hl přes 10 do 15 cm</t>
  </si>
  <si>
    <t>-716322025</t>
  </si>
  <si>
    <t>https://podminky.urs.cz/item/CS_URS_2026_01/468041112</t>
  </si>
  <si>
    <t>468011131</t>
  </si>
  <si>
    <t>Odstranění podkladu nebo krytu komunikace při elektromontážích z betonu prostého tl do 15 cm</t>
  </si>
  <si>
    <t>-785197389</t>
  </si>
  <si>
    <t>https://podminky.urs.cz/item/CS_URS_2026_01/468011131</t>
  </si>
  <si>
    <t>460871132</t>
  </si>
  <si>
    <t>Podklad vozovky a chodníku ze štěrkopísku se zhutněním při elektromontážích tl přes 5 do 10 cm</t>
  </si>
  <si>
    <t>1852022289</t>
  </si>
  <si>
    <t>https://podminky.urs.cz/item/CS_URS_2026_01/460871132</t>
  </si>
  <si>
    <t>460871172</t>
  </si>
  <si>
    <t>Podklad vozovky a chodníku z betonu prostého při elektromontážích tl přes 10 do 15 cm</t>
  </si>
  <si>
    <t>-1489266628</t>
  </si>
  <si>
    <t>https://podminky.urs.cz/item/CS_URS_2026_01/460871172</t>
  </si>
  <si>
    <t>576153311</t>
  </si>
  <si>
    <t>Asfaltový koberec mastixový SMA 16 S tl 60 mm š do 3 m z modifikovaného asfaltu</t>
  </si>
  <si>
    <t>-1597839930</t>
  </si>
  <si>
    <t>https://podminky.urs.cz/item/CS_URS_2026_01/576153311</t>
  </si>
  <si>
    <t>469972112</t>
  </si>
  <si>
    <t>Odvoz suti při elektromontážích do 1 km</t>
  </si>
  <si>
    <t>1648957086</t>
  </si>
  <si>
    <t>https://podminky.urs.cz/item/CS_URS_2026_01/469972112</t>
  </si>
  <si>
    <t>469972122</t>
  </si>
  <si>
    <t>Příplatek k odvozu suti při elektromontážích za každý další 1 km</t>
  </si>
  <si>
    <t>60432683</t>
  </si>
  <si>
    <t>https://podminky.urs.cz/item/CS_URS_2026_01/469972122</t>
  </si>
  <si>
    <t>469973120</t>
  </si>
  <si>
    <t>Poplatek za uložení na recyklační skládce (skládkovné) stavebního odpadu z prostého betonu kód odpadu 17 01 01</t>
  </si>
  <si>
    <t>1283268771</t>
  </si>
  <si>
    <t>https://podminky.urs.cz/item/CS_URS_2026_01/469973120</t>
  </si>
  <si>
    <t>469973125</t>
  </si>
  <si>
    <t>Poplatek za uložení na recyklační skládce (skládkovné) stavebního odpadu asfaltového bez obsahu dehtu zatříděného do Katalogu odpadů pod kódem 17 03 02</t>
  </si>
  <si>
    <t>1298655992</t>
  </si>
  <si>
    <t>https://podminky.urs.cz/item/CS_URS_2026_01/469973125</t>
  </si>
  <si>
    <t>460361121</t>
  </si>
  <si>
    <t>Poplatek za uložení zeminy na recyklační skládce (skládkovné) kód odpadu 17 05 04</t>
  </si>
  <si>
    <t>-783706158</t>
  </si>
  <si>
    <t>https://podminky.urs.cz/item/CS_URS_2026_01/460361121</t>
  </si>
  <si>
    <t>460341113</t>
  </si>
  <si>
    <t>Vodorovné přemístění horniny jakékoliv třídy dopravními prostředky při elektromontážích přes 500 do 1000 m</t>
  </si>
  <si>
    <t>1931200811</t>
  </si>
  <si>
    <t>https://podminky.urs.cz/item/CS_URS_2026_01/460341113</t>
  </si>
  <si>
    <t>460341121</t>
  </si>
  <si>
    <t>Příplatek k vodorovnému přemístění horniny dopravními prostředky při elektromontážích za každých dalších i započatých 1000 m</t>
  </si>
  <si>
    <t>-694749353</t>
  </si>
  <si>
    <t>https://podminky.urs.cz/item/CS_URS_2026_01/460341121</t>
  </si>
  <si>
    <t>141R00</t>
  </si>
  <si>
    <t>Přirážka za podružný materiál</t>
  </si>
  <si>
    <t>422964400</t>
  </si>
  <si>
    <t>065002000</t>
  </si>
  <si>
    <t>Mimostaveništní doprava materiálů, výrobků a strojů</t>
  </si>
  <si>
    <t>912269490</t>
  </si>
  <si>
    <t>201R00</t>
  </si>
  <si>
    <t>Podíl přidružených výkonů</t>
  </si>
  <si>
    <t>389240109</t>
  </si>
  <si>
    <t>202R00</t>
  </si>
  <si>
    <t>Zednické výpomoci</t>
  </si>
  <si>
    <t>1933672266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</si>
  <si>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</si>
  <si>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</si>
  <si>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</si>
  <si>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</si>
  <si>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</si>
  <si>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</si>
  <si>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</si>
  <si>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</si>
  <si>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</si>
  <si>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010001000</t>
  </si>
  <si>
    <t>Vytyčení stavby a podzemních zařízení + geodetické práce po stavbě</t>
  </si>
  <si>
    <t>1024</t>
  </si>
  <si>
    <t>-1751635075</t>
  </si>
  <si>
    <t>013254000</t>
  </si>
  <si>
    <t>Dokumentace skutečného provedení stavby</t>
  </si>
  <si>
    <t>1549046751</t>
  </si>
  <si>
    <t>012434000</t>
  </si>
  <si>
    <t>Geodetická aktualizační dokumentace (GAD DTM)</t>
  </si>
  <si>
    <t>1854551204</t>
  </si>
  <si>
    <t>Poznámka k položce:_x000D_
1)    Součástí je vyhotovení podkladů pro vedení digitální technické mapy podle § 5 vyhlášky č. 393/2020 Sb., o digitální technické mapě kraje, kterými jsou geodetická část dokumentace skutečného provedení stavby._x000D_
_x000D_
2)    a předání podkladu pro vedení digitální technické mapy, do Informačního systému digitální technické mapy Ústeckého kraje (IS DTM), jehož správcem a provozovatelem je Krajský úřad Ústeckého kraje, prostřednictvím Informačního systému Digitální mapy veřejné._x000D_
_x000D_
3)    Předání údajů do IS DTM podle odstavce 2) bude před dokončením díla doloženo protokolem o zapracování dat do digitální technické mapy kraje, který vystaví IS DMVS, popřípadě písemným potvrzením od Krajského úřadu Ústeckého kraje.</t>
  </si>
  <si>
    <t>VRN3</t>
  </si>
  <si>
    <t>Zařízení staveniště</t>
  </si>
  <si>
    <t>030001000</t>
  </si>
  <si>
    <t>1157641561</t>
  </si>
  <si>
    <t>034002000</t>
  </si>
  <si>
    <t>-248950</t>
  </si>
  <si>
    <t>034303000</t>
  </si>
  <si>
    <t>Dopravně inženýrská opatření</t>
  </si>
  <si>
    <t>-1797844379</t>
  </si>
  <si>
    <t>VRN4</t>
  </si>
  <si>
    <t>Inženýrská činnost</t>
  </si>
  <si>
    <t>043134000</t>
  </si>
  <si>
    <t>Zkoušky zatěžovací</t>
  </si>
  <si>
    <t>-1562568638</t>
  </si>
  <si>
    <t>045002000</t>
  </si>
  <si>
    <t>Kompletační a koordinační činnost</t>
  </si>
  <si>
    <t>-550291642</t>
  </si>
  <si>
    <t>Kartografické práce - geometrický plán</t>
  </si>
  <si>
    <t>12403000</t>
  </si>
  <si>
    <t>Zabezpečení staveniště(dle zpracovaného DIO(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</si>
</sst>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132354201" TargetMode="External"/><Relationship Id="rId21" Type="http://schemas.openxmlformats.org/officeDocument/2006/relationships/hyperlink" Target="https://podminky.urs.cz/item/CS_URS_2026_01/122311101" TargetMode="External"/><Relationship Id="rId42" Type="http://schemas.openxmlformats.org/officeDocument/2006/relationships/hyperlink" Target="https://podminky.urs.cz/item/CS_URS_2026_01/564861011" TargetMode="External"/><Relationship Id="rId47" Type="http://schemas.openxmlformats.org/officeDocument/2006/relationships/hyperlink" Target="https://podminky.urs.cz/item/CS_URS_2026_01/564871113" TargetMode="External"/><Relationship Id="rId63" Type="http://schemas.openxmlformats.org/officeDocument/2006/relationships/hyperlink" Target="https://podminky.urs.cz/item/CS_URS_2026_01/871365811" TargetMode="External"/><Relationship Id="rId68" Type="http://schemas.openxmlformats.org/officeDocument/2006/relationships/hyperlink" Target="https://podminky.urs.cz/item/CS_URS_2026_01/899103211" TargetMode="External"/><Relationship Id="rId84" Type="http://schemas.openxmlformats.org/officeDocument/2006/relationships/hyperlink" Target="https://podminky.urs.cz/item/CS_URS_2026_01/919726123" TargetMode="External"/><Relationship Id="rId89" Type="http://schemas.openxmlformats.org/officeDocument/2006/relationships/hyperlink" Target="https://podminky.urs.cz/item/CS_URS_2026_01/935114214" TargetMode="External"/><Relationship Id="rId112" Type="http://schemas.openxmlformats.org/officeDocument/2006/relationships/hyperlink" Target="https://podminky.urs.cz/item/CS_URS_2026_01/767223222" TargetMode="External"/><Relationship Id="rId16" Type="http://schemas.openxmlformats.org/officeDocument/2006/relationships/hyperlink" Target="https://podminky.urs.cz/item/CS_URS_2026_01/113154542" TargetMode="External"/><Relationship Id="rId107" Type="http://schemas.openxmlformats.org/officeDocument/2006/relationships/hyperlink" Target="https://podminky.urs.cz/item/CS_URS_2026_01/998225111" TargetMode="External"/><Relationship Id="rId11" Type="http://schemas.openxmlformats.org/officeDocument/2006/relationships/hyperlink" Target="https://podminky.urs.cz/item/CS_URS_2026_01/113107332" TargetMode="External"/><Relationship Id="rId32" Type="http://schemas.openxmlformats.org/officeDocument/2006/relationships/hyperlink" Target="https://podminky.urs.cz/item/CS_URS_2026_01/175151101" TargetMode="External"/><Relationship Id="rId37" Type="http://schemas.openxmlformats.org/officeDocument/2006/relationships/hyperlink" Target="https://podminky.urs.cz/item/CS_URS_2026_01/273361413" TargetMode="External"/><Relationship Id="rId53" Type="http://schemas.openxmlformats.org/officeDocument/2006/relationships/hyperlink" Target="https://podminky.urs.cz/item/CS_URS_2026_01/577134011" TargetMode="External"/><Relationship Id="rId58" Type="http://schemas.openxmlformats.org/officeDocument/2006/relationships/hyperlink" Target="https://podminky.urs.cz/item/CS_URS_2026_01/596211113" TargetMode="External"/><Relationship Id="rId74" Type="http://schemas.openxmlformats.org/officeDocument/2006/relationships/hyperlink" Target="https://podminky.urs.cz/item/CS_URS_2026_01/915221122" TargetMode="External"/><Relationship Id="rId79" Type="http://schemas.openxmlformats.org/officeDocument/2006/relationships/hyperlink" Target="https://podminky.urs.cz/item/CS_URS_2026_01/916131213" TargetMode="External"/><Relationship Id="rId102" Type="http://schemas.openxmlformats.org/officeDocument/2006/relationships/hyperlink" Target="https://podminky.urs.cz/item/CS_URS_2026_01/997221561" TargetMode="External"/><Relationship Id="rId5" Type="http://schemas.openxmlformats.org/officeDocument/2006/relationships/hyperlink" Target="https://podminky.urs.cz/item/CS_URS_2026_01/113107224" TargetMode="External"/><Relationship Id="rId90" Type="http://schemas.openxmlformats.org/officeDocument/2006/relationships/hyperlink" Target="https://podminky.urs.cz/item/CS_URS_2026_01/935114215" TargetMode="External"/><Relationship Id="rId95" Type="http://schemas.openxmlformats.org/officeDocument/2006/relationships/hyperlink" Target="https://podminky.urs.cz/item/CS_URS_2026_01/962052211" TargetMode="External"/><Relationship Id="rId22" Type="http://schemas.openxmlformats.org/officeDocument/2006/relationships/hyperlink" Target="https://podminky.urs.cz/item/CS_URS_2026_01/122351101" TargetMode="External"/><Relationship Id="rId27" Type="http://schemas.openxmlformats.org/officeDocument/2006/relationships/hyperlink" Target="https://podminky.urs.cz/item/CS_URS_2026_01/151101101" TargetMode="External"/><Relationship Id="rId43" Type="http://schemas.openxmlformats.org/officeDocument/2006/relationships/hyperlink" Target="https://podminky.urs.cz/item/CS_URS_2026_01/564861111" TargetMode="External"/><Relationship Id="rId48" Type="http://schemas.openxmlformats.org/officeDocument/2006/relationships/hyperlink" Target="https://podminky.urs.cz/item/CS_URS_2026_01/564871116" TargetMode="External"/><Relationship Id="rId64" Type="http://schemas.openxmlformats.org/officeDocument/2006/relationships/hyperlink" Target="https://podminky.urs.cz/item/CS_URS_2026_01/894410232" TargetMode="External"/><Relationship Id="rId69" Type="http://schemas.openxmlformats.org/officeDocument/2006/relationships/hyperlink" Target="https://podminky.urs.cz/item/CS_URS_2026_01/899104112" TargetMode="External"/><Relationship Id="rId113" Type="http://schemas.openxmlformats.org/officeDocument/2006/relationships/drawing" Target="../drawings/drawing2.xml"/><Relationship Id="rId80" Type="http://schemas.openxmlformats.org/officeDocument/2006/relationships/hyperlink" Target="https://podminky.urs.cz/item/CS_URS_2026_01/916231213" TargetMode="External"/><Relationship Id="rId85" Type="http://schemas.openxmlformats.org/officeDocument/2006/relationships/hyperlink" Target="https://podminky.urs.cz/item/CS_URS_2026_01/919732211" TargetMode="External"/><Relationship Id="rId12" Type="http://schemas.openxmlformats.org/officeDocument/2006/relationships/hyperlink" Target="https://podminky.urs.cz/item/CS_URS_2026_01/113107342" TargetMode="External"/><Relationship Id="rId17" Type="http://schemas.openxmlformats.org/officeDocument/2006/relationships/hyperlink" Target="https://podminky.urs.cz/item/CS_URS_2026_01/113201112" TargetMode="External"/><Relationship Id="rId33" Type="http://schemas.openxmlformats.org/officeDocument/2006/relationships/hyperlink" Target="https://podminky.urs.cz/item/CS_URS_2026_01/181351113" TargetMode="External"/><Relationship Id="rId38" Type="http://schemas.openxmlformats.org/officeDocument/2006/relationships/hyperlink" Target="https://podminky.urs.cz/item/CS_URS_2026_01/451573111" TargetMode="External"/><Relationship Id="rId59" Type="http://schemas.openxmlformats.org/officeDocument/2006/relationships/hyperlink" Target="https://podminky.urs.cz/item/CS_URS_2026_01/596211114" TargetMode="External"/><Relationship Id="rId103" Type="http://schemas.openxmlformats.org/officeDocument/2006/relationships/hyperlink" Target="https://podminky.urs.cz/item/CS_URS_2026_01/997221569" TargetMode="External"/><Relationship Id="rId108" Type="http://schemas.openxmlformats.org/officeDocument/2006/relationships/hyperlink" Target="https://podminky.urs.cz/item/CS_URS_2026_01/460171222" TargetMode="External"/><Relationship Id="rId54" Type="http://schemas.openxmlformats.org/officeDocument/2006/relationships/hyperlink" Target="https://podminky.urs.cz/item/CS_URS_2026_01/577134121" TargetMode="External"/><Relationship Id="rId70" Type="http://schemas.openxmlformats.org/officeDocument/2006/relationships/hyperlink" Target="https://podminky.urs.cz/item/CS_URS_2026_01/899204112" TargetMode="External"/><Relationship Id="rId75" Type="http://schemas.openxmlformats.org/officeDocument/2006/relationships/hyperlink" Target="https://podminky.urs.cz/item/CS_URS_2026_01/915231112" TargetMode="External"/><Relationship Id="rId91" Type="http://schemas.openxmlformats.org/officeDocument/2006/relationships/hyperlink" Target="https://podminky.urs.cz/item/CS_URS_2026_01/936104211" TargetMode="External"/><Relationship Id="rId96" Type="http://schemas.openxmlformats.org/officeDocument/2006/relationships/hyperlink" Target="https://podminky.urs.cz/item/CS_URS_2026_01/966001211" TargetMode="External"/><Relationship Id="rId1" Type="http://schemas.openxmlformats.org/officeDocument/2006/relationships/hyperlink" Target="https://podminky.urs.cz/item/CS_URS_2026_01/113106134" TargetMode="External"/><Relationship Id="rId6" Type="http://schemas.openxmlformats.org/officeDocument/2006/relationships/hyperlink" Target="https://podminky.urs.cz/item/CS_URS_2026_01/113107231" TargetMode="External"/><Relationship Id="rId15" Type="http://schemas.openxmlformats.org/officeDocument/2006/relationships/hyperlink" Target="https://podminky.urs.cz/item/CS_URS_2026_01/113154524" TargetMode="External"/><Relationship Id="rId23" Type="http://schemas.openxmlformats.org/officeDocument/2006/relationships/hyperlink" Target="https://podminky.urs.cz/item/CS_URS_2026_01/122351104" TargetMode="External"/><Relationship Id="rId28" Type="http://schemas.openxmlformats.org/officeDocument/2006/relationships/hyperlink" Target="https://podminky.urs.cz/item/CS_URS_2026_01/151101111" TargetMode="External"/><Relationship Id="rId36" Type="http://schemas.openxmlformats.org/officeDocument/2006/relationships/hyperlink" Target="https://podminky.urs.cz/item/CS_URS_2026_01/273321118" TargetMode="External"/><Relationship Id="rId49" Type="http://schemas.openxmlformats.org/officeDocument/2006/relationships/hyperlink" Target="https://podminky.urs.cz/item/CS_URS_2026_01/565145021" TargetMode="External"/><Relationship Id="rId57" Type="http://schemas.openxmlformats.org/officeDocument/2006/relationships/hyperlink" Target="https://podminky.urs.cz/item/CS_URS_2026_01/596211112" TargetMode="External"/><Relationship Id="rId106" Type="http://schemas.openxmlformats.org/officeDocument/2006/relationships/hyperlink" Target="https://podminky.urs.cz/item/CS_URS_2026_01/997221875" TargetMode="External"/><Relationship Id="rId10" Type="http://schemas.openxmlformats.org/officeDocument/2006/relationships/hyperlink" Target="https://podminky.urs.cz/item/CS_URS_2026_01/113107323" TargetMode="External"/><Relationship Id="rId31" Type="http://schemas.openxmlformats.org/officeDocument/2006/relationships/hyperlink" Target="https://podminky.urs.cz/item/CS_URS_2026_01/174151101" TargetMode="External"/><Relationship Id="rId44" Type="http://schemas.openxmlformats.org/officeDocument/2006/relationships/hyperlink" Target="https://podminky.urs.cz/item/CS_URS_2026_01/564871011" TargetMode="External"/><Relationship Id="rId52" Type="http://schemas.openxmlformats.org/officeDocument/2006/relationships/hyperlink" Target="https://podminky.urs.cz/item/CS_URS_2026_01/573211112" TargetMode="External"/><Relationship Id="rId60" Type="http://schemas.openxmlformats.org/officeDocument/2006/relationships/hyperlink" Target="https://podminky.urs.cz/item/CS_URS_2026_01/596212353" TargetMode="External"/><Relationship Id="rId65" Type="http://schemas.openxmlformats.org/officeDocument/2006/relationships/hyperlink" Target="https://podminky.urs.cz/item/CS_URS_2026_01/895941302" TargetMode="External"/><Relationship Id="rId73" Type="http://schemas.openxmlformats.org/officeDocument/2006/relationships/hyperlink" Target="https://podminky.urs.cz/item/CS_URS_2026_01/915221112" TargetMode="External"/><Relationship Id="rId78" Type="http://schemas.openxmlformats.org/officeDocument/2006/relationships/hyperlink" Target="https://podminky.urs.cz/item/CS_URS_2026_01/915621111" TargetMode="External"/><Relationship Id="rId81" Type="http://schemas.openxmlformats.org/officeDocument/2006/relationships/hyperlink" Target="https://podminky.urs.cz/item/CS_URS_2026_01/916241113" TargetMode="External"/><Relationship Id="rId86" Type="http://schemas.openxmlformats.org/officeDocument/2006/relationships/hyperlink" Target="https://podminky.urs.cz/item/CS_URS_2026_01/919732221" TargetMode="External"/><Relationship Id="rId94" Type="http://schemas.openxmlformats.org/officeDocument/2006/relationships/hyperlink" Target="https://podminky.urs.cz/item/CS_URS_2026_01/961044111" TargetMode="External"/><Relationship Id="rId99" Type="http://schemas.openxmlformats.org/officeDocument/2006/relationships/hyperlink" Target="https://podminky.urs.cz/item/CS_URS_2026_01/966006254" TargetMode="External"/><Relationship Id="rId101" Type="http://schemas.openxmlformats.org/officeDocument/2006/relationships/hyperlink" Target="https://podminky.urs.cz/item/CS_URS_2026_01/997013813" TargetMode="External"/><Relationship Id="rId4" Type="http://schemas.openxmlformats.org/officeDocument/2006/relationships/hyperlink" Target="https://podminky.urs.cz/item/CS_URS_2026_01/113107223" TargetMode="External"/><Relationship Id="rId9" Type="http://schemas.openxmlformats.org/officeDocument/2006/relationships/hyperlink" Target="https://podminky.urs.cz/item/CS_URS_2026_01/113107322" TargetMode="External"/><Relationship Id="rId13" Type="http://schemas.openxmlformats.org/officeDocument/2006/relationships/hyperlink" Target="https://podminky.urs.cz/item/CS_URS_2026_01/113107343" TargetMode="External"/><Relationship Id="rId18" Type="http://schemas.openxmlformats.org/officeDocument/2006/relationships/hyperlink" Target="https://podminky.urs.cz/item/CS_URS_2026_01/113202111" TargetMode="External"/><Relationship Id="rId39" Type="http://schemas.openxmlformats.org/officeDocument/2006/relationships/hyperlink" Target="https://podminky.urs.cz/item/CS_URS_2026_01/452112112" TargetMode="External"/><Relationship Id="rId109" Type="http://schemas.openxmlformats.org/officeDocument/2006/relationships/hyperlink" Target="https://podminky.urs.cz/item/CS_URS_2026_01/460451232" TargetMode="External"/><Relationship Id="rId34" Type="http://schemas.openxmlformats.org/officeDocument/2006/relationships/hyperlink" Target="https://podminky.urs.cz/item/CS_URS_2026_01/181411131" TargetMode="External"/><Relationship Id="rId50" Type="http://schemas.openxmlformats.org/officeDocument/2006/relationships/hyperlink" Target="https://podminky.urs.cz/item/CS_URS_2026_01/567122111" TargetMode="External"/><Relationship Id="rId55" Type="http://schemas.openxmlformats.org/officeDocument/2006/relationships/hyperlink" Target="https://podminky.urs.cz/item/CS_URS_2026_01/577155112" TargetMode="External"/><Relationship Id="rId76" Type="http://schemas.openxmlformats.org/officeDocument/2006/relationships/hyperlink" Target="https://podminky.urs.cz/item/CS_URS_2026_01/915321115" TargetMode="External"/><Relationship Id="rId97" Type="http://schemas.openxmlformats.org/officeDocument/2006/relationships/hyperlink" Target="https://podminky.urs.cz/item/CS_URS_2026_01/966001311" TargetMode="External"/><Relationship Id="rId104" Type="http://schemas.openxmlformats.org/officeDocument/2006/relationships/hyperlink" Target="https://podminky.urs.cz/item/CS_URS_2026_01/997221861" TargetMode="External"/><Relationship Id="rId7" Type="http://schemas.openxmlformats.org/officeDocument/2006/relationships/hyperlink" Target="https://podminky.urs.cz/item/CS_URS_2026_01/113107241" TargetMode="External"/><Relationship Id="rId71" Type="http://schemas.openxmlformats.org/officeDocument/2006/relationships/hyperlink" Target="https://podminky.urs.cz/item/CS_URS_2026_01/914111111" TargetMode="External"/><Relationship Id="rId92" Type="http://schemas.openxmlformats.org/officeDocument/2006/relationships/hyperlink" Target="https://podminky.urs.cz/item/CS_URS_2026_01/936124112" TargetMode="External"/><Relationship Id="rId2" Type="http://schemas.openxmlformats.org/officeDocument/2006/relationships/hyperlink" Target="https://podminky.urs.cz/item/CS_URS_2026_01/113106144" TargetMode="External"/><Relationship Id="rId29" Type="http://schemas.openxmlformats.org/officeDocument/2006/relationships/hyperlink" Target="https://podminky.urs.cz/item/CS_URS_2026_01/162751137" TargetMode="External"/><Relationship Id="rId24" Type="http://schemas.openxmlformats.org/officeDocument/2006/relationships/hyperlink" Target="https://podminky.urs.cz/item/CS_URS_2026_01/122351105" TargetMode="External"/><Relationship Id="rId40" Type="http://schemas.openxmlformats.org/officeDocument/2006/relationships/hyperlink" Target="https://podminky.urs.cz/item/CS_URS_2026_01/564671011" TargetMode="External"/><Relationship Id="rId45" Type="http://schemas.openxmlformats.org/officeDocument/2006/relationships/hyperlink" Target="https://podminky.urs.cz/item/CS_URS_2026_01/564871013" TargetMode="External"/><Relationship Id="rId66" Type="http://schemas.openxmlformats.org/officeDocument/2006/relationships/hyperlink" Target="https://podminky.urs.cz/item/CS_URS_2026_01/895941314" TargetMode="External"/><Relationship Id="rId87" Type="http://schemas.openxmlformats.org/officeDocument/2006/relationships/hyperlink" Target="https://podminky.urs.cz/item/CS_URS_2026_01/935114212" TargetMode="External"/><Relationship Id="rId110" Type="http://schemas.openxmlformats.org/officeDocument/2006/relationships/hyperlink" Target="https://podminky.urs.cz/item/CS_URS_2026_01/460791116" TargetMode="External"/><Relationship Id="rId61" Type="http://schemas.openxmlformats.org/officeDocument/2006/relationships/hyperlink" Target="https://podminky.urs.cz/item/CS_URS_2026_01/596412115" TargetMode="External"/><Relationship Id="rId82" Type="http://schemas.openxmlformats.org/officeDocument/2006/relationships/hyperlink" Target="https://podminky.urs.cz/item/CS_URS_2026_01/919111114" TargetMode="External"/><Relationship Id="rId19" Type="http://schemas.openxmlformats.org/officeDocument/2006/relationships/hyperlink" Target="https://podminky.urs.cz/item/CS_URS_2026_01/121151103" TargetMode="External"/><Relationship Id="rId14" Type="http://schemas.openxmlformats.org/officeDocument/2006/relationships/hyperlink" Target="https://podminky.urs.cz/item/CS_URS_2026_01/113154522" TargetMode="External"/><Relationship Id="rId30" Type="http://schemas.openxmlformats.org/officeDocument/2006/relationships/hyperlink" Target="https://podminky.urs.cz/item/CS_URS_2026_01/171201231" TargetMode="External"/><Relationship Id="rId35" Type="http://schemas.openxmlformats.org/officeDocument/2006/relationships/hyperlink" Target="https://podminky.urs.cz/item/CS_URS_2026_01/181951114" TargetMode="External"/><Relationship Id="rId56" Type="http://schemas.openxmlformats.org/officeDocument/2006/relationships/hyperlink" Target="https://podminky.urs.cz/item/CS_URS_2026_01/596211110" TargetMode="External"/><Relationship Id="rId77" Type="http://schemas.openxmlformats.org/officeDocument/2006/relationships/hyperlink" Target="https://podminky.urs.cz/item/CS_URS_2026_01/915611111" TargetMode="External"/><Relationship Id="rId100" Type="http://schemas.openxmlformats.org/officeDocument/2006/relationships/hyperlink" Target="https://podminky.urs.cz/item/CS_URS_2026_01/966008222" TargetMode="External"/><Relationship Id="rId105" Type="http://schemas.openxmlformats.org/officeDocument/2006/relationships/hyperlink" Target="https://podminky.urs.cz/item/CS_URS_2026_01/997221873" TargetMode="External"/><Relationship Id="rId8" Type="http://schemas.openxmlformats.org/officeDocument/2006/relationships/hyperlink" Target="https://podminky.urs.cz/item/CS_URS_2026_01/113107242" TargetMode="External"/><Relationship Id="rId51" Type="http://schemas.openxmlformats.org/officeDocument/2006/relationships/hyperlink" Target="https://podminky.urs.cz/item/CS_URS_2026_01/573191111" TargetMode="External"/><Relationship Id="rId72" Type="http://schemas.openxmlformats.org/officeDocument/2006/relationships/hyperlink" Target="https://podminky.urs.cz/item/CS_URS_2026_01/914511111" TargetMode="External"/><Relationship Id="rId93" Type="http://schemas.openxmlformats.org/officeDocument/2006/relationships/hyperlink" Target="https://podminky.urs.cz/item/CS_URS_2026_01/938909311" TargetMode="External"/><Relationship Id="rId98" Type="http://schemas.openxmlformats.org/officeDocument/2006/relationships/hyperlink" Target="https://podminky.urs.cz/item/CS_URS_2026_01/966006132" TargetMode="External"/><Relationship Id="rId3" Type="http://schemas.openxmlformats.org/officeDocument/2006/relationships/hyperlink" Target="https://podminky.urs.cz/item/CS_URS_2026_01/113107222" TargetMode="External"/><Relationship Id="rId25" Type="http://schemas.openxmlformats.org/officeDocument/2006/relationships/hyperlink" Target="https://podminky.urs.cz/item/CS_URS_2026_01/129001101" TargetMode="External"/><Relationship Id="rId46" Type="http://schemas.openxmlformats.org/officeDocument/2006/relationships/hyperlink" Target="https://podminky.urs.cz/item/CS_URS_2026_01/564871111" TargetMode="External"/><Relationship Id="rId67" Type="http://schemas.openxmlformats.org/officeDocument/2006/relationships/hyperlink" Target="https://podminky.urs.cz/item/CS_URS_2026_01/895941332" TargetMode="External"/><Relationship Id="rId20" Type="http://schemas.openxmlformats.org/officeDocument/2006/relationships/hyperlink" Target="https://podminky.urs.cz/item/CS_URS_2026_01/121151123" TargetMode="External"/><Relationship Id="rId41" Type="http://schemas.openxmlformats.org/officeDocument/2006/relationships/hyperlink" Target="https://podminky.urs.cz/item/CS_URS_2026_01/564851011" TargetMode="External"/><Relationship Id="rId62" Type="http://schemas.openxmlformats.org/officeDocument/2006/relationships/hyperlink" Target="https://podminky.urs.cz/item/CS_URS_2026_01/871353122" TargetMode="External"/><Relationship Id="rId83" Type="http://schemas.openxmlformats.org/officeDocument/2006/relationships/hyperlink" Target="https://podminky.urs.cz/item/CS_URS_2026_01/919726121" TargetMode="External"/><Relationship Id="rId88" Type="http://schemas.openxmlformats.org/officeDocument/2006/relationships/hyperlink" Target="https://podminky.urs.cz/item/CS_URS_2026_01/935114213" TargetMode="External"/><Relationship Id="rId111" Type="http://schemas.openxmlformats.org/officeDocument/2006/relationships/hyperlink" Target="https://podminky.urs.cz/item/CS_URS_2026_01/767161844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210204201" TargetMode="External"/><Relationship Id="rId18" Type="http://schemas.openxmlformats.org/officeDocument/2006/relationships/hyperlink" Target="https://podminky.urs.cz/item/CS_URS_2026_01/210204011" TargetMode="External"/><Relationship Id="rId26" Type="http://schemas.openxmlformats.org/officeDocument/2006/relationships/hyperlink" Target="https://podminky.urs.cz/item/CS_URS_2026_01/460391123" TargetMode="External"/><Relationship Id="rId39" Type="http://schemas.openxmlformats.org/officeDocument/2006/relationships/hyperlink" Target="https://podminky.urs.cz/item/CS_URS_2026_01/460791214" TargetMode="External"/><Relationship Id="rId21" Type="http://schemas.openxmlformats.org/officeDocument/2006/relationships/hyperlink" Target="https://podminky.urs.cz/item/CS_URS_2026_01/210100101" TargetMode="External"/><Relationship Id="rId34" Type="http://schemas.openxmlformats.org/officeDocument/2006/relationships/hyperlink" Target="https://podminky.urs.cz/item/CS_URS_2026_01/460581121" TargetMode="External"/><Relationship Id="rId42" Type="http://schemas.openxmlformats.org/officeDocument/2006/relationships/hyperlink" Target="https://podminky.urs.cz/item/CS_URS_2026_01/460431332" TargetMode="External"/><Relationship Id="rId47" Type="http://schemas.openxmlformats.org/officeDocument/2006/relationships/hyperlink" Target="https://podminky.urs.cz/item/CS_URS_2026_01/460871132" TargetMode="External"/><Relationship Id="rId50" Type="http://schemas.openxmlformats.org/officeDocument/2006/relationships/hyperlink" Target="https://podminky.urs.cz/item/CS_URS_2026_01/469972112" TargetMode="External"/><Relationship Id="rId55" Type="http://schemas.openxmlformats.org/officeDocument/2006/relationships/hyperlink" Target="https://podminky.urs.cz/item/CS_URS_2026_01/460341113" TargetMode="External"/><Relationship Id="rId7" Type="http://schemas.openxmlformats.org/officeDocument/2006/relationships/hyperlink" Target="https://podminky.urs.cz/item/CS_URS_2026_01/218204011" TargetMode="External"/><Relationship Id="rId2" Type="http://schemas.openxmlformats.org/officeDocument/2006/relationships/hyperlink" Target="https://podminky.urs.cz/item/CS_URS_2026_01/218204103" TargetMode="External"/><Relationship Id="rId16" Type="http://schemas.openxmlformats.org/officeDocument/2006/relationships/hyperlink" Target="https://podminky.urs.cz/item/CS_URS_2026_01/210220301" TargetMode="External"/><Relationship Id="rId29" Type="http://schemas.openxmlformats.org/officeDocument/2006/relationships/hyperlink" Target="https://podminky.urs.cz/item/CS_URS_2026_01/460791212" TargetMode="External"/><Relationship Id="rId11" Type="http://schemas.openxmlformats.org/officeDocument/2006/relationships/hyperlink" Target="https://podminky.urs.cz/item/CS_URS_2026_01/210220302" TargetMode="External"/><Relationship Id="rId24" Type="http://schemas.openxmlformats.org/officeDocument/2006/relationships/hyperlink" Target="https://podminky.urs.cz/item/CS_URS_2026_01/460010023" TargetMode="External"/><Relationship Id="rId32" Type="http://schemas.openxmlformats.org/officeDocument/2006/relationships/hyperlink" Target="https://podminky.urs.cz/item/CS_URS_2026_01/460661111" TargetMode="External"/><Relationship Id="rId37" Type="http://schemas.openxmlformats.org/officeDocument/2006/relationships/hyperlink" Target="https://podminky.urs.cz/item/CS_URS_2026_01/460161312" TargetMode="External"/><Relationship Id="rId40" Type="http://schemas.openxmlformats.org/officeDocument/2006/relationships/hyperlink" Target="https://podminky.urs.cz/item/CS_URS_2026_01/460742131" TargetMode="External"/><Relationship Id="rId45" Type="http://schemas.openxmlformats.org/officeDocument/2006/relationships/hyperlink" Target="https://podminky.urs.cz/item/CS_URS_2026_01/468041112" TargetMode="External"/><Relationship Id="rId53" Type="http://schemas.openxmlformats.org/officeDocument/2006/relationships/hyperlink" Target="https://podminky.urs.cz/item/CS_URS_2026_01/469973125" TargetMode="External"/><Relationship Id="rId5" Type="http://schemas.openxmlformats.org/officeDocument/2006/relationships/hyperlink" Target="https://podminky.urs.cz/item/CS_URS_2026_01/218100003" TargetMode="External"/><Relationship Id="rId19" Type="http://schemas.openxmlformats.org/officeDocument/2006/relationships/hyperlink" Target="https://podminky.urs.cz/item/CS_URS_2026_01/210204103" TargetMode="External"/><Relationship Id="rId4" Type="http://schemas.openxmlformats.org/officeDocument/2006/relationships/hyperlink" Target="https://podminky.urs.cz/item/CS_URS_2026_01/218220300" TargetMode="External"/><Relationship Id="rId9" Type="http://schemas.openxmlformats.org/officeDocument/2006/relationships/hyperlink" Target="https://podminky.urs.cz/item/CS_URS_2026_01/741122134" TargetMode="External"/><Relationship Id="rId14" Type="http://schemas.openxmlformats.org/officeDocument/2006/relationships/hyperlink" Target="https://podminky.urs.cz/item/CS_URS_2026_01/210100252" TargetMode="External"/><Relationship Id="rId22" Type="http://schemas.openxmlformats.org/officeDocument/2006/relationships/hyperlink" Target="https://podminky.urs.cz/item/CS_URS_2026_01/011464000" TargetMode="External"/><Relationship Id="rId27" Type="http://schemas.openxmlformats.org/officeDocument/2006/relationships/hyperlink" Target="https://podminky.urs.cz/item/CS_URS_2026_01/460141112" TargetMode="External"/><Relationship Id="rId30" Type="http://schemas.openxmlformats.org/officeDocument/2006/relationships/hyperlink" Target="https://podminky.urs.cz/item/CS_URS_2026_01/871361101" TargetMode="External"/><Relationship Id="rId35" Type="http://schemas.openxmlformats.org/officeDocument/2006/relationships/hyperlink" Target="https://podminky.urs.cz/item/CS_URS_2026_01/460791213" TargetMode="External"/><Relationship Id="rId43" Type="http://schemas.openxmlformats.org/officeDocument/2006/relationships/hyperlink" Target="https://podminky.urs.cz/item/CS_URS_2026_01/468041123" TargetMode="External"/><Relationship Id="rId48" Type="http://schemas.openxmlformats.org/officeDocument/2006/relationships/hyperlink" Target="https://podminky.urs.cz/item/CS_URS_2026_01/460871172" TargetMode="External"/><Relationship Id="rId56" Type="http://schemas.openxmlformats.org/officeDocument/2006/relationships/hyperlink" Target="https://podminky.urs.cz/item/CS_URS_2026_01/460341121" TargetMode="External"/><Relationship Id="rId8" Type="http://schemas.openxmlformats.org/officeDocument/2006/relationships/hyperlink" Target="https://podminky.urs.cz/item/CS_URS_2026_01/945421110" TargetMode="External"/><Relationship Id="rId51" Type="http://schemas.openxmlformats.org/officeDocument/2006/relationships/hyperlink" Target="https://podminky.urs.cz/item/CS_URS_2026_01/469972122" TargetMode="External"/><Relationship Id="rId3" Type="http://schemas.openxmlformats.org/officeDocument/2006/relationships/hyperlink" Target="https://podminky.urs.cz/item/CS_URS_2026_01/218204201" TargetMode="External"/><Relationship Id="rId12" Type="http://schemas.openxmlformats.org/officeDocument/2006/relationships/hyperlink" Target="https://podminky.urs.cz/item/CS_URS_2026_01/741122142" TargetMode="External"/><Relationship Id="rId17" Type="http://schemas.openxmlformats.org/officeDocument/2006/relationships/hyperlink" Target="https://podminky.urs.cz/item/CS_URS_2026_01/210203901" TargetMode="External"/><Relationship Id="rId25" Type="http://schemas.openxmlformats.org/officeDocument/2006/relationships/hyperlink" Target="https://podminky.urs.cz/item/CS_URS_2026_01/468051121" TargetMode="External"/><Relationship Id="rId33" Type="http://schemas.openxmlformats.org/officeDocument/2006/relationships/hyperlink" Target="https://podminky.urs.cz/item/CS_URS_2026_01/460431162" TargetMode="External"/><Relationship Id="rId38" Type="http://schemas.openxmlformats.org/officeDocument/2006/relationships/hyperlink" Target="https://podminky.urs.cz/item/CS_URS_2026_01/460281111" TargetMode="External"/><Relationship Id="rId46" Type="http://schemas.openxmlformats.org/officeDocument/2006/relationships/hyperlink" Target="https://podminky.urs.cz/item/CS_URS_2026_01/468011131" TargetMode="External"/><Relationship Id="rId20" Type="http://schemas.openxmlformats.org/officeDocument/2006/relationships/hyperlink" Target="https://podminky.urs.cz/item/CS_URS_2026_01/210100096" TargetMode="External"/><Relationship Id="rId41" Type="http://schemas.openxmlformats.org/officeDocument/2006/relationships/hyperlink" Target="https://podminky.urs.cz/item/CS_URS_2026_01/460281121" TargetMode="External"/><Relationship Id="rId54" Type="http://schemas.openxmlformats.org/officeDocument/2006/relationships/hyperlink" Target="https://podminky.urs.cz/item/CS_URS_2026_01/460361121" TargetMode="External"/><Relationship Id="rId1" Type="http://schemas.openxmlformats.org/officeDocument/2006/relationships/hyperlink" Target="https://podminky.urs.cz/item/CS_URS_2026_01/218202016" TargetMode="External"/><Relationship Id="rId6" Type="http://schemas.openxmlformats.org/officeDocument/2006/relationships/hyperlink" Target="https://podminky.urs.cz/item/CS_URS_2026_01/218100001" TargetMode="External"/><Relationship Id="rId15" Type="http://schemas.openxmlformats.org/officeDocument/2006/relationships/hyperlink" Target="https://podminky.urs.cz/item/CS_URS_2026_01/741410041" TargetMode="External"/><Relationship Id="rId23" Type="http://schemas.openxmlformats.org/officeDocument/2006/relationships/hyperlink" Target="https://podminky.urs.cz/item/CS_URS_2026_01/741810002" TargetMode="External"/><Relationship Id="rId28" Type="http://schemas.openxmlformats.org/officeDocument/2006/relationships/hyperlink" Target="https://podminky.urs.cz/item/CS_URS_2026_01/460641112" TargetMode="External"/><Relationship Id="rId36" Type="http://schemas.openxmlformats.org/officeDocument/2006/relationships/hyperlink" Target="https://podminky.urs.cz/item/CS_URS_2026_01/460671124" TargetMode="External"/><Relationship Id="rId49" Type="http://schemas.openxmlformats.org/officeDocument/2006/relationships/hyperlink" Target="https://podminky.urs.cz/item/CS_URS_2026_01/576153311" TargetMode="External"/><Relationship Id="rId57" Type="http://schemas.openxmlformats.org/officeDocument/2006/relationships/drawing" Target="../drawings/drawing3.xml"/><Relationship Id="rId10" Type="http://schemas.openxmlformats.org/officeDocument/2006/relationships/hyperlink" Target="https://podminky.urs.cz/item/CS_URS_2026_01/210220020" TargetMode="External"/><Relationship Id="rId31" Type="http://schemas.openxmlformats.org/officeDocument/2006/relationships/hyperlink" Target="https://podminky.urs.cz/item/CS_URS_2026_01/460161152" TargetMode="External"/><Relationship Id="rId44" Type="http://schemas.openxmlformats.org/officeDocument/2006/relationships/hyperlink" Target="https://podminky.urs.cz/item/CS_URS_2026_01/468011143" TargetMode="External"/><Relationship Id="rId52" Type="http://schemas.openxmlformats.org/officeDocument/2006/relationships/hyperlink" Target="https://podminky.urs.cz/item/CS_URS_2026_01/46997312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59"/>
  <sheetViews>
    <sheetView showGridLines="0" topLeftCell="A4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4" t="s">
        <v>14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2"/>
      <c r="AQ5" s="22"/>
      <c r="AR5" s="20"/>
      <c r="BE5" s="271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76" t="s">
        <v>17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2"/>
      <c r="AQ6" s="22"/>
      <c r="AR6" s="20"/>
      <c r="BE6" s="272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72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272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2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272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272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2"/>
      <c r="BS12" s="17" t="s">
        <v>6</v>
      </c>
    </row>
    <row r="13" spans="1:74" s="1" customFormat="1" ht="12" customHeight="1">
      <c r="B13" s="21"/>
      <c r="C13" s="22"/>
      <c r="D13" s="29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32</v>
      </c>
      <c r="AO13" s="22"/>
      <c r="AP13" s="22"/>
      <c r="AQ13" s="22"/>
      <c r="AR13" s="20"/>
      <c r="BE13" s="272"/>
      <c r="BS13" s="17" t="s">
        <v>6</v>
      </c>
    </row>
    <row r="14" spans="1:74" ht="12.75">
      <c r="B14" s="21"/>
      <c r="C14" s="22"/>
      <c r="D14" s="22"/>
      <c r="E14" s="277" t="s">
        <v>32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9" t="s">
        <v>29</v>
      </c>
      <c r="AL14" s="22"/>
      <c r="AM14" s="22"/>
      <c r="AN14" s="31" t="s">
        <v>32</v>
      </c>
      <c r="AO14" s="22"/>
      <c r="AP14" s="22"/>
      <c r="AQ14" s="22"/>
      <c r="AR14" s="20"/>
      <c r="BE14" s="272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2"/>
      <c r="BS15" s="17" t="s">
        <v>4</v>
      </c>
    </row>
    <row r="16" spans="1:74" s="1" customFormat="1" ht="12" customHeight="1">
      <c r="B16" s="21"/>
      <c r="C16" s="22"/>
      <c r="D16" s="29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272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272"/>
      <c r="BS17" s="17" t="s">
        <v>37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2"/>
      <c r="BS18" s="17" t="s">
        <v>6</v>
      </c>
    </row>
    <row r="19" spans="1:71" s="1" customFormat="1" ht="12" customHeight="1">
      <c r="B19" s="21"/>
      <c r="C19" s="22"/>
      <c r="D19" s="29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272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272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2"/>
    </row>
    <row r="22" spans="1:71" s="1" customFormat="1" ht="12" customHeight="1">
      <c r="B22" s="21"/>
      <c r="C22" s="22"/>
      <c r="D22" s="29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2"/>
    </row>
    <row r="23" spans="1:71" s="1" customFormat="1" ht="47.25" customHeight="1">
      <c r="B23" s="21"/>
      <c r="C23" s="22"/>
      <c r="D23" s="22"/>
      <c r="E23" s="279" t="s">
        <v>41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2"/>
      <c r="AP23" s="22"/>
      <c r="AQ23" s="22"/>
      <c r="AR23" s="20"/>
      <c r="BE23" s="272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2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2"/>
    </row>
    <row r="26" spans="1:71" s="2" customFormat="1" ht="25.9" customHeight="1">
      <c r="A26" s="34"/>
      <c r="B26" s="35"/>
      <c r="C26" s="36"/>
      <c r="D26" s="37" t="s">
        <v>42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0">
        <f>ROUND(AG54,2)</f>
        <v>0</v>
      </c>
      <c r="AL26" s="281"/>
      <c r="AM26" s="281"/>
      <c r="AN26" s="281"/>
      <c r="AO26" s="281"/>
      <c r="AP26" s="36"/>
      <c r="AQ26" s="36"/>
      <c r="AR26" s="39"/>
      <c r="BE26" s="27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2" t="s">
        <v>43</v>
      </c>
      <c r="M28" s="282"/>
      <c r="N28" s="282"/>
      <c r="O28" s="282"/>
      <c r="P28" s="282"/>
      <c r="Q28" s="36"/>
      <c r="R28" s="36"/>
      <c r="S28" s="36"/>
      <c r="T28" s="36"/>
      <c r="U28" s="36"/>
      <c r="V28" s="36"/>
      <c r="W28" s="282" t="s">
        <v>44</v>
      </c>
      <c r="X28" s="282"/>
      <c r="Y28" s="282"/>
      <c r="Z28" s="282"/>
      <c r="AA28" s="282"/>
      <c r="AB28" s="282"/>
      <c r="AC28" s="282"/>
      <c r="AD28" s="282"/>
      <c r="AE28" s="282"/>
      <c r="AF28" s="36"/>
      <c r="AG28" s="36"/>
      <c r="AH28" s="36"/>
      <c r="AI28" s="36"/>
      <c r="AJ28" s="36"/>
      <c r="AK28" s="282" t="s">
        <v>45</v>
      </c>
      <c r="AL28" s="282"/>
      <c r="AM28" s="282"/>
      <c r="AN28" s="282"/>
      <c r="AO28" s="282"/>
      <c r="AP28" s="36"/>
      <c r="AQ28" s="36"/>
      <c r="AR28" s="39"/>
      <c r="BE28" s="272"/>
    </row>
    <row r="29" spans="1:71" s="3" customFormat="1" ht="14.45" customHeight="1">
      <c r="B29" s="40"/>
      <c r="C29" s="41"/>
      <c r="D29" s="29" t="s">
        <v>46</v>
      </c>
      <c r="E29" s="41"/>
      <c r="F29" s="29" t="s">
        <v>47</v>
      </c>
      <c r="G29" s="41"/>
      <c r="H29" s="41"/>
      <c r="I29" s="41"/>
      <c r="J29" s="41"/>
      <c r="K29" s="41"/>
      <c r="L29" s="266">
        <v>0.21</v>
      </c>
      <c r="M29" s="265"/>
      <c r="N29" s="265"/>
      <c r="O29" s="265"/>
      <c r="P29" s="265"/>
      <c r="Q29" s="41"/>
      <c r="R29" s="41"/>
      <c r="S29" s="41"/>
      <c r="T29" s="41"/>
      <c r="U29" s="41"/>
      <c r="V29" s="41"/>
      <c r="W29" s="264">
        <f>ROUND(AZ54, 2)</f>
        <v>0</v>
      </c>
      <c r="X29" s="265"/>
      <c r="Y29" s="265"/>
      <c r="Z29" s="265"/>
      <c r="AA29" s="265"/>
      <c r="AB29" s="265"/>
      <c r="AC29" s="265"/>
      <c r="AD29" s="265"/>
      <c r="AE29" s="265"/>
      <c r="AF29" s="41"/>
      <c r="AG29" s="41"/>
      <c r="AH29" s="41"/>
      <c r="AI29" s="41"/>
      <c r="AJ29" s="41"/>
      <c r="AK29" s="264">
        <f>ROUND(AV54, 2)</f>
        <v>0</v>
      </c>
      <c r="AL29" s="265"/>
      <c r="AM29" s="265"/>
      <c r="AN29" s="265"/>
      <c r="AO29" s="265"/>
      <c r="AP29" s="41"/>
      <c r="AQ29" s="41"/>
      <c r="AR29" s="42"/>
      <c r="BE29" s="273"/>
    </row>
    <row r="30" spans="1:71" s="3" customFormat="1" ht="14.45" customHeight="1">
      <c r="B30" s="40"/>
      <c r="C30" s="41"/>
      <c r="D30" s="41"/>
      <c r="E30" s="41"/>
      <c r="F30" s="29" t="s">
        <v>48</v>
      </c>
      <c r="G30" s="41"/>
      <c r="H30" s="41"/>
      <c r="I30" s="41"/>
      <c r="J30" s="41"/>
      <c r="K30" s="41"/>
      <c r="L30" s="266">
        <v>0.12</v>
      </c>
      <c r="M30" s="265"/>
      <c r="N30" s="265"/>
      <c r="O30" s="265"/>
      <c r="P30" s="265"/>
      <c r="Q30" s="41"/>
      <c r="R30" s="41"/>
      <c r="S30" s="41"/>
      <c r="T30" s="41"/>
      <c r="U30" s="41"/>
      <c r="V30" s="41"/>
      <c r="W30" s="264">
        <f>ROUND(BA54, 2)</f>
        <v>0</v>
      </c>
      <c r="X30" s="265"/>
      <c r="Y30" s="265"/>
      <c r="Z30" s="265"/>
      <c r="AA30" s="265"/>
      <c r="AB30" s="265"/>
      <c r="AC30" s="265"/>
      <c r="AD30" s="265"/>
      <c r="AE30" s="265"/>
      <c r="AF30" s="41"/>
      <c r="AG30" s="41"/>
      <c r="AH30" s="41"/>
      <c r="AI30" s="41"/>
      <c r="AJ30" s="41"/>
      <c r="AK30" s="264">
        <f>ROUND(AW54, 2)</f>
        <v>0</v>
      </c>
      <c r="AL30" s="265"/>
      <c r="AM30" s="265"/>
      <c r="AN30" s="265"/>
      <c r="AO30" s="265"/>
      <c r="AP30" s="41"/>
      <c r="AQ30" s="41"/>
      <c r="AR30" s="42"/>
      <c r="BE30" s="273"/>
    </row>
    <row r="31" spans="1:71" s="3" customFormat="1" ht="14.45" hidden="1" customHeight="1">
      <c r="B31" s="40"/>
      <c r="C31" s="41"/>
      <c r="D31" s="41"/>
      <c r="E31" s="41"/>
      <c r="F31" s="29" t="s">
        <v>49</v>
      </c>
      <c r="G31" s="41"/>
      <c r="H31" s="41"/>
      <c r="I31" s="41"/>
      <c r="J31" s="41"/>
      <c r="K31" s="41"/>
      <c r="L31" s="266">
        <v>0.21</v>
      </c>
      <c r="M31" s="265"/>
      <c r="N31" s="265"/>
      <c r="O31" s="265"/>
      <c r="P31" s="265"/>
      <c r="Q31" s="41"/>
      <c r="R31" s="41"/>
      <c r="S31" s="41"/>
      <c r="T31" s="41"/>
      <c r="U31" s="41"/>
      <c r="V31" s="41"/>
      <c r="W31" s="264">
        <f>ROUND(BB54, 2)</f>
        <v>0</v>
      </c>
      <c r="X31" s="265"/>
      <c r="Y31" s="265"/>
      <c r="Z31" s="265"/>
      <c r="AA31" s="265"/>
      <c r="AB31" s="265"/>
      <c r="AC31" s="265"/>
      <c r="AD31" s="265"/>
      <c r="AE31" s="265"/>
      <c r="AF31" s="41"/>
      <c r="AG31" s="41"/>
      <c r="AH31" s="41"/>
      <c r="AI31" s="41"/>
      <c r="AJ31" s="41"/>
      <c r="AK31" s="264">
        <v>0</v>
      </c>
      <c r="AL31" s="265"/>
      <c r="AM31" s="265"/>
      <c r="AN31" s="265"/>
      <c r="AO31" s="265"/>
      <c r="AP31" s="41"/>
      <c r="AQ31" s="41"/>
      <c r="AR31" s="42"/>
      <c r="BE31" s="273"/>
    </row>
    <row r="32" spans="1:71" s="3" customFormat="1" ht="14.45" hidden="1" customHeight="1">
      <c r="B32" s="40"/>
      <c r="C32" s="41"/>
      <c r="D32" s="41"/>
      <c r="E32" s="41"/>
      <c r="F32" s="29" t="s">
        <v>50</v>
      </c>
      <c r="G32" s="41"/>
      <c r="H32" s="41"/>
      <c r="I32" s="41"/>
      <c r="J32" s="41"/>
      <c r="K32" s="41"/>
      <c r="L32" s="266">
        <v>0.12</v>
      </c>
      <c r="M32" s="265"/>
      <c r="N32" s="265"/>
      <c r="O32" s="265"/>
      <c r="P32" s="265"/>
      <c r="Q32" s="41"/>
      <c r="R32" s="41"/>
      <c r="S32" s="41"/>
      <c r="T32" s="41"/>
      <c r="U32" s="41"/>
      <c r="V32" s="41"/>
      <c r="W32" s="264">
        <f>ROUND(BC54, 2)</f>
        <v>0</v>
      </c>
      <c r="X32" s="265"/>
      <c r="Y32" s="265"/>
      <c r="Z32" s="265"/>
      <c r="AA32" s="265"/>
      <c r="AB32" s="265"/>
      <c r="AC32" s="265"/>
      <c r="AD32" s="265"/>
      <c r="AE32" s="265"/>
      <c r="AF32" s="41"/>
      <c r="AG32" s="41"/>
      <c r="AH32" s="41"/>
      <c r="AI32" s="41"/>
      <c r="AJ32" s="41"/>
      <c r="AK32" s="264">
        <v>0</v>
      </c>
      <c r="AL32" s="265"/>
      <c r="AM32" s="265"/>
      <c r="AN32" s="265"/>
      <c r="AO32" s="265"/>
      <c r="AP32" s="41"/>
      <c r="AQ32" s="41"/>
      <c r="AR32" s="42"/>
      <c r="BE32" s="273"/>
    </row>
    <row r="33" spans="1:57" s="3" customFormat="1" ht="14.45" hidden="1" customHeight="1">
      <c r="B33" s="40"/>
      <c r="C33" s="41"/>
      <c r="D33" s="41"/>
      <c r="E33" s="41"/>
      <c r="F33" s="29" t="s">
        <v>51</v>
      </c>
      <c r="G33" s="41"/>
      <c r="H33" s="41"/>
      <c r="I33" s="41"/>
      <c r="J33" s="41"/>
      <c r="K33" s="41"/>
      <c r="L33" s="266">
        <v>0</v>
      </c>
      <c r="M33" s="265"/>
      <c r="N33" s="265"/>
      <c r="O33" s="265"/>
      <c r="P33" s="265"/>
      <c r="Q33" s="41"/>
      <c r="R33" s="41"/>
      <c r="S33" s="41"/>
      <c r="T33" s="41"/>
      <c r="U33" s="41"/>
      <c r="V33" s="41"/>
      <c r="W33" s="264">
        <f>ROUND(BD54, 2)</f>
        <v>0</v>
      </c>
      <c r="X33" s="265"/>
      <c r="Y33" s="265"/>
      <c r="Z33" s="265"/>
      <c r="AA33" s="265"/>
      <c r="AB33" s="265"/>
      <c r="AC33" s="265"/>
      <c r="AD33" s="265"/>
      <c r="AE33" s="265"/>
      <c r="AF33" s="41"/>
      <c r="AG33" s="41"/>
      <c r="AH33" s="41"/>
      <c r="AI33" s="41"/>
      <c r="AJ33" s="41"/>
      <c r="AK33" s="264">
        <v>0</v>
      </c>
      <c r="AL33" s="265"/>
      <c r="AM33" s="265"/>
      <c r="AN33" s="265"/>
      <c r="AO33" s="265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52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53</v>
      </c>
      <c r="U35" s="45"/>
      <c r="V35" s="45"/>
      <c r="W35" s="45"/>
      <c r="X35" s="267" t="s">
        <v>54</v>
      </c>
      <c r="Y35" s="268"/>
      <c r="Z35" s="268"/>
      <c r="AA35" s="268"/>
      <c r="AB35" s="268"/>
      <c r="AC35" s="45"/>
      <c r="AD35" s="45"/>
      <c r="AE35" s="45"/>
      <c r="AF35" s="45"/>
      <c r="AG35" s="45"/>
      <c r="AH35" s="45"/>
      <c r="AI35" s="45"/>
      <c r="AJ35" s="45"/>
      <c r="AK35" s="269">
        <f>SUM(AK26:AK33)</f>
        <v>0</v>
      </c>
      <c r="AL35" s="268"/>
      <c r="AM35" s="268"/>
      <c r="AN35" s="268"/>
      <c r="AO35" s="270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17_R2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53" t="str">
        <f>K6</f>
        <v>Rekonstrukce komunikace a ploch před ZŠ Buzulucká vč. VO</v>
      </c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k.ú. Teplice-Řetenice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255" t="str">
        <f>IF(AN8= "","",AN8)</f>
        <v>13. 2. 2026</v>
      </c>
      <c r="AN47" s="255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5.7" customHeight="1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Statutární město Teplice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33</v>
      </c>
      <c r="AJ49" s="36"/>
      <c r="AK49" s="36"/>
      <c r="AL49" s="36"/>
      <c r="AM49" s="256" t="str">
        <f>IF(E17="","",E17)</f>
        <v xml:space="preserve">PROJEKTY CHLADNÝ s.r.o. </v>
      </c>
      <c r="AN49" s="257"/>
      <c r="AO49" s="257"/>
      <c r="AP49" s="257"/>
      <c r="AQ49" s="36"/>
      <c r="AR49" s="39"/>
      <c r="AS49" s="258" t="s">
        <v>56</v>
      </c>
      <c r="AT49" s="259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31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38</v>
      </c>
      <c r="AJ50" s="36"/>
      <c r="AK50" s="36"/>
      <c r="AL50" s="36"/>
      <c r="AM50" s="256" t="str">
        <f>IF(E20="","",E20)</f>
        <v>Ladislav Marek</v>
      </c>
      <c r="AN50" s="257"/>
      <c r="AO50" s="257"/>
      <c r="AP50" s="257"/>
      <c r="AQ50" s="36"/>
      <c r="AR50" s="39"/>
      <c r="AS50" s="260"/>
      <c r="AT50" s="261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262"/>
      <c r="AT51" s="263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47" t="s">
        <v>57</v>
      </c>
      <c r="D52" s="248"/>
      <c r="E52" s="248"/>
      <c r="F52" s="248"/>
      <c r="G52" s="248"/>
      <c r="H52" s="66"/>
      <c r="I52" s="249" t="s">
        <v>58</v>
      </c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50" t="s">
        <v>59</v>
      </c>
      <c r="AH52" s="248"/>
      <c r="AI52" s="248"/>
      <c r="AJ52" s="248"/>
      <c r="AK52" s="248"/>
      <c r="AL52" s="248"/>
      <c r="AM52" s="248"/>
      <c r="AN52" s="249" t="s">
        <v>60</v>
      </c>
      <c r="AO52" s="248"/>
      <c r="AP52" s="248"/>
      <c r="AQ52" s="67" t="s">
        <v>61</v>
      </c>
      <c r="AR52" s="39"/>
      <c r="AS52" s="68" t="s">
        <v>62</v>
      </c>
      <c r="AT52" s="69" t="s">
        <v>63</v>
      </c>
      <c r="AU52" s="69" t="s">
        <v>64</v>
      </c>
      <c r="AV52" s="69" t="s">
        <v>65</v>
      </c>
      <c r="AW52" s="69" t="s">
        <v>66</v>
      </c>
      <c r="AX52" s="69" t="s">
        <v>67</v>
      </c>
      <c r="AY52" s="69" t="s">
        <v>68</v>
      </c>
      <c r="AZ52" s="69" t="s">
        <v>69</v>
      </c>
      <c r="BA52" s="69" t="s">
        <v>70</v>
      </c>
      <c r="BB52" s="69" t="s">
        <v>71</v>
      </c>
      <c r="BC52" s="69" t="s">
        <v>72</v>
      </c>
      <c r="BD52" s="70" t="s">
        <v>73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74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251">
        <f>ROUND(SUM(AG55:AG57),2)</f>
        <v>0</v>
      </c>
      <c r="AH54" s="251"/>
      <c r="AI54" s="251"/>
      <c r="AJ54" s="251"/>
      <c r="AK54" s="251"/>
      <c r="AL54" s="251"/>
      <c r="AM54" s="251"/>
      <c r="AN54" s="252">
        <f>SUM(AG54,AT54)</f>
        <v>0</v>
      </c>
      <c r="AO54" s="252"/>
      <c r="AP54" s="252"/>
      <c r="AQ54" s="78" t="s">
        <v>19</v>
      </c>
      <c r="AR54" s="79"/>
      <c r="AS54" s="80">
        <f>ROUND(SUM(AS55:AS57),2)</f>
        <v>0</v>
      </c>
      <c r="AT54" s="81">
        <f>ROUND(SUM(AV54:AW54),2)</f>
        <v>0</v>
      </c>
      <c r="AU54" s="82">
        <f>ROUND(SUM(AU55:AU57),5)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ROUND(SUM(AZ55:AZ57),2)</f>
        <v>0</v>
      </c>
      <c r="BA54" s="81">
        <f>ROUND(SUM(BA55:BA57),2)</f>
        <v>0</v>
      </c>
      <c r="BB54" s="81">
        <f>ROUND(SUM(BB55:BB57),2)</f>
        <v>0</v>
      </c>
      <c r="BC54" s="81">
        <f>ROUND(SUM(BC55:BC57),2)</f>
        <v>0</v>
      </c>
      <c r="BD54" s="83">
        <f>ROUND(SUM(BD55:BD57),2)</f>
        <v>0</v>
      </c>
      <c r="BS54" s="84" t="s">
        <v>75</v>
      </c>
      <c r="BT54" s="84" t="s">
        <v>76</v>
      </c>
      <c r="BU54" s="85" t="s">
        <v>77</v>
      </c>
      <c r="BV54" s="84" t="s">
        <v>78</v>
      </c>
      <c r="BW54" s="84" t="s">
        <v>5</v>
      </c>
      <c r="BX54" s="84" t="s">
        <v>79</v>
      </c>
      <c r="CL54" s="84" t="s">
        <v>19</v>
      </c>
    </row>
    <row r="55" spans="1:91" s="7" customFormat="1" ht="16.5" customHeight="1">
      <c r="A55" s="86" t="s">
        <v>80</v>
      </c>
      <c r="B55" s="87"/>
      <c r="C55" s="88"/>
      <c r="D55" s="246" t="s">
        <v>81</v>
      </c>
      <c r="E55" s="246"/>
      <c r="F55" s="246"/>
      <c r="G55" s="246"/>
      <c r="H55" s="246"/>
      <c r="I55" s="89"/>
      <c r="J55" s="246" t="s">
        <v>82</v>
      </c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4">
        <f>'SO 01 - Komunikace'!J30</f>
        <v>0</v>
      </c>
      <c r="AH55" s="245"/>
      <c r="AI55" s="245"/>
      <c r="AJ55" s="245"/>
      <c r="AK55" s="245"/>
      <c r="AL55" s="245"/>
      <c r="AM55" s="245"/>
      <c r="AN55" s="244">
        <f>SUM(AG55,AT55)</f>
        <v>0</v>
      </c>
      <c r="AO55" s="245"/>
      <c r="AP55" s="245"/>
      <c r="AQ55" s="90" t="s">
        <v>83</v>
      </c>
      <c r="AR55" s="91"/>
      <c r="AS55" s="92">
        <v>0</v>
      </c>
      <c r="AT55" s="93">
        <f>ROUND(SUM(AV55:AW55),2)</f>
        <v>0</v>
      </c>
      <c r="AU55" s="94">
        <f>'SO 01 - Komunikace'!P90</f>
        <v>0</v>
      </c>
      <c r="AV55" s="93">
        <f>'SO 01 - Komunikace'!J33</f>
        <v>0</v>
      </c>
      <c r="AW55" s="93">
        <f>'SO 01 - Komunikace'!J34</f>
        <v>0</v>
      </c>
      <c r="AX55" s="93">
        <f>'SO 01 - Komunikace'!J35</f>
        <v>0</v>
      </c>
      <c r="AY55" s="93">
        <f>'SO 01 - Komunikace'!J36</f>
        <v>0</v>
      </c>
      <c r="AZ55" s="93">
        <f>'SO 01 - Komunikace'!F33</f>
        <v>0</v>
      </c>
      <c r="BA55" s="93">
        <f>'SO 01 - Komunikace'!F34</f>
        <v>0</v>
      </c>
      <c r="BB55" s="93">
        <f>'SO 01 - Komunikace'!F35</f>
        <v>0</v>
      </c>
      <c r="BC55" s="93">
        <f>'SO 01 - Komunikace'!F36</f>
        <v>0</v>
      </c>
      <c r="BD55" s="95">
        <f>'SO 01 - Komunikace'!F37</f>
        <v>0</v>
      </c>
      <c r="BT55" s="96" t="s">
        <v>84</v>
      </c>
      <c r="BV55" s="96" t="s">
        <v>78</v>
      </c>
      <c r="BW55" s="96" t="s">
        <v>85</v>
      </c>
      <c r="BX55" s="96" t="s">
        <v>5</v>
      </c>
      <c r="CL55" s="96" t="s">
        <v>19</v>
      </c>
      <c r="CM55" s="96" t="s">
        <v>86</v>
      </c>
    </row>
    <row r="56" spans="1:91" s="7" customFormat="1" ht="16.5" customHeight="1">
      <c r="A56" s="86" t="s">
        <v>80</v>
      </c>
      <c r="B56" s="87"/>
      <c r="C56" s="88"/>
      <c r="D56" s="246" t="s">
        <v>87</v>
      </c>
      <c r="E56" s="246"/>
      <c r="F56" s="246"/>
      <c r="G56" s="246"/>
      <c r="H56" s="246"/>
      <c r="I56" s="89"/>
      <c r="J56" s="246" t="s">
        <v>88</v>
      </c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4">
        <f>'SO 02 - Veřejné osvětlení'!J30</f>
        <v>0</v>
      </c>
      <c r="AH56" s="245"/>
      <c r="AI56" s="245"/>
      <c r="AJ56" s="245"/>
      <c r="AK56" s="245"/>
      <c r="AL56" s="245"/>
      <c r="AM56" s="245"/>
      <c r="AN56" s="244">
        <f>SUM(AG56,AT56)</f>
        <v>0</v>
      </c>
      <c r="AO56" s="245"/>
      <c r="AP56" s="245"/>
      <c r="AQ56" s="90" t="s">
        <v>83</v>
      </c>
      <c r="AR56" s="91"/>
      <c r="AS56" s="92">
        <v>0</v>
      </c>
      <c r="AT56" s="93">
        <f>ROUND(SUM(AV56:AW56),2)</f>
        <v>0</v>
      </c>
      <c r="AU56" s="94">
        <f>'SO 02 - Veřejné osvětlení'!P81</f>
        <v>0</v>
      </c>
      <c r="AV56" s="93">
        <f>'SO 02 - Veřejné osvětlení'!J33</f>
        <v>0</v>
      </c>
      <c r="AW56" s="93">
        <f>'SO 02 - Veřejné osvětlení'!J34</f>
        <v>0</v>
      </c>
      <c r="AX56" s="93">
        <f>'SO 02 - Veřejné osvětlení'!J35</f>
        <v>0</v>
      </c>
      <c r="AY56" s="93">
        <f>'SO 02 - Veřejné osvětlení'!J36</f>
        <v>0</v>
      </c>
      <c r="AZ56" s="93">
        <f>'SO 02 - Veřejné osvětlení'!F33</f>
        <v>0</v>
      </c>
      <c r="BA56" s="93">
        <f>'SO 02 - Veřejné osvětlení'!F34</f>
        <v>0</v>
      </c>
      <c r="BB56" s="93">
        <f>'SO 02 - Veřejné osvětlení'!F35</f>
        <v>0</v>
      </c>
      <c r="BC56" s="93">
        <f>'SO 02 - Veřejné osvětlení'!F36</f>
        <v>0</v>
      </c>
      <c r="BD56" s="95">
        <f>'SO 02 - Veřejné osvětlení'!F37</f>
        <v>0</v>
      </c>
      <c r="BT56" s="96" t="s">
        <v>84</v>
      </c>
      <c r="BV56" s="96" t="s">
        <v>78</v>
      </c>
      <c r="BW56" s="96" t="s">
        <v>89</v>
      </c>
      <c r="BX56" s="96" t="s">
        <v>5</v>
      </c>
      <c r="CL56" s="96" t="s">
        <v>19</v>
      </c>
      <c r="CM56" s="96" t="s">
        <v>86</v>
      </c>
    </row>
    <row r="57" spans="1:91" s="7" customFormat="1" ht="16.5" customHeight="1">
      <c r="A57" s="86" t="s">
        <v>80</v>
      </c>
      <c r="B57" s="87"/>
      <c r="C57" s="88"/>
      <c r="D57" s="246" t="s">
        <v>90</v>
      </c>
      <c r="E57" s="246"/>
      <c r="F57" s="246"/>
      <c r="G57" s="246"/>
      <c r="H57" s="246"/>
      <c r="I57" s="89"/>
      <c r="J57" s="246" t="s">
        <v>91</v>
      </c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4">
        <f>'VON - Vedlejší a ostatní ...'!J30</f>
        <v>0</v>
      </c>
      <c r="AH57" s="245"/>
      <c r="AI57" s="245"/>
      <c r="AJ57" s="245"/>
      <c r="AK57" s="245"/>
      <c r="AL57" s="245"/>
      <c r="AM57" s="245"/>
      <c r="AN57" s="244">
        <f>SUM(AG57,AT57)</f>
        <v>0</v>
      </c>
      <c r="AO57" s="245"/>
      <c r="AP57" s="245"/>
      <c r="AQ57" s="90" t="s">
        <v>90</v>
      </c>
      <c r="AR57" s="91"/>
      <c r="AS57" s="97">
        <v>0</v>
      </c>
      <c r="AT57" s="98">
        <f>ROUND(SUM(AV57:AW57),2)</f>
        <v>0</v>
      </c>
      <c r="AU57" s="99">
        <f>'VON - Vedlejší a ostatní ...'!P83</f>
        <v>0</v>
      </c>
      <c r="AV57" s="98">
        <f>'VON - Vedlejší a ostatní ...'!J33</f>
        <v>0</v>
      </c>
      <c r="AW57" s="98">
        <f>'VON - Vedlejší a ostatní ...'!J34</f>
        <v>0</v>
      </c>
      <c r="AX57" s="98">
        <f>'VON - Vedlejší a ostatní ...'!J35</f>
        <v>0</v>
      </c>
      <c r="AY57" s="98">
        <f>'VON - Vedlejší a ostatní ...'!J36</f>
        <v>0</v>
      </c>
      <c r="AZ57" s="98">
        <f>'VON - Vedlejší a ostatní ...'!F33</f>
        <v>0</v>
      </c>
      <c r="BA57" s="98">
        <f>'VON - Vedlejší a ostatní ...'!F34</f>
        <v>0</v>
      </c>
      <c r="BB57" s="98">
        <f>'VON - Vedlejší a ostatní ...'!F35</f>
        <v>0</v>
      </c>
      <c r="BC57" s="98">
        <f>'VON - Vedlejší a ostatní ...'!F36</f>
        <v>0</v>
      </c>
      <c r="BD57" s="100">
        <f>'VON - Vedlejší a ostatní ...'!F37</f>
        <v>0</v>
      </c>
      <c r="BT57" s="96" t="s">
        <v>84</v>
      </c>
      <c r="BV57" s="96" t="s">
        <v>78</v>
      </c>
      <c r="BW57" s="96" t="s">
        <v>92</v>
      </c>
      <c r="BX57" s="96" t="s">
        <v>5</v>
      </c>
      <c r="CL57" s="96" t="s">
        <v>19</v>
      </c>
      <c r="CM57" s="96" t="s">
        <v>86</v>
      </c>
    </row>
    <row r="58" spans="1:91" s="2" customFormat="1" ht="30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91" s="2" customFormat="1" ht="6.95" customHeight="1">
      <c r="A59" s="34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39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</sheetData>
  <sheetProtection algorithmName="SHA-512" hashValue="1Lz3A1FgE7k5BxToyTEItKEXif+elqnd/hd2eZeS4f9rUufdQ8gesejXWktWuChUgFYi/TpQP3ZYYrYB2K7Cbg==" saltValue="fGO+SCBWDKb0Nco9QgoEU2a1QT/ze0tPIDpF2cyy8+s4GZRnp10dEgfMLLrOFlzuPqr1mzUNG91puqbU5i0ZXw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SO 01 - Komunikace'!C2" display="/" xr:uid="{00000000-0004-0000-0000-000000000000}"/>
    <hyperlink ref="A56" location="'SO 02 - Veřejné osvětlení'!C2" display="/" xr:uid="{00000000-0004-0000-0000-000001000000}"/>
    <hyperlink ref="A57" location="'VON - Vedlejší a ostatní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BM73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7" t="s">
        <v>85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86</v>
      </c>
    </row>
    <row r="4" spans="1:46" s="1" customFormat="1" ht="24.95" hidden="1" customHeight="1">
      <c r="B4" s="20"/>
      <c r="D4" s="103" t="s">
        <v>93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16</v>
      </c>
      <c r="L6" s="20"/>
    </row>
    <row r="7" spans="1:46" s="1" customFormat="1" ht="16.5" hidden="1" customHeight="1">
      <c r="B7" s="20"/>
      <c r="E7" s="286" t="str">
        <f>'Rekapitulace stavby'!K6</f>
        <v>Rekonstrukce komunikace a ploch před ZŠ Buzulucká vč. VO</v>
      </c>
      <c r="F7" s="287"/>
      <c r="G7" s="287"/>
      <c r="H7" s="287"/>
      <c r="L7" s="20"/>
    </row>
    <row r="8" spans="1:46" s="2" customFormat="1" ht="12" hidden="1" customHeight="1">
      <c r="A8" s="34"/>
      <c r="B8" s="39"/>
      <c r="C8" s="34"/>
      <c r="D8" s="105" t="s">
        <v>94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8" t="s">
        <v>95</v>
      </c>
      <c r="F9" s="289"/>
      <c r="G9" s="289"/>
      <c r="H9" s="28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13. 2. 2026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27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28</v>
      </c>
      <c r="F15" s="34"/>
      <c r="G15" s="34"/>
      <c r="H15" s="34"/>
      <c r="I15" s="105" t="s">
        <v>29</v>
      </c>
      <c r="J15" s="107" t="s">
        <v>30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31</v>
      </c>
      <c r="E17" s="34"/>
      <c r="F17" s="34"/>
      <c r="G17" s="34"/>
      <c r="H17" s="34"/>
      <c r="I17" s="105" t="s">
        <v>26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0" t="str">
        <f>'Rekapitulace stavby'!E14</f>
        <v>Vyplň údaj</v>
      </c>
      <c r="F18" s="291"/>
      <c r="G18" s="291"/>
      <c r="H18" s="291"/>
      <c r="I18" s="105" t="s">
        <v>29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33</v>
      </c>
      <c r="E20" s="34"/>
      <c r="F20" s="34"/>
      <c r="G20" s="34"/>
      <c r="H20" s="34"/>
      <c r="I20" s="105" t="s">
        <v>26</v>
      </c>
      <c r="J20" s="107" t="s">
        <v>34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35</v>
      </c>
      <c r="F21" s="34"/>
      <c r="G21" s="34"/>
      <c r="H21" s="34"/>
      <c r="I21" s="105" t="s">
        <v>29</v>
      </c>
      <c r="J21" s="107" t="s">
        <v>36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38</v>
      </c>
      <c r="E23" s="34"/>
      <c r="F23" s="34"/>
      <c r="G23" s="34"/>
      <c r="H23" s="34"/>
      <c r="I23" s="105" t="s">
        <v>26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39</v>
      </c>
      <c r="F24" s="34"/>
      <c r="G24" s="34"/>
      <c r="H24" s="34"/>
      <c r="I24" s="105" t="s">
        <v>29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40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2" t="s">
        <v>19</v>
      </c>
      <c r="F27" s="292"/>
      <c r="G27" s="292"/>
      <c r="H27" s="29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42</v>
      </c>
      <c r="E30" s="34"/>
      <c r="F30" s="34"/>
      <c r="G30" s="34"/>
      <c r="H30" s="34"/>
      <c r="I30" s="34"/>
      <c r="J30" s="114">
        <f>ROUND(J90,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44</v>
      </c>
      <c r="G32" s="34"/>
      <c r="H32" s="34"/>
      <c r="I32" s="115" t="s">
        <v>43</v>
      </c>
      <c r="J32" s="115" t="s">
        <v>45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46</v>
      </c>
      <c r="E33" s="105" t="s">
        <v>47</v>
      </c>
      <c r="F33" s="117">
        <f>ROUND((SUM(BE90:BE730)),  2)</f>
        <v>0</v>
      </c>
      <c r="G33" s="34"/>
      <c r="H33" s="34"/>
      <c r="I33" s="118">
        <v>0.21</v>
      </c>
      <c r="J33" s="117">
        <f>ROUND(((SUM(BE90:BE730))*I33),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48</v>
      </c>
      <c r="F34" s="117">
        <f>ROUND((SUM(BF90:BF730)),  2)</f>
        <v>0</v>
      </c>
      <c r="G34" s="34"/>
      <c r="H34" s="34"/>
      <c r="I34" s="118">
        <v>0.12</v>
      </c>
      <c r="J34" s="117">
        <f>ROUND(((SUM(BF90:BF730))*I34),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49</v>
      </c>
      <c r="F35" s="117">
        <f>ROUND((SUM(BG90:BG730)),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50</v>
      </c>
      <c r="F36" s="117">
        <f>ROUND((SUM(BH90:BH730)),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51</v>
      </c>
      <c r="F37" s="117">
        <f>ROUND((SUM(BI90:BI730)),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52</v>
      </c>
      <c r="E39" s="121"/>
      <c r="F39" s="121"/>
      <c r="G39" s="122" t="s">
        <v>53</v>
      </c>
      <c r="H39" s="123" t="s">
        <v>54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96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4" t="str">
        <f>E7</f>
        <v>Rekonstrukce komunikace a ploch před ZŠ Buzulucká vč. VO</v>
      </c>
      <c r="F48" s="285"/>
      <c r="G48" s="285"/>
      <c r="H48" s="285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94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53" t="str">
        <f>E9</f>
        <v>SO 01 - Komunikace</v>
      </c>
      <c r="F50" s="283"/>
      <c r="G50" s="283"/>
      <c r="H50" s="283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k.ú. Teplice-Řetenice</v>
      </c>
      <c r="G52" s="36"/>
      <c r="H52" s="36"/>
      <c r="I52" s="29" t="s">
        <v>23</v>
      </c>
      <c r="J52" s="59" t="str">
        <f>IF(J12="","",J12)</f>
        <v>13. 2. 2026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Statutární město Teplice</v>
      </c>
      <c r="G54" s="36"/>
      <c r="H54" s="36"/>
      <c r="I54" s="29" t="s">
        <v>33</v>
      </c>
      <c r="J54" s="32" t="str">
        <f>E21</f>
        <v xml:space="preserve">PROJEKTY CHLADNÝ s.r.o.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38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97</v>
      </c>
      <c r="D57" s="131"/>
      <c r="E57" s="131"/>
      <c r="F57" s="131"/>
      <c r="G57" s="131"/>
      <c r="H57" s="131"/>
      <c r="I57" s="131"/>
      <c r="J57" s="132" t="s">
        <v>98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74</v>
      </c>
      <c r="D59" s="36"/>
      <c r="E59" s="36"/>
      <c r="F59" s="36"/>
      <c r="G59" s="36"/>
      <c r="H59" s="36"/>
      <c r="I59" s="36"/>
      <c r="J59" s="77">
        <f>J90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99</v>
      </c>
    </row>
    <row r="60" spans="1:47" s="9" customFormat="1" ht="24.95" customHeight="1">
      <c r="B60" s="134"/>
      <c r="C60" s="135"/>
      <c r="D60" s="136" t="s">
        <v>100</v>
      </c>
      <c r="E60" s="137"/>
      <c r="F60" s="137"/>
      <c r="G60" s="137"/>
      <c r="H60" s="137"/>
      <c r="I60" s="137"/>
      <c r="J60" s="138">
        <f>J91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101</v>
      </c>
      <c r="E61" s="143"/>
      <c r="F61" s="143"/>
      <c r="G61" s="143"/>
      <c r="H61" s="143"/>
      <c r="I61" s="143"/>
      <c r="J61" s="144">
        <f>J92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102</v>
      </c>
      <c r="E62" s="143"/>
      <c r="F62" s="143"/>
      <c r="G62" s="143"/>
      <c r="H62" s="143"/>
      <c r="I62" s="143"/>
      <c r="J62" s="144">
        <f>J299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103</v>
      </c>
      <c r="E63" s="143"/>
      <c r="F63" s="143"/>
      <c r="G63" s="143"/>
      <c r="H63" s="143"/>
      <c r="I63" s="143"/>
      <c r="J63" s="144">
        <f>J310</f>
        <v>0</v>
      </c>
      <c r="K63" s="141"/>
      <c r="L63" s="145"/>
    </row>
    <row r="64" spans="1:47" s="10" customFormat="1" ht="19.899999999999999" customHeight="1">
      <c r="B64" s="140"/>
      <c r="C64" s="141"/>
      <c r="D64" s="142" t="s">
        <v>104</v>
      </c>
      <c r="E64" s="143"/>
      <c r="F64" s="143"/>
      <c r="G64" s="143"/>
      <c r="H64" s="143"/>
      <c r="I64" s="143"/>
      <c r="J64" s="144">
        <f>J318</f>
        <v>0</v>
      </c>
      <c r="K64" s="141"/>
      <c r="L64" s="145"/>
    </row>
    <row r="65" spans="1:31" s="10" customFormat="1" ht="19.899999999999999" customHeight="1">
      <c r="B65" s="140"/>
      <c r="C65" s="141"/>
      <c r="D65" s="142" t="s">
        <v>105</v>
      </c>
      <c r="E65" s="143"/>
      <c r="F65" s="143"/>
      <c r="G65" s="143"/>
      <c r="H65" s="143"/>
      <c r="I65" s="143"/>
      <c r="J65" s="144">
        <f>J476</f>
        <v>0</v>
      </c>
      <c r="K65" s="141"/>
      <c r="L65" s="145"/>
    </row>
    <row r="66" spans="1:31" s="10" customFormat="1" ht="19.899999999999999" customHeight="1">
      <c r="B66" s="140"/>
      <c r="C66" s="141"/>
      <c r="D66" s="142" t="s">
        <v>106</v>
      </c>
      <c r="E66" s="143"/>
      <c r="F66" s="143"/>
      <c r="G66" s="143"/>
      <c r="H66" s="143"/>
      <c r="I66" s="143"/>
      <c r="J66" s="144">
        <f>J516</f>
        <v>0</v>
      </c>
      <c r="K66" s="141"/>
      <c r="L66" s="145"/>
    </row>
    <row r="67" spans="1:31" s="10" customFormat="1" ht="19.899999999999999" customHeight="1">
      <c r="B67" s="140"/>
      <c r="C67" s="141"/>
      <c r="D67" s="142" t="s">
        <v>107</v>
      </c>
      <c r="E67" s="143"/>
      <c r="F67" s="143"/>
      <c r="G67" s="143"/>
      <c r="H67" s="143"/>
      <c r="I67" s="143"/>
      <c r="J67" s="144">
        <f>J692</f>
        <v>0</v>
      </c>
      <c r="K67" s="141"/>
      <c r="L67" s="145"/>
    </row>
    <row r="68" spans="1:31" s="10" customFormat="1" ht="19.899999999999999" customHeight="1">
      <c r="B68" s="140"/>
      <c r="C68" s="141"/>
      <c r="D68" s="142" t="s">
        <v>108</v>
      </c>
      <c r="E68" s="143"/>
      <c r="F68" s="143"/>
      <c r="G68" s="143"/>
      <c r="H68" s="143"/>
      <c r="I68" s="143"/>
      <c r="J68" s="144">
        <f>J706</f>
        <v>0</v>
      </c>
      <c r="K68" s="141"/>
      <c r="L68" s="145"/>
    </row>
    <row r="69" spans="1:31" s="10" customFormat="1" ht="19.899999999999999" customHeight="1">
      <c r="B69" s="140"/>
      <c r="C69" s="141"/>
      <c r="D69" s="142" t="s">
        <v>109</v>
      </c>
      <c r="E69" s="143"/>
      <c r="F69" s="143"/>
      <c r="G69" s="143"/>
      <c r="H69" s="143"/>
      <c r="I69" s="143"/>
      <c r="J69" s="144">
        <f>J709</f>
        <v>0</v>
      </c>
      <c r="K69" s="141"/>
      <c r="L69" s="145"/>
    </row>
    <row r="70" spans="1:31" s="10" customFormat="1" ht="19.899999999999999" customHeight="1">
      <c r="B70" s="140"/>
      <c r="C70" s="141"/>
      <c r="D70" s="142" t="s">
        <v>110</v>
      </c>
      <c r="E70" s="143"/>
      <c r="F70" s="143"/>
      <c r="G70" s="143"/>
      <c r="H70" s="143"/>
      <c r="I70" s="143"/>
      <c r="J70" s="144">
        <f>J722</f>
        <v>0</v>
      </c>
      <c r="K70" s="141"/>
      <c r="L70" s="145"/>
    </row>
    <row r="71" spans="1:31" s="2" customFormat="1" ht="21.7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6.95" customHeight="1">
      <c r="A72" s="34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6" spans="1:31" s="2" customFormat="1" ht="6.95" customHeight="1">
      <c r="A76" s="34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4.95" customHeight="1">
      <c r="A77" s="34"/>
      <c r="B77" s="35"/>
      <c r="C77" s="23" t="s">
        <v>111</v>
      </c>
      <c r="D77" s="36"/>
      <c r="E77" s="36"/>
      <c r="F77" s="36"/>
      <c r="G77" s="36"/>
      <c r="H77" s="36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16</v>
      </c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6.5" customHeight="1">
      <c r="A80" s="34"/>
      <c r="B80" s="35"/>
      <c r="C80" s="36"/>
      <c r="D80" s="36"/>
      <c r="E80" s="284" t="str">
        <f>E7</f>
        <v>Rekonstrukce komunikace a ploch před ZŠ Buzulucká vč. VO</v>
      </c>
      <c r="F80" s="285"/>
      <c r="G80" s="285"/>
      <c r="H80" s="285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2" customHeight="1">
      <c r="A81" s="34"/>
      <c r="B81" s="35"/>
      <c r="C81" s="29" t="s">
        <v>94</v>
      </c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6.5" customHeight="1">
      <c r="A82" s="34"/>
      <c r="B82" s="35"/>
      <c r="C82" s="36"/>
      <c r="D82" s="36"/>
      <c r="E82" s="253" t="str">
        <f>E9</f>
        <v>SO 01 - Komunikace</v>
      </c>
      <c r="F82" s="283"/>
      <c r="G82" s="283"/>
      <c r="H82" s="283"/>
      <c r="I82" s="36"/>
      <c r="J82" s="36"/>
      <c r="K82" s="36"/>
      <c r="L82" s="10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0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2" customHeight="1">
      <c r="A84" s="34"/>
      <c r="B84" s="35"/>
      <c r="C84" s="29" t="s">
        <v>21</v>
      </c>
      <c r="D84" s="36"/>
      <c r="E84" s="36"/>
      <c r="F84" s="27" t="str">
        <f>F12</f>
        <v>k.ú. Teplice-Řetenice</v>
      </c>
      <c r="G84" s="36"/>
      <c r="H84" s="36"/>
      <c r="I84" s="29" t="s">
        <v>23</v>
      </c>
      <c r="J84" s="59" t="str">
        <f>IF(J12="","",J12)</f>
        <v>13. 2. 2026</v>
      </c>
      <c r="K84" s="36"/>
      <c r="L84" s="10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6.95" customHeight="1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10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25.7" customHeight="1">
      <c r="A86" s="34"/>
      <c r="B86" s="35"/>
      <c r="C86" s="29" t="s">
        <v>25</v>
      </c>
      <c r="D86" s="36"/>
      <c r="E86" s="36"/>
      <c r="F86" s="27" t="str">
        <f>E15</f>
        <v>Statutární město Teplice</v>
      </c>
      <c r="G86" s="36"/>
      <c r="H86" s="36"/>
      <c r="I86" s="29" t="s">
        <v>33</v>
      </c>
      <c r="J86" s="32" t="str">
        <f>E21</f>
        <v xml:space="preserve">PROJEKTY CHLADNÝ s.r.o. </v>
      </c>
      <c r="K86" s="36"/>
      <c r="L86" s="10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5.2" customHeight="1">
      <c r="A87" s="34"/>
      <c r="B87" s="35"/>
      <c r="C87" s="29" t="s">
        <v>31</v>
      </c>
      <c r="D87" s="36"/>
      <c r="E87" s="36"/>
      <c r="F87" s="27" t="str">
        <f>IF(E18="","",E18)</f>
        <v>Vyplň údaj</v>
      </c>
      <c r="G87" s="36"/>
      <c r="H87" s="36"/>
      <c r="I87" s="29" t="s">
        <v>38</v>
      </c>
      <c r="J87" s="32" t="str">
        <f>E24</f>
        <v>Ladislav Marek</v>
      </c>
      <c r="K87" s="36"/>
      <c r="L87" s="10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0.3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10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11" customFormat="1" ht="29.25" customHeight="1">
      <c r="A89" s="146"/>
      <c r="B89" s="147"/>
      <c r="C89" s="148" t="s">
        <v>112</v>
      </c>
      <c r="D89" s="149" t="s">
        <v>61</v>
      </c>
      <c r="E89" s="149" t="s">
        <v>57</v>
      </c>
      <c r="F89" s="149" t="s">
        <v>58</v>
      </c>
      <c r="G89" s="149" t="s">
        <v>113</v>
      </c>
      <c r="H89" s="149" t="s">
        <v>114</v>
      </c>
      <c r="I89" s="149" t="s">
        <v>115</v>
      </c>
      <c r="J89" s="149" t="s">
        <v>98</v>
      </c>
      <c r="K89" s="150" t="s">
        <v>116</v>
      </c>
      <c r="L89" s="151"/>
      <c r="M89" s="68" t="s">
        <v>19</v>
      </c>
      <c r="N89" s="69" t="s">
        <v>46</v>
      </c>
      <c r="O89" s="69" t="s">
        <v>117</v>
      </c>
      <c r="P89" s="69" t="s">
        <v>118</v>
      </c>
      <c r="Q89" s="69" t="s">
        <v>119</v>
      </c>
      <c r="R89" s="69" t="s">
        <v>120</v>
      </c>
      <c r="S89" s="69" t="s">
        <v>121</v>
      </c>
      <c r="T89" s="70" t="s">
        <v>122</v>
      </c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</row>
    <row r="90" spans="1:65" s="2" customFormat="1" ht="22.9" customHeight="1">
      <c r="A90" s="34"/>
      <c r="B90" s="35"/>
      <c r="C90" s="75" t="s">
        <v>123</v>
      </c>
      <c r="D90" s="36"/>
      <c r="E90" s="36"/>
      <c r="F90" s="36"/>
      <c r="G90" s="36"/>
      <c r="H90" s="36"/>
      <c r="I90" s="36"/>
      <c r="J90" s="152">
        <f>BK90</f>
        <v>0</v>
      </c>
      <c r="K90" s="36"/>
      <c r="L90" s="39"/>
      <c r="M90" s="71"/>
      <c r="N90" s="153"/>
      <c r="O90" s="72"/>
      <c r="P90" s="154">
        <f>P91</f>
        <v>0</v>
      </c>
      <c r="Q90" s="72"/>
      <c r="R90" s="154">
        <f>R91</f>
        <v>1200.204837455</v>
      </c>
      <c r="S90" s="72"/>
      <c r="T90" s="155">
        <f>T91</f>
        <v>3831.7946400000001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75</v>
      </c>
      <c r="AU90" s="17" t="s">
        <v>99</v>
      </c>
      <c r="BK90" s="156">
        <f>BK91</f>
        <v>0</v>
      </c>
    </row>
    <row r="91" spans="1:65" s="12" customFormat="1" ht="25.9" customHeight="1">
      <c r="B91" s="157"/>
      <c r="C91" s="158"/>
      <c r="D91" s="159" t="s">
        <v>75</v>
      </c>
      <c r="E91" s="160" t="s">
        <v>124</v>
      </c>
      <c r="F91" s="160" t="s">
        <v>125</v>
      </c>
      <c r="G91" s="158"/>
      <c r="H91" s="158"/>
      <c r="I91" s="161"/>
      <c r="J91" s="162">
        <f>BK91</f>
        <v>0</v>
      </c>
      <c r="K91" s="158"/>
      <c r="L91" s="163"/>
      <c r="M91" s="164"/>
      <c r="N91" s="165"/>
      <c r="O91" s="165"/>
      <c r="P91" s="166">
        <f>P92+P299+P310+P318+P476+P516+P692+P706+P709+P722</f>
        <v>0</v>
      </c>
      <c r="Q91" s="165"/>
      <c r="R91" s="166">
        <f>R92+R299+R310+R318+R476+R516+R692+R706+R709+R722</f>
        <v>1200.204837455</v>
      </c>
      <c r="S91" s="165"/>
      <c r="T91" s="167">
        <f>T92+T299+T310+T318+T476+T516+T692+T706+T709+T722</f>
        <v>3831.7946400000001</v>
      </c>
      <c r="AR91" s="168" t="s">
        <v>84</v>
      </c>
      <c r="AT91" s="169" t="s">
        <v>75</v>
      </c>
      <c r="AU91" s="169" t="s">
        <v>76</v>
      </c>
      <c r="AY91" s="168" t="s">
        <v>126</v>
      </c>
      <c r="BK91" s="170">
        <f>BK92+BK299+BK310+BK318+BK476+BK516+BK692+BK706+BK709+BK722</f>
        <v>0</v>
      </c>
    </row>
    <row r="92" spans="1:65" s="12" customFormat="1" ht="22.9" customHeight="1">
      <c r="B92" s="157"/>
      <c r="C92" s="158"/>
      <c r="D92" s="159" t="s">
        <v>75</v>
      </c>
      <c r="E92" s="171" t="s">
        <v>84</v>
      </c>
      <c r="F92" s="171" t="s">
        <v>127</v>
      </c>
      <c r="G92" s="158"/>
      <c r="H92" s="158"/>
      <c r="I92" s="161"/>
      <c r="J92" s="172">
        <f>BK92</f>
        <v>0</v>
      </c>
      <c r="K92" s="158"/>
      <c r="L92" s="163"/>
      <c r="M92" s="164"/>
      <c r="N92" s="165"/>
      <c r="O92" s="165"/>
      <c r="P92" s="166">
        <f>SUM(P93:P298)</f>
        <v>0</v>
      </c>
      <c r="Q92" s="165"/>
      <c r="R92" s="166">
        <f>SUM(R93:R298)</f>
        <v>3.9505494099999998</v>
      </c>
      <c r="S92" s="165"/>
      <c r="T92" s="167">
        <f>SUM(T93:T298)</f>
        <v>3792.4349999999999</v>
      </c>
      <c r="AR92" s="168" t="s">
        <v>84</v>
      </c>
      <c r="AT92" s="169" t="s">
        <v>75</v>
      </c>
      <c r="AU92" s="169" t="s">
        <v>84</v>
      </c>
      <c r="AY92" s="168" t="s">
        <v>126</v>
      </c>
      <c r="BK92" s="170">
        <f>SUM(BK93:BK298)</f>
        <v>0</v>
      </c>
    </row>
    <row r="93" spans="1:65" s="2" customFormat="1" ht="37.9" customHeight="1">
      <c r="A93" s="34"/>
      <c r="B93" s="35"/>
      <c r="C93" s="173" t="s">
        <v>84</v>
      </c>
      <c r="D93" s="173" t="s">
        <v>128</v>
      </c>
      <c r="E93" s="174" t="s">
        <v>129</v>
      </c>
      <c r="F93" s="175" t="s">
        <v>130</v>
      </c>
      <c r="G93" s="176" t="s">
        <v>131</v>
      </c>
      <c r="H93" s="177">
        <v>36</v>
      </c>
      <c r="I93" s="178"/>
      <c r="J93" s="179">
        <f>ROUND(I93*H93,2)</f>
        <v>0</v>
      </c>
      <c r="K93" s="175" t="s">
        <v>132</v>
      </c>
      <c r="L93" s="39"/>
      <c r="M93" s="180" t="s">
        <v>19</v>
      </c>
      <c r="N93" s="181" t="s">
        <v>47</v>
      </c>
      <c r="O93" s="64"/>
      <c r="P93" s="182">
        <f>O93*H93</f>
        <v>0</v>
      </c>
      <c r="Q93" s="182">
        <v>0</v>
      </c>
      <c r="R93" s="182">
        <f>Q93*H93</f>
        <v>0</v>
      </c>
      <c r="S93" s="182">
        <v>0.26</v>
      </c>
      <c r="T93" s="183">
        <f>S93*H93</f>
        <v>9.36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84" t="s">
        <v>133</v>
      </c>
      <c r="AT93" s="184" t="s">
        <v>128</v>
      </c>
      <c r="AU93" s="184" t="s">
        <v>86</v>
      </c>
      <c r="AY93" s="17" t="s">
        <v>126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7" t="s">
        <v>84</v>
      </c>
      <c r="BK93" s="185">
        <f>ROUND(I93*H93,2)</f>
        <v>0</v>
      </c>
      <c r="BL93" s="17" t="s">
        <v>133</v>
      </c>
      <c r="BM93" s="184" t="s">
        <v>134</v>
      </c>
    </row>
    <row r="94" spans="1:65" s="2" customFormat="1">
      <c r="A94" s="34"/>
      <c r="B94" s="35"/>
      <c r="C94" s="36"/>
      <c r="D94" s="186" t="s">
        <v>135</v>
      </c>
      <c r="E94" s="36"/>
      <c r="F94" s="187" t="s">
        <v>136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135</v>
      </c>
      <c r="AU94" s="17" t="s">
        <v>86</v>
      </c>
    </row>
    <row r="95" spans="1:65" s="13" customFormat="1">
      <c r="B95" s="191"/>
      <c r="C95" s="192"/>
      <c r="D95" s="193" t="s">
        <v>137</v>
      </c>
      <c r="E95" s="194" t="s">
        <v>19</v>
      </c>
      <c r="F95" s="195" t="s">
        <v>138</v>
      </c>
      <c r="G95" s="192"/>
      <c r="H95" s="194" t="s">
        <v>19</v>
      </c>
      <c r="I95" s="196"/>
      <c r="J95" s="192"/>
      <c r="K95" s="192"/>
      <c r="L95" s="197"/>
      <c r="M95" s="198"/>
      <c r="N95" s="199"/>
      <c r="O95" s="199"/>
      <c r="P95" s="199"/>
      <c r="Q95" s="199"/>
      <c r="R95" s="199"/>
      <c r="S95" s="199"/>
      <c r="T95" s="200"/>
      <c r="AT95" s="201" t="s">
        <v>137</v>
      </c>
      <c r="AU95" s="201" t="s">
        <v>86</v>
      </c>
      <c r="AV95" s="13" t="s">
        <v>84</v>
      </c>
      <c r="AW95" s="13" t="s">
        <v>37</v>
      </c>
      <c r="AX95" s="13" t="s">
        <v>76</v>
      </c>
      <c r="AY95" s="201" t="s">
        <v>126</v>
      </c>
    </row>
    <row r="96" spans="1:65" s="14" customFormat="1">
      <c r="B96" s="202"/>
      <c r="C96" s="203"/>
      <c r="D96" s="193" t="s">
        <v>137</v>
      </c>
      <c r="E96" s="204" t="s">
        <v>19</v>
      </c>
      <c r="F96" s="205" t="s">
        <v>139</v>
      </c>
      <c r="G96" s="203"/>
      <c r="H96" s="206">
        <v>36</v>
      </c>
      <c r="I96" s="207"/>
      <c r="J96" s="203"/>
      <c r="K96" s="203"/>
      <c r="L96" s="208"/>
      <c r="M96" s="209"/>
      <c r="N96" s="210"/>
      <c r="O96" s="210"/>
      <c r="P96" s="210"/>
      <c r="Q96" s="210"/>
      <c r="R96" s="210"/>
      <c r="S96" s="210"/>
      <c r="T96" s="211"/>
      <c r="AT96" s="212" t="s">
        <v>137</v>
      </c>
      <c r="AU96" s="212" t="s">
        <v>86</v>
      </c>
      <c r="AV96" s="14" t="s">
        <v>86</v>
      </c>
      <c r="AW96" s="14" t="s">
        <v>37</v>
      </c>
      <c r="AX96" s="14" t="s">
        <v>84</v>
      </c>
      <c r="AY96" s="212" t="s">
        <v>126</v>
      </c>
    </row>
    <row r="97" spans="1:65" s="2" customFormat="1" ht="37.9" customHeight="1">
      <c r="A97" s="34"/>
      <c r="B97" s="35"/>
      <c r="C97" s="173" t="s">
        <v>86</v>
      </c>
      <c r="D97" s="173" t="s">
        <v>128</v>
      </c>
      <c r="E97" s="174" t="s">
        <v>140</v>
      </c>
      <c r="F97" s="175" t="s">
        <v>141</v>
      </c>
      <c r="G97" s="176" t="s">
        <v>131</v>
      </c>
      <c r="H97" s="177">
        <v>742</v>
      </c>
      <c r="I97" s="178"/>
      <c r="J97" s="179">
        <f>ROUND(I97*H97,2)</f>
        <v>0</v>
      </c>
      <c r="K97" s="175" t="s">
        <v>132</v>
      </c>
      <c r="L97" s="39"/>
      <c r="M97" s="180" t="s">
        <v>19</v>
      </c>
      <c r="N97" s="181" t="s">
        <v>47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0.26</v>
      </c>
      <c r="T97" s="183">
        <f>S97*H97</f>
        <v>192.92000000000002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133</v>
      </c>
      <c r="AT97" s="184" t="s">
        <v>128</v>
      </c>
      <c r="AU97" s="184" t="s">
        <v>86</v>
      </c>
      <c r="AY97" s="17" t="s">
        <v>126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84</v>
      </c>
      <c r="BK97" s="185">
        <f>ROUND(I97*H97,2)</f>
        <v>0</v>
      </c>
      <c r="BL97" s="17" t="s">
        <v>133</v>
      </c>
      <c r="BM97" s="184" t="s">
        <v>142</v>
      </c>
    </row>
    <row r="98" spans="1:65" s="2" customFormat="1">
      <c r="A98" s="34"/>
      <c r="B98" s="35"/>
      <c r="C98" s="36"/>
      <c r="D98" s="186" t="s">
        <v>135</v>
      </c>
      <c r="E98" s="36"/>
      <c r="F98" s="187" t="s">
        <v>143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135</v>
      </c>
      <c r="AU98" s="17" t="s">
        <v>86</v>
      </c>
    </row>
    <row r="99" spans="1:65" s="13" customFormat="1">
      <c r="B99" s="191"/>
      <c r="C99" s="192"/>
      <c r="D99" s="193" t="s">
        <v>137</v>
      </c>
      <c r="E99" s="194" t="s">
        <v>19</v>
      </c>
      <c r="F99" s="195" t="s">
        <v>144</v>
      </c>
      <c r="G99" s="192"/>
      <c r="H99" s="194" t="s">
        <v>19</v>
      </c>
      <c r="I99" s="196"/>
      <c r="J99" s="192"/>
      <c r="K99" s="192"/>
      <c r="L99" s="197"/>
      <c r="M99" s="198"/>
      <c r="N99" s="199"/>
      <c r="O99" s="199"/>
      <c r="P99" s="199"/>
      <c r="Q99" s="199"/>
      <c r="R99" s="199"/>
      <c r="S99" s="199"/>
      <c r="T99" s="200"/>
      <c r="AT99" s="201" t="s">
        <v>137</v>
      </c>
      <c r="AU99" s="201" t="s">
        <v>86</v>
      </c>
      <c r="AV99" s="13" t="s">
        <v>84</v>
      </c>
      <c r="AW99" s="13" t="s">
        <v>37</v>
      </c>
      <c r="AX99" s="13" t="s">
        <v>76</v>
      </c>
      <c r="AY99" s="201" t="s">
        <v>126</v>
      </c>
    </row>
    <row r="100" spans="1:65" s="14" customFormat="1">
      <c r="B100" s="202"/>
      <c r="C100" s="203"/>
      <c r="D100" s="193" t="s">
        <v>137</v>
      </c>
      <c r="E100" s="204" t="s">
        <v>19</v>
      </c>
      <c r="F100" s="205" t="s">
        <v>145</v>
      </c>
      <c r="G100" s="203"/>
      <c r="H100" s="206">
        <v>464</v>
      </c>
      <c r="I100" s="207"/>
      <c r="J100" s="203"/>
      <c r="K100" s="203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137</v>
      </c>
      <c r="AU100" s="212" t="s">
        <v>86</v>
      </c>
      <c r="AV100" s="14" t="s">
        <v>86</v>
      </c>
      <c r="AW100" s="14" t="s">
        <v>37</v>
      </c>
      <c r="AX100" s="14" t="s">
        <v>76</v>
      </c>
      <c r="AY100" s="212" t="s">
        <v>126</v>
      </c>
    </row>
    <row r="101" spans="1:65" s="13" customFormat="1">
      <c r="B101" s="191"/>
      <c r="C101" s="192"/>
      <c r="D101" s="193" t="s">
        <v>137</v>
      </c>
      <c r="E101" s="194" t="s">
        <v>19</v>
      </c>
      <c r="F101" s="195" t="s">
        <v>146</v>
      </c>
      <c r="G101" s="192"/>
      <c r="H101" s="194" t="s">
        <v>19</v>
      </c>
      <c r="I101" s="196"/>
      <c r="J101" s="192"/>
      <c r="K101" s="192"/>
      <c r="L101" s="197"/>
      <c r="M101" s="198"/>
      <c r="N101" s="199"/>
      <c r="O101" s="199"/>
      <c r="P101" s="199"/>
      <c r="Q101" s="199"/>
      <c r="R101" s="199"/>
      <c r="S101" s="199"/>
      <c r="T101" s="200"/>
      <c r="AT101" s="201" t="s">
        <v>137</v>
      </c>
      <c r="AU101" s="201" t="s">
        <v>86</v>
      </c>
      <c r="AV101" s="13" t="s">
        <v>84</v>
      </c>
      <c r="AW101" s="13" t="s">
        <v>37</v>
      </c>
      <c r="AX101" s="13" t="s">
        <v>76</v>
      </c>
      <c r="AY101" s="201" t="s">
        <v>126</v>
      </c>
    </row>
    <row r="102" spans="1:65" s="14" customFormat="1">
      <c r="B102" s="202"/>
      <c r="C102" s="203"/>
      <c r="D102" s="193" t="s">
        <v>137</v>
      </c>
      <c r="E102" s="204" t="s">
        <v>19</v>
      </c>
      <c r="F102" s="205" t="s">
        <v>147</v>
      </c>
      <c r="G102" s="203"/>
      <c r="H102" s="206">
        <v>278</v>
      </c>
      <c r="I102" s="207"/>
      <c r="J102" s="203"/>
      <c r="K102" s="203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137</v>
      </c>
      <c r="AU102" s="212" t="s">
        <v>86</v>
      </c>
      <c r="AV102" s="14" t="s">
        <v>86</v>
      </c>
      <c r="AW102" s="14" t="s">
        <v>37</v>
      </c>
      <c r="AX102" s="14" t="s">
        <v>76</v>
      </c>
      <c r="AY102" s="212" t="s">
        <v>126</v>
      </c>
    </row>
    <row r="103" spans="1:65" s="15" customFormat="1">
      <c r="B103" s="213"/>
      <c r="C103" s="214"/>
      <c r="D103" s="193" t="s">
        <v>137</v>
      </c>
      <c r="E103" s="215" t="s">
        <v>19</v>
      </c>
      <c r="F103" s="216" t="s">
        <v>148</v>
      </c>
      <c r="G103" s="214"/>
      <c r="H103" s="217">
        <v>742</v>
      </c>
      <c r="I103" s="218"/>
      <c r="J103" s="214"/>
      <c r="K103" s="214"/>
      <c r="L103" s="219"/>
      <c r="M103" s="220"/>
      <c r="N103" s="221"/>
      <c r="O103" s="221"/>
      <c r="P103" s="221"/>
      <c r="Q103" s="221"/>
      <c r="R103" s="221"/>
      <c r="S103" s="221"/>
      <c r="T103" s="222"/>
      <c r="AT103" s="223" t="s">
        <v>137</v>
      </c>
      <c r="AU103" s="223" t="s">
        <v>86</v>
      </c>
      <c r="AV103" s="15" t="s">
        <v>133</v>
      </c>
      <c r="AW103" s="15" t="s">
        <v>37</v>
      </c>
      <c r="AX103" s="15" t="s">
        <v>84</v>
      </c>
      <c r="AY103" s="223" t="s">
        <v>126</v>
      </c>
    </row>
    <row r="104" spans="1:65" s="2" customFormat="1" ht="37.9" customHeight="1">
      <c r="A104" s="34"/>
      <c r="B104" s="35"/>
      <c r="C104" s="173" t="s">
        <v>149</v>
      </c>
      <c r="D104" s="173" t="s">
        <v>128</v>
      </c>
      <c r="E104" s="174" t="s">
        <v>150</v>
      </c>
      <c r="F104" s="175" t="s">
        <v>151</v>
      </c>
      <c r="G104" s="176" t="s">
        <v>131</v>
      </c>
      <c r="H104" s="177">
        <v>2783</v>
      </c>
      <c r="I104" s="178"/>
      <c r="J104" s="179">
        <f>ROUND(I104*H104,2)</f>
        <v>0</v>
      </c>
      <c r="K104" s="175" t="s">
        <v>132</v>
      </c>
      <c r="L104" s="39"/>
      <c r="M104" s="180" t="s">
        <v>19</v>
      </c>
      <c r="N104" s="181" t="s">
        <v>47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0.28999999999999998</v>
      </c>
      <c r="T104" s="183">
        <f>S104*H104</f>
        <v>807.06999999999994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133</v>
      </c>
      <c r="AT104" s="184" t="s">
        <v>128</v>
      </c>
      <c r="AU104" s="184" t="s">
        <v>86</v>
      </c>
      <c r="AY104" s="17" t="s">
        <v>126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84</v>
      </c>
      <c r="BK104" s="185">
        <f>ROUND(I104*H104,2)</f>
        <v>0</v>
      </c>
      <c r="BL104" s="17" t="s">
        <v>133</v>
      </c>
      <c r="BM104" s="184" t="s">
        <v>152</v>
      </c>
    </row>
    <row r="105" spans="1:65" s="2" customFormat="1">
      <c r="A105" s="34"/>
      <c r="B105" s="35"/>
      <c r="C105" s="36"/>
      <c r="D105" s="186" t="s">
        <v>135</v>
      </c>
      <c r="E105" s="36"/>
      <c r="F105" s="187" t="s">
        <v>153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135</v>
      </c>
      <c r="AU105" s="17" t="s">
        <v>86</v>
      </c>
    </row>
    <row r="106" spans="1:65" s="13" customFormat="1">
      <c r="B106" s="191"/>
      <c r="C106" s="192"/>
      <c r="D106" s="193" t="s">
        <v>137</v>
      </c>
      <c r="E106" s="194" t="s">
        <v>19</v>
      </c>
      <c r="F106" s="195" t="s">
        <v>154</v>
      </c>
      <c r="G106" s="192"/>
      <c r="H106" s="194" t="s">
        <v>19</v>
      </c>
      <c r="I106" s="196"/>
      <c r="J106" s="192"/>
      <c r="K106" s="192"/>
      <c r="L106" s="197"/>
      <c r="M106" s="198"/>
      <c r="N106" s="199"/>
      <c r="O106" s="199"/>
      <c r="P106" s="199"/>
      <c r="Q106" s="199"/>
      <c r="R106" s="199"/>
      <c r="S106" s="199"/>
      <c r="T106" s="200"/>
      <c r="AT106" s="201" t="s">
        <v>137</v>
      </c>
      <c r="AU106" s="201" t="s">
        <v>86</v>
      </c>
      <c r="AV106" s="13" t="s">
        <v>84</v>
      </c>
      <c r="AW106" s="13" t="s">
        <v>37</v>
      </c>
      <c r="AX106" s="13" t="s">
        <v>76</v>
      </c>
      <c r="AY106" s="201" t="s">
        <v>126</v>
      </c>
    </row>
    <row r="107" spans="1:65" s="13" customFormat="1">
      <c r="B107" s="191"/>
      <c r="C107" s="192"/>
      <c r="D107" s="193" t="s">
        <v>137</v>
      </c>
      <c r="E107" s="194" t="s">
        <v>19</v>
      </c>
      <c r="F107" s="195" t="s">
        <v>155</v>
      </c>
      <c r="G107" s="192"/>
      <c r="H107" s="194" t="s">
        <v>19</v>
      </c>
      <c r="I107" s="196"/>
      <c r="J107" s="192"/>
      <c r="K107" s="192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137</v>
      </c>
      <c r="AU107" s="201" t="s">
        <v>86</v>
      </c>
      <c r="AV107" s="13" t="s">
        <v>84</v>
      </c>
      <c r="AW107" s="13" t="s">
        <v>37</v>
      </c>
      <c r="AX107" s="13" t="s">
        <v>76</v>
      </c>
      <c r="AY107" s="201" t="s">
        <v>126</v>
      </c>
    </row>
    <row r="108" spans="1:65" s="14" customFormat="1">
      <c r="B108" s="202"/>
      <c r="C108" s="203"/>
      <c r="D108" s="193" t="s">
        <v>137</v>
      </c>
      <c r="E108" s="204" t="s">
        <v>19</v>
      </c>
      <c r="F108" s="205" t="s">
        <v>156</v>
      </c>
      <c r="G108" s="203"/>
      <c r="H108" s="206">
        <v>1667</v>
      </c>
      <c r="I108" s="207"/>
      <c r="J108" s="203"/>
      <c r="K108" s="203"/>
      <c r="L108" s="208"/>
      <c r="M108" s="209"/>
      <c r="N108" s="210"/>
      <c r="O108" s="210"/>
      <c r="P108" s="210"/>
      <c r="Q108" s="210"/>
      <c r="R108" s="210"/>
      <c r="S108" s="210"/>
      <c r="T108" s="211"/>
      <c r="AT108" s="212" t="s">
        <v>137</v>
      </c>
      <c r="AU108" s="212" t="s">
        <v>86</v>
      </c>
      <c r="AV108" s="14" t="s">
        <v>86</v>
      </c>
      <c r="AW108" s="14" t="s">
        <v>37</v>
      </c>
      <c r="AX108" s="14" t="s">
        <v>76</v>
      </c>
      <c r="AY108" s="212" t="s">
        <v>126</v>
      </c>
    </row>
    <row r="109" spans="1:65" s="13" customFormat="1">
      <c r="B109" s="191"/>
      <c r="C109" s="192"/>
      <c r="D109" s="193" t="s">
        <v>137</v>
      </c>
      <c r="E109" s="194" t="s">
        <v>19</v>
      </c>
      <c r="F109" s="195" t="s">
        <v>157</v>
      </c>
      <c r="G109" s="192"/>
      <c r="H109" s="194" t="s">
        <v>19</v>
      </c>
      <c r="I109" s="196"/>
      <c r="J109" s="192"/>
      <c r="K109" s="192"/>
      <c r="L109" s="197"/>
      <c r="M109" s="198"/>
      <c r="N109" s="199"/>
      <c r="O109" s="199"/>
      <c r="P109" s="199"/>
      <c r="Q109" s="199"/>
      <c r="R109" s="199"/>
      <c r="S109" s="199"/>
      <c r="T109" s="200"/>
      <c r="AT109" s="201" t="s">
        <v>137</v>
      </c>
      <c r="AU109" s="201" t="s">
        <v>86</v>
      </c>
      <c r="AV109" s="13" t="s">
        <v>84</v>
      </c>
      <c r="AW109" s="13" t="s">
        <v>37</v>
      </c>
      <c r="AX109" s="13" t="s">
        <v>76</v>
      </c>
      <c r="AY109" s="201" t="s">
        <v>126</v>
      </c>
    </row>
    <row r="110" spans="1:65" s="13" customFormat="1">
      <c r="B110" s="191"/>
      <c r="C110" s="192"/>
      <c r="D110" s="193" t="s">
        <v>137</v>
      </c>
      <c r="E110" s="194" t="s">
        <v>19</v>
      </c>
      <c r="F110" s="195" t="s">
        <v>158</v>
      </c>
      <c r="G110" s="192"/>
      <c r="H110" s="194" t="s">
        <v>19</v>
      </c>
      <c r="I110" s="196"/>
      <c r="J110" s="192"/>
      <c r="K110" s="192"/>
      <c r="L110" s="197"/>
      <c r="M110" s="198"/>
      <c r="N110" s="199"/>
      <c r="O110" s="199"/>
      <c r="P110" s="199"/>
      <c r="Q110" s="199"/>
      <c r="R110" s="199"/>
      <c r="S110" s="199"/>
      <c r="T110" s="200"/>
      <c r="AT110" s="201" t="s">
        <v>137</v>
      </c>
      <c r="AU110" s="201" t="s">
        <v>86</v>
      </c>
      <c r="AV110" s="13" t="s">
        <v>84</v>
      </c>
      <c r="AW110" s="13" t="s">
        <v>37</v>
      </c>
      <c r="AX110" s="13" t="s">
        <v>76</v>
      </c>
      <c r="AY110" s="201" t="s">
        <v>126</v>
      </c>
    </row>
    <row r="111" spans="1:65" s="14" customFormat="1">
      <c r="B111" s="202"/>
      <c r="C111" s="203"/>
      <c r="D111" s="193" t="s">
        <v>137</v>
      </c>
      <c r="E111" s="204" t="s">
        <v>19</v>
      </c>
      <c r="F111" s="205" t="s">
        <v>159</v>
      </c>
      <c r="G111" s="203"/>
      <c r="H111" s="206">
        <v>652</v>
      </c>
      <c r="I111" s="207"/>
      <c r="J111" s="203"/>
      <c r="K111" s="203"/>
      <c r="L111" s="208"/>
      <c r="M111" s="209"/>
      <c r="N111" s="210"/>
      <c r="O111" s="210"/>
      <c r="P111" s="210"/>
      <c r="Q111" s="210"/>
      <c r="R111" s="210"/>
      <c r="S111" s="210"/>
      <c r="T111" s="211"/>
      <c r="AT111" s="212" t="s">
        <v>137</v>
      </c>
      <c r="AU111" s="212" t="s">
        <v>86</v>
      </c>
      <c r="AV111" s="14" t="s">
        <v>86</v>
      </c>
      <c r="AW111" s="14" t="s">
        <v>37</v>
      </c>
      <c r="AX111" s="14" t="s">
        <v>76</v>
      </c>
      <c r="AY111" s="212" t="s">
        <v>126</v>
      </c>
    </row>
    <row r="112" spans="1:65" s="13" customFormat="1">
      <c r="B112" s="191"/>
      <c r="C112" s="192"/>
      <c r="D112" s="193" t="s">
        <v>137</v>
      </c>
      <c r="E112" s="194" t="s">
        <v>19</v>
      </c>
      <c r="F112" s="195" t="s">
        <v>144</v>
      </c>
      <c r="G112" s="192"/>
      <c r="H112" s="194" t="s">
        <v>19</v>
      </c>
      <c r="I112" s="196"/>
      <c r="J112" s="192"/>
      <c r="K112" s="192"/>
      <c r="L112" s="197"/>
      <c r="M112" s="198"/>
      <c r="N112" s="199"/>
      <c r="O112" s="199"/>
      <c r="P112" s="199"/>
      <c r="Q112" s="199"/>
      <c r="R112" s="199"/>
      <c r="S112" s="199"/>
      <c r="T112" s="200"/>
      <c r="AT112" s="201" t="s">
        <v>137</v>
      </c>
      <c r="AU112" s="201" t="s">
        <v>86</v>
      </c>
      <c r="AV112" s="13" t="s">
        <v>84</v>
      </c>
      <c r="AW112" s="13" t="s">
        <v>37</v>
      </c>
      <c r="AX112" s="13" t="s">
        <v>76</v>
      </c>
      <c r="AY112" s="201" t="s">
        <v>126</v>
      </c>
    </row>
    <row r="113" spans="1:65" s="13" customFormat="1">
      <c r="B113" s="191"/>
      <c r="C113" s="192"/>
      <c r="D113" s="193" t="s">
        <v>137</v>
      </c>
      <c r="E113" s="194" t="s">
        <v>19</v>
      </c>
      <c r="F113" s="195" t="s">
        <v>160</v>
      </c>
      <c r="G113" s="192"/>
      <c r="H113" s="194" t="s">
        <v>19</v>
      </c>
      <c r="I113" s="196"/>
      <c r="J113" s="192"/>
      <c r="K113" s="192"/>
      <c r="L113" s="197"/>
      <c r="M113" s="198"/>
      <c r="N113" s="199"/>
      <c r="O113" s="199"/>
      <c r="P113" s="199"/>
      <c r="Q113" s="199"/>
      <c r="R113" s="199"/>
      <c r="S113" s="199"/>
      <c r="T113" s="200"/>
      <c r="AT113" s="201" t="s">
        <v>137</v>
      </c>
      <c r="AU113" s="201" t="s">
        <v>86</v>
      </c>
      <c r="AV113" s="13" t="s">
        <v>84</v>
      </c>
      <c r="AW113" s="13" t="s">
        <v>37</v>
      </c>
      <c r="AX113" s="13" t="s">
        <v>76</v>
      </c>
      <c r="AY113" s="201" t="s">
        <v>126</v>
      </c>
    </row>
    <row r="114" spans="1:65" s="14" customFormat="1">
      <c r="B114" s="202"/>
      <c r="C114" s="203"/>
      <c r="D114" s="193" t="s">
        <v>137</v>
      </c>
      <c r="E114" s="204" t="s">
        <v>19</v>
      </c>
      <c r="F114" s="205" t="s">
        <v>145</v>
      </c>
      <c r="G114" s="203"/>
      <c r="H114" s="206">
        <v>464</v>
      </c>
      <c r="I114" s="207"/>
      <c r="J114" s="203"/>
      <c r="K114" s="203"/>
      <c r="L114" s="208"/>
      <c r="M114" s="209"/>
      <c r="N114" s="210"/>
      <c r="O114" s="210"/>
      <c r="P114" s="210"/>
      <c r="Q114" s="210"/>
      <c r="R114" s="210"/>
      <c r="S114" s="210"/>
      <c r="T114" s="211"/>
      <c r="AT114" s="212" t="s">
        <v>137</v>
      </c>
      <c r="AU114" s="212" t="s">
        <v>86</v>
      </c>
      <c r="AV114" s="14" t="s">
        <v>86</v>
      </c>
      <c r="AW114" s="14" t="s">
        <v>37</v>
      </c>
      <c r="AX114" s="14" t="s">
        <v>76</v>
      </c>
      <c r="AY114" s="212" t="s">
        <v>126</v>
      </c>
    </row>
    <row r="115" spans="1:65" s="15" customFormat="1">
      <c r="B115" s="213"/>
      <c r="C115" s="214"/>
      <c r="D115" s="193" t="s">
        <v>137</v>
      </c>
      <c r="E115" s="215" t="s">
        <v>19</v>
      </c>
      <c r="F115" s="216" t="s">
        <v>148</v>
      </c>
      <c r="G115" s="214"/>
      <c r="H115" s="217">
        <v>2783</v>
      </c>
      <c r="I115" s="218"/>
      <c r="J115" s="214"/>
      <c r="K115" s="214"/>
      <c r="L115" s="219"/>
      <c r="M115" s="220"/>
      <c r="N115" s="221"/>
      <c r="O115" s="221"/>
      <c r="P115" s="221"/>
      <c r="Q115" s="221"/>
      <c r="R115" s="221"/>
      <c r="S115" s="221"/>
      <c r="T115" s="222"/>
      <c r="AT115" s="223" t="s">
        <v>137</v>
      </c>
      <c r="AU115" s="223" t="s">
        <v>86</v>
      </c>
      <c r="AV115" s="15" t="s">
        <v>133</v>
      </c>
      <c r="AW115" s="15" t="s">
        <v>37</v>
      </c>
      <c r="AX115" s="15" t="s">
        <v>84</v>
      </c>
      <c r="AY115" s="223" t="s">
        <v>126</v>
      </c>
    </row>
    <row r="116" spans="1:65" s="2" customFormat="1" ht="37.9" customHeight="1">
      <c r="A116" s="34"/>
      <c r="B116" s="35"/>
      <c r="C116" s="173" t="s">
        <v>133</v>
      </c>
      <c r="D116" s="173" t="s">
        <v>128</v>
      </c>
      <c r="E116" s="174" t="s">
        <v>161</v>
      </c>
      <c r="F116" s="175" t="s">
        <v>162</v>
      </c>
      <c r="G116" s="176" t="s">
        <v>131</v>
      </c>
      <c r="H116" s="177">
        <v>1200</v>
      </c>
      <c r="I116" s="178"/>
      <c r="J116" s="179">
        <f>ROUND(I116*H116,2)</f>
        <v>0</v>
      </c>
      <c r="K116" s="175" t="s">
        <v>132</v>
      </c>
      <c r="L116" s="39"/>
      <c r="M116" s="180" t="s">
        <v>19</v>
      </c>
      <c r="N116" s="181" t="s">
        <v>47</v>
      </c>
      <c r="O116" s="64"/>
      <c r="P116" s="182">
        <f>O116*H116</f>
        <v>0</v>
      </c>
      <c r="Q116" s="182">
        <v>0</v>
      </c>
      <c r="R116" s="182">
        <f>Q116*H116</f>
        <v>0</v>
      </c>
      <c r="S116" s="182">
        <v>0.44</v>
      </c>
      <c r="T116" s="183">
        <f>S116*H116</f>
        <v>528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4" t="s">
        <v>133</v>
      </c>
      <c r="AT116" s="184" t="s">
        <v>128</v>
      </c>
      <c r="AU116" s="184" t="s">
        <v>86</v>
      </c>
      <c r="AY116" s="17" t="s">
        <v>126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7" t="s">
        <v>84</v>
      </c>
      <c r="BK116" s="185">
        <f>ROUND(I116*H116,2)</f>
        <v>0</v>
      </c>
      <c r="BL116" s="17" t="s">
        <v>133</v>
      </c>
      <c r="BM116" s="184" t="s">
        <v>163</v>
      </c>
    </row>
    <row r="117" spans="1:65" s="2" customFormat="1">
      <c r="A117" s="34"/>
      <c r="B117" s="35"/>
      <c r="C117" s="36"/>
      <c r="D117" s="186" t="s">
        <v>135</v>
      </c>
      <c r="E117" s="36"/>
      <c r="F117" s="187" t="s">
        <v>164</v>
      </c>
      <c r="G117" s="36"/>
      <c r="H117" s="36"/>
      <c r="I117" s="188"/>
      <c r="J117" s="36"/>
      <c r="K117" s="36"/>
      <c r="L117" s="39"/>
      <c r="M117" s="189"/>
      <c r="N117" s="190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135</v>
      </c>
      <c r="AU117" s="17" t="s">
        <v>86</v>
      </c>
    </row>
    <row r="118" spans="1:65" s="13" customFormat="1">
      <c r="B118" s="191"/>
      <c r="C118" s="192"/>
      <c r="D118" s="193" t="s">
        <v>137</v>
      </c>
      <c r="E118" s="194" t="s">
        <v>19</v>
      </c>
      <c r="F118" s="195" t="s">
        <v>157</v>
      </c>
      <c r="G118" s="192"/>
      <c r="H118" s="194" t="s">
        <v>19</v>
      </c>
      <c r="I118" s="196"/>
      <c r="J118" s="192"/>
      <c r="K118" s="192"/>
      <c r="L118" s="197"/>
      <c r="M118" s="198"/>
      <c r="N118" s="199"/>
      <c r="O118" s="199"/>
      <c r="P118" s="199"/>
      <c r="Q118" s="199"/>
      <c r="R118" s="199"/>
      <c r="S118" s="199"/>
      <c r="T118" s="200"/>
      <c r="AT118" s="201" t="s">
        <v>137</v>
      </c>
      <c r="AU118" s="201" t="s">
        <v>86</v>
      </c>
      <c r="AV118" s="13" t="s">
        <v>84</v>
      </c>
      <c r="AW118" s="13" t="s">
        <v>37</v>
      </c>
      <c r="AX118" s="13" t="s">
        <v>76</v>
      </c>
      <c r="AY118" s="201" t="s">
        <v>126</v>
      </c>
    </row>
    <row r="119" spans="1:65" s="13" customFormat="1">
      <c r="B119" s="191"/>
      <c r="C119" s="192"/>
      <c r="D119" s="193" t="s">
        <v>137</v>
      </c>
      <c r="E119" s="194" t="s">
        <v>19</v>
      </c>
      <c r="F119" s="195" t="s">
        <v>165</v>
      </c>
      <c r="G119" s="192"/>
      <c r="H119" s="194" t="s">
        <v>19</v>
      </c>
      <c r="I119" s="196"/>
      <c r="J119" s="192"/>
      <c r="K119" s="192"/>
      <c r="L119" s="197"/>
      <c r="M119" s="198"/>
      <c r="N119" s="199"/>
      <c r="O119" s="199"/>
      <c r="P119" s="199"/>
      <c r="Q119" s="199"/>
      <c r="R119" s="199"/>
      <c r="S119" s="199"/>
      <c r="T119" s="200"/>
      <c r="AT119" s="201" t="s">
        <v>137</v>
      </c>
      <c r="AU119" s="201" t="s">
        <v>86</v>
      </c>
      <c r="AV119" s="13" t="s">
        <v>84</v>
      </c>
      <c r="AW119" s="13" t="s">
        <v>37</v>
      </c>
      <c r="AX119" s="13" t="s">
        <v>76</v>
      </c>
      <c r="AY119" s="201" t="s">
        <v>126</v>
      </c>
    </row>
    <row r="120" spans="1:65" s="14" customFormat="1">
      <c r="B120" s="202"/>
      <c r="C120" s="203"/>
      <c r="D120" s="193" t="s">
        <v>137</v>
      </c>
      <c r="E120" s="204" t="s">
        <v>19</v>
      </c>
      <c r="F120" s="205" t="s">
        <v>166</v>
      </c>
      <c r="G120" s="203"/>
      <c r="H120" s="206">
        <v>1200</v>
      </c>
      <c r="I120" s="207"/>
      <c r="J120" s="203"/>
      <c r="K120" s="203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137</v>
      </c>
      <c r="AU120" s="212" t="s">
        <v>86</v>
      </c>
      <c r="AV120" s="14" t="s">
        <v>86</v>
      </c>
      <c r="AW120" s="14" t="s">
        <v>37</v>
      </c>
      <c r="AX120" s="14" t="s">
        <v>84</v>
      </c>
      <c r="AY120" s="212" t="s">
        <v>126</v>
      </c>
    </row>
    <row r="121" spans="1:65" s="2" customFormat="1" ht="37.9" customHeight="1">
      <c r="A121" s="34"/>
      <c r="B121" s="35"/>
      <c r="C121" s="173" t="s">
        <v>167</v>
      </c>
      <c r="D121" s="173" t="s">
        <v>128</v>
      </c>
      <c r="E121" s="174" t="s">
        <v>168</v>
      </c>
      <c r="F121" s="175" t="s">
        <v>169</v>
      </c>
      <c r="G121" s="176" t="s">
        <v>131</v>
      </c>
      <c r="H121" s="177">
        <v>278</v>
      </c>
      <c r="I121" s="178"/>
      <c r="J121" s="179">
        <f>ROUND(I121*H121,2)</f>
        <v>0</v>
      </c>
      <c r="K121" s="175" t="s">
        <v>132</v>
      </c>
      <c r="L121" s="39"/>
      <c r="M121" s="180" t="s">
        <v>19</v>
      </c>
      <c r="N121" s="181" t="s">
        <v>47</v>
      </c>
      <c r="O121" s="64"/>
      <c r="P121" s="182">
        <f>O121*H121</f>
        <v>0</v>
      </c>
      <c r="Q121" s="182">
        <v>0</v>
      </c>
      <c r="R121" s="182">
        <f>Q121*H121</f>
        <v>0</v>
      </c>
      <c r="S121" s="182">
        <v>0.57999999999999996</v>
      </c>
      <c r="T121" s="183">
        <f>S121*H121</f>
        <v>161.23999999999998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4" t="s">
        <v>133</v>
      </c>
      <c r="AT121" s="184" t="s">
        <v>128</v>
      </c>
      <c r="AU121" s="184" t="s">
        <v>86</v>
      </c>
      <c r="AY121" s="17" t="s">
        <v>126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7" t="s">
        <v>84</v>
      </c>
      <c r="BK121" s="185">
        <f>ROUND(I121*H121,2)</f>
        <v>0</v>
      </c>
      <c r="BL121" s="17" t="s">
        <v>133</v>
      </c>
      <c r="BM121" s="184" t="s">
        <v>170</v>
      </c>
    </row>
    <row r="122" spans="1:65" s="2" customFormat="1">
      <c r="A122" s="34"/>
      <c r="B122" s="35"/>
      <c r="C122" s="36"/>
      <c r="D122" s="186" t="s">
        <v>135</v>
      </c>
      <c r="E122" s="36"/>
      <c r="F122" s="187" t="s">
        <v>171</v>
      </c>
      <c r="G122" s="36"/>
      <c r="H122" s="36"/>
      <c r="I122" s="188"/>
      <c r="J122" s="36"/>
      <c r="K122" s="36"/>
      <c r="L122" s="39"/>
      <c r="M122" s="189"/>
      <c r="N122" s="190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135</v>
      </c>
      <c r="AU122" s="17" t="s">
        <v>86</v>
      </c>
    </row>
    <row r="123" spans="1:65" s="13" customFormat="1">
      <c r="B123" s="191"/>
      <c r="C123" s="192"/>
      <c r="D123" s="193" t="s">
        <v>137</v>
      </c>
      <c r="E123" s="194" t="s">
        <v>19</v>
      </c>
      <c r="F123" s="195" t="s">
        <v>146</v>
      </c>
      <c r="G123" s="192"/>
      <c r="H123" s="194" t="s">
        <v>19</v>
      </c>
      <c r="I123" s="196"/>
      <c r="J123" s="192"/>
      <c r="K123" s="192"/>
      <c r="L123" s="197"/>
      <c r="M123" s="198"/>
      <c r="N123" s="199"/>
      <c r="O123" s="199"/>
      <c r="P123" s="199"/>
      <c r="Q123" s="199"/>
      <c r="R123" s="199"/>
      <c r="S123" s="199"/>
      <c r="T123" s="200"/>
      <c r="AT123" s="201" t="s">
        <v>137</v>
      </c>
      <c r="AU123" s="201" t="s">
        <v>86</v>
      </c>
      <c r="AV123" s="13" t="s">
        <v>84</v>
      </c>
      <c r="AW123" s="13" t="s">
        <v>37</v>
      </c>
      <c r="AX123" s="13" t="s">
        <v>76</v>
      </c>
      <c r="AY123" s="201" t="s">
        <v>126</v>
      </c>
    </row>
    <row r="124" spans="1:65" s="13" customFormat="1">
      <c r="B124" s="191"/>
      <c r="C124" s="192"/>
      <c r="D124" s="193" t="s">
        <v>137</v>
      </c>
      <c r="E124" s="194" t="s">
        <v>19</v>
      </c>
      <c r="F124" s="195" t="s">
        <v>172</v>
      </c>
      <c r="G124" s="192"/>
      <c r="H124" s="194" t="s">
        <v>19</v>
      </c>
      <c r="I124" s="196"/>
      <c r="J124" s="192"/>
      <c r="K124" s="192"/>
      <c r="L124" s="197"/>
      <c r="M124" s="198"/>
      <c r="N124" s="199"/>
      <c r="O124" s="199"/>
      <c r="P124" s="199"/>
      <c r="Q124" s="199"/>
      <c r="R124" s="199"/>
      <c r="S124" s="199"/>
      <c r="T124" s="200"/>
      <c r="AT124" s="201" t="s">
        <v>137</v>
      </c>
      <c r="AU124" s="201" t="s">
        <v>86</v>
      </c>
      <c r="AV124" s="13" t="s">
        <v>84</v>
      </c>
      <c r="AW124" s="13" t="s">
        <v>37</v>
      </c>
      <c r="AX124" s="13" t="s">
        <v>76</v>
      </c>
      <c r="AY124" s="201" t="s">
        <v>126</v>
      </c>
    </row>
    <row r="125" spans="1:65" s="14" customFormat="1">
      <c r="B125" s="202"/>
      <c r="C125" s="203"/>
      <c r="D125" s="193" t="s">
        <v>137</v>
      </c>
      <c r="E125" s="204" t="s">
        <v>19</v>
      </c>
      <c r="F125" s="205" t="s">
        <v>147</v>
      </c>
      <c r="G125" s="203"/>
      <c r="H125" s="206">
        <v>278</v>
      </c>
      <c r="I125" s="207"/>
      <c r="J125" s="203"/>
      <c r="K125" s="203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137</v>
      </c>
      <c r="AU125" s="212" t="s">
        <v>86</v>
      </c>
      <c r="AV125" s="14" t="s">
        <v>86</v>
      </c>
      <c r="AW125" s="14" t="s">
        <v>37</v>
      </c>
      <c r="AX125" s="14" t="s">
        <v>84</v>
      </c>
      <c r="AY125" s="212" t="s">
        <v>126</v>
      </c>
    </row>
    <row r="126" spans="1:65" s="2" customFormat="1" ht="37.9" customHeight="1">
      <c r="A126" s="34"/>
      <c r="B126" s="35"/>
      <c r="C126" s="173" t="s">
        <v>173</v>
      </c>
      <c r="D126" s="173" t="s">
        <v>128</v>
      </c>
      <c r="E126" s="174" t="s">
        <v>174</v>
      </c>
      <c r="F126" s="175" t="s">
        <v>175</v>
      </c>
      <c r="G126" s="176" t="s">
        <v>131</v>
      </c>
      <c r="H126" s="177">
        <v>2319</v>
      </c>
      <c r="I126" s="178"/>
      <c r="J126" s="179">
        <f>ROUND(I126*H126,2)</f>
        <v>0</v>
      </c>
      <c r="K126" s="175" t="s">
        <v>132</v>
      </c>
      <c r="L126" s="39"/>
      <c r="M126" s="180" t="s">
        <v>19</v>
      </c>
      <c r="N126" s="181" t="s">
        <v>47</v>
      </c>
      <c r="O126" s="64"/>
      <c r="P126" s="182">
        <f>O126*H126</f>
        <v>0</v>
      </c>
      <c r="Q126" s="182">
        <v>0</v>
      </c>
      <c r="R126" s="182">
        <f>Q126*H126</f>
        <v>0</v>
      </c>
      <c r="S126" s="182">
        <v>0.32500000000000001</v>
      </c>
      <c r="T126" s="183">
        <f>S126*H126</f>
        <v>753.67500000000007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4" t="s">
        <v>133</v>
      </c>
      <c r="AT126" s="184" t="s">
        <v>128</v>
      </c>
      <c r="AU126" s="184" t="s">
        <v>86</v>
      </c>
      <c r="AY126" s="17" t="s">
        <v>126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7" t="s">
        <v>84</v>
      </c>
      <c r="BK126" s="185">
        <f>ROUND(I126*H126,2)</f>
        <v>0</v>
      </c>
      <c r="BL126" s="17" t="s">
        <v>133</v>
      </c>
      <c r="BM126" s="184" t="s">
        <v>176</v>
      </c>
    </row>
    <row r="127" spans="1:65" s="2" customFormat="1">
      <c r="A127" s="34"/>
      <c r="B127" s="35"/>
      <c r="C127" s="36"/>
      <c r="D127" s="186" t="s">
        <v>135</v>
      </c>
      <c r="E127" s="36"/>
      <c r="F127" s="187" t="s">
        <v>177</v>
      </c>
      <c r="G127" s="36"/>
      <c r="H127" s="36"/>
      <c r="I127" s="188"/>
      <c r="J127" s="36"/>
      <c r="K127" s="36"/>
      <c r="L127" s="39"/>
      <c r="M127" s="189"/>
      <c r="N127" s="190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135</v>
      </c>
      <c r="AU127" s="17" t="s">
        <v>86</v>
      </c>
    </row>
    <row r="128" spans="1:65" s="13" customFormat="1">
      <c r="B128" s="191"/>
      <c r="C128" s="192"/>
      <c r="D128" s="193" t="s">
        <v>137</v>
      </c>
      <c r="E128" s="194" t="s">
        <v>19</v>
      </c>
      <c r="F128" s="195" t="s">
        <v>154</v>
      </c>
      <c r="G128" s="192"/>
      <c r="H128" s="194" t="s">
        <v>19</v>
      </c>
      <c r="I128" s="196"/>
      <c r="J128" s="192"/>
      <c r="K128" s="192"/>
      <c r="L128" s="197"/>
      <c r="M128" s="198"/>
      <c r="N128" s="199"/>
      <c r="O128" s="199"/>
      <c r="P128" s="199"/>
      <c r="Q128" s="199"/>
      <c r="R128" s="199"/>
      <c r="S128" s="199"/>
      <c r="T128" s="200"/>
      <c r="AT128" s="201" t="s">
        <v>137</v>
      </c>
      <c r="AU128" s="201" t="s">
        <v>86</v>
      </c>
      <c r="AV128" s="13" t="s">
        <v>84</v>
      </c>
      <c r="AW128" s="13" t="s">
        <v>37</v>
      </c>
      <c r="AX128" s="13" t="s">
        <v>76</v>
      </c>
      <c r="AY128" s="201" t="s">
        <v>126</v>
      </c>
    </row>
    <row r="129" spans="1:65" s="13" customFormat="1">
      <c r="B129" s="191"/>
      <c r="C129" s="192"/>
      <c r="D129" s="193" t="s">
        <v>137</v>
      </c>
      <c r="E129" s="194" t="s">
        <v>19</v>
      </c>
      <c r="F129" s="195" t="s">
        <v>178</v>
      </c>
      <c r="G129" s="192"/>
      <c r="H129" s="194" t="s">
        <v>19</v>
      </c>
      <c r="I129" s="196"/>
      <c r="J129" s="192"/>
      <c r="K129" s="192"/>
      <c r="L129" s="197"/>
      <c r="M129" s="198"/>
      <c r="N129" s="199"/>
      <c r="O129" s="199"/>
      <c r="P129" s="199"/>
      <c r="Q129" s="199"/>
      <c r="R129" s="199"/>
      <c r="S129" s="199"/>
      <c r="T129" s="200"/>
      <c r="AT129" s="201" t="s">
        <v>137</v>
      </c>
      <c r="AU129" s="201" t="s">
        <v>86</v>
      </c>
      <c r="AV129" s="13" t="s">
        <v>84</v>
      </c>
      <c r="AW129" s="13" t="s">
        <v>37</v>
      </c>
      <c r="AX129" s="13" t="s">
        <v>76</v>
      </c>
      <c r="AY129" s="201" t="s">
        <v>126</v>
      </c>
    </row>
    <row r="130" spans="1:65" s="14" customFormat="1">
      <c r="B130" s="202"/>
      <c r="C130" s="203"/>
      <c r="D130" s="193" t="s">
        <v>137</v>
      </c>
      <c r="E130" s="204" t="s">
        <v>19</v>
      </c>
      <c r="F130" s="205" t="s">
        <v>156</v>
      </c>
      <c r="G130" s="203"/>
      <c r="H130" s="206">
        <v>1667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137</v>
      </c>
      <c r="AU130" s="212" t="s">
        <v>86</v>
      </c>
      <c r="AV130" s="14" t="s">
        <v>86</v>
      </c>
      <c r="AW130" s="14" t="s">
        <v>37</v>
      </c>
      <c r="AX130" s="14" t="s">
        <v>76</v>
      </c>
      <c r="AY130" s="212" t="s">
        <v>126</v>
      </c>
    </row>
    <row r="131" spans="1:65" s="13" customFormat="1">
      <c r="B131" s="191"/>
      <c r="C131" s="192"/>
      <c r="D131" s="193" t="s">
        <v>137</v>
      </c>
      <c r="E131" s="194" t="s">
        <v>19</v>
      </c>
      <c r="F131" s="195" t="s">
        <v>157</v>
      </c>
      <c r="G131" s="192"/>
      <c r="H131" s="194" t="s">
        <v>19</v>
      </c>
      <c r="I131" s="196"/>
      <c r="J131" s="192"/>
      <c r="K131" s="192"/>
      <c r="L131" s="197"/>
      <c r="M131" s="198"/>
      <c r="N131" s="199"/>
      <c r="O131" s="199"/>
      <c r="P131" s="199"/>
      <c r="Q131" s="199"/>
      <c r="R131" s="199"/>
      <c r="S131" s="199"/>
      <c r="T131" s="200"/>
      <c r="AT131" s="201" t="s">
        <v>137</v>
      </c>
      <c r="AU131" s="201" t="s">
        <v>86</v>
      </c>
      <c r="AV131" s="13" t="s">
        <v>84</v>
      </c>
      <c r="AW131" s="13" t="s">
        <v>37</v>
      </c>
      <c r="AX131" s="13" t="s">
        <v>76</v>
      </c>
      <c r="AY131" s="201" t="s">
        <v>126</v>
      </c>
    </row>
    <row r="132" spans="1:65" s="13" customFormat="1">
      <c r="B132" s="191"/>
      <c r="C132" s="192"/>
      <c r="D132" s="193" t="s">
        <v>137</v>
      </c>
      <c r="E132" s="194" t="s">
        <v>19</v>
      </c>
      <c r="F132" s="195" t="s">
        <v>178</v>
      </c>
      <c r="G132" s="192"/>
      <c r="H132" s="194" t="s">
        <v>19</v>
      </c>
      <c r="I132" s="196"/>
      <c r="J132" s="192"/>
      <c r="K132" s="192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137</v>
      </c>
      <c r="AU132" s="201" t="s">
        <v>86</v>
      </c>
      <c r="AV132" s="13" t="s">
        <v>84</v>
      </c>
      <c r="AW132" s="13" t="s">
        <v>37</v>
      </c>
      <c r="AX132" s="13" t="s">
        <v>76</v>
      </c>
      <c r="AY132" s="201" t="s">
        <v>126</v>
      </c>
    </row>
    <row r="133" spans="1:65" s="14" customFormat="1">
      <c r="B133" s="202"/>
      <c r="C133" s="203"/>
      <c r="D133" s="193" t="s">
        <v>137</v>
      </c>
      <c r="E133" s="204" t="s">
        <v>19</v>
      </c>
      <c r="F133" s="205" t="s">
        <v>159</v>
      </c>
      <c r="G133" s="203"/>
      <c r="H133" s="206">
        <v>652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137</v>
      </c>
      <c r="AU133" s="212" t="s">
        <v>86</v>
      </c>
      <c r="AV133" s="14" t="s">
        <v>86</v>
      </c>
      <c r="AW133" s="14" t="s">
        <v>37</v>
      </c>
      <c r="AX133" s="14" t="s">
        <v>76</v>
      </c>
      <c r="AY133" s="212" t="s">
        <v>126</v>
      </c>
    </row>
    <row r="134" spans="1:65" s="15" customFormat="1">
      <c r="B134" s="213"/>
      <c r="C134" s="214"/>
      <c r="D134" s="193" t="s">
        <v>137</v>
      </c>
      <c r="E134" s="215" t="s">
        <v>19</v>
      </c>
      <c r="F134" s="216" t="s">
        <v>148</v>
      </c>
      <c r="G134" s="214"/>
      <c r="H134" s="217">
        <v>2319</v>
      </c>
      <c r="I134" s="218"/>
      <c r="J134" s="214"/>
      <c r="K134" s="214"/>
      <c r="L134" s="219"/>
      <c r="M134" s="220"/>
      <c r="N134" s="221"/>
      <c r="O134" s="221"/>
      <c r="P134" s="221"/>
      <c r="Q134" s="221"/>
      <c r="R134" s="221"/>
      <c r="S134" s="221"/>
      <c r="T134" s="222"/>
      <c r="AT134" s="223" t="s">
        <v>137</v>
      </c>
      <c r="AU134" s="223" t="s">
        <v>86</v>
      </c>
      <c r="AV134" s="15" t="s">
        <v>133</v>
      </c>
      <c r="AW134" s="15" t="s">
        <v>37</v>
      </c>
      <c r="AX134" s="15" t="s">
        <v>84</v>
      </c>
      <c r="AY134" s="223" t="s">
        <v>126</v>
      </c>
    </row>
    <row r="135" spans="1:65" s="2" customFormat="1" ht="33" customHeight="1">
      <c r="A135" s="34"/>
      <c r="B135" s="35"/>
      <c r="C135" s="173" t="s">
        <v>179</v>
      </c>
      <c r="D135" s="173" t="s">
        <v>128</v>
      </c>
      <c r="E135" s="174" t="s">
        <v>180</v>
      </c>
      <c r="F135" s="175" t="s">
        <v>181</v>
      </c>
      <c r="G135" s="176" t="s">
        <v>131</v>
      </c>
      <c r="H135" s="177">
        <v>1852</v>
      </c>
      <c r="I135" s="178"/>
      <c r="J135" s="179">
        <f>ROUND(I135*H135,2)</f>
        <v>0</v>
      </c>
      <c r="K135" s="175" t="s">
        <v>132</v>
      </c>
      <c r="L135" s="39"/>
      <c r="M135" s="180" t="s">
        <v>19</v>
      </c>
      <c r="N135" s="181" t="s">
        <v>47</v>
      </c>
      <c r="O135" s="64"/>
      <c r="P135" s="182">
        <f>O135*H135</f>
        <v>0</v>
      </c>
      <c r="Q135" s="182">
        <v>0</v>
      </c>
      <c r="R135" s="182">
        <f>Q135*H135</f>
        <v>0</v>
      </c>
      <c r="S135" s="182">
        <v>9.8000000000000004E-2</v>
      </c>
      <c r="T135" s="183">
        <f>S135*H135</f>
        <v>181.49600000000001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4" t="s">
        <v>133</v>
      </c>
      <c r="AT135" s="184" t="s">
        <v>128</v>
      </c>
      <c r="AU135" s="184" t="s">
        <v>86</v>
      </c>
      <c r="AY135" s="17" t="s">
        <v>126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7" t="s">
        <v>84</v>
      </c>
      <c r="BK135" s="185">
        <f>ROUND(I135*H135,2)</f>
        <v>0</v>
      </c>
      <c r="BL135" s="17" t="s">
        <v>133</v>
      </c>
      <c r="BM135" s="184" t="s">
        <v>182</v>
      </c>
    </row>
    <row r="136" spans="1:65" s="2" customFormat="1">
      <c r="A136" s="34"/>
      <c r="B136" s="35"/>
      <c r="C136" s="36"/>
      <c r="D136" s="186" t="s">
        <v>135</v>
      </c>
      <c r="E136" s="36"/>
      <c r="F136" s="187" t="s">
        <v>183</v>
      </c>
      <c r="G136" s="36"/>
      <c r="H136" s="36"/>
      <c r="I136" s="188"/>
      <c r="J136" s="36"/>
      <c r="K136" s="36"/>
      <c r="L136" s="39"/>
      <c r="M136" s="189"/>
      <c r="N136" s="190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135</v>
      </c>
      <c r="AU136" s="17" t="s">
        <v>86</v>
      </c>
    </row>
    <row r="137" spans="1:65" s="13" customFormat="1">
      <c r="B137" s="191"/>
      <c r="C137" s="192"/>
      <c r="D137" s="193" t="s">
        <v>137</v>
      </c>
      <c r="E137" s="194" t="s">
        <v>19</v>
      </c>
      <c r="F137" s="195" t="s">
        <v>157</v>
      </c>
      <c r="G137" s="192"/>
      <c r="H137" s="194" t="s">
        <v>19</v>
      </c>
      <c r="I137" s="196"/>
      <c r="J137" s="192"/>
      <c r="K137" s="192"/>
      <c r="L137" s="197"/>
      <c r="M137" s="198"/>
      <c r="N137" s="199"/>
      <c r="O137" s="199"/>
      <c r="P137" s="199"/>
      <c r="Q137" s="199"/>
      <c r="R137" s="199"/>
      <c r="S137" s="199"/>
      <c r="T137" s="200"/>
      <c r="AT137" s="201" t="s">
        <v>137</v>
      </c>
      <c r="AU137" s="201" t="s">
        <v>86</v>
      </c>
      <c r="AV137" s="13" t="s">
        <v>84</v>
      </c>
      <c r="AW137" s="13" t="s">
        <v>37</v>
      </c>
      <c r="AX137" s="13" t="s">
        <v>76</v>
      </c>
      <c r="AY137" s="201" t="s">
        <v>126</v>
      </c>
    </row>
    <row r="138" spans="1:65" s="13" customFormat="1">
      <c r="B138" s="191"/>
      <c r="C138" s="192"/>
      <c r="D138" s="193" t="s">
        <v>137</v>
      </c>
      <c r="E138" s="194" t="s">
        <v>19</v>
      </c>
      <c r="F138" s="195" t="s">
        <v>184</v>
      </c>
      <c r="G138" s="192"/>
      <c r="H138" s="194" t="s">
        <v>19</v>
      </c>
      <c r="I138" s="196"/>
      <c r="J138" s="192"/>
      <c r="K138" s="192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137</v>
      </c>
      <c r="AU138" s="201" t="s">
        <v>86</v>
      </c>
      <c r="AV138" s="13" t="s">
        <v>84</v>
      </c>
      <c r="AW138" s="13" t="s">
        <v>37</v>
      </c>
      <c r="AX138" s="13" t="s">
        <v>76</v>
      </c>
      <c r="AY138" s="201" t="s">
        <v>126</v>
      </c>
    </row>
    <row r="139" spans="1:65" s="14" customFormat="1">
      <c r="B139" s="202"/>
      <c r="C139" s="203"/>
      <c r="D139" s="193" t="s">
        <v>137</v>
      </c>
      <c r="E139" s="204" t="s">
        <v>19</v>
      </c>
      <c r="F139" s="205" t="s">
        <v>185</v>
      </c>
      <c r="G139" s="203"/>
      <c r="H139" s="206">
        <v>1852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137</v>
      </c>
      <c r="AU139" s="212" t="s">
        <v>86</v>
      </c>
      <c r="AV139" s="14" t="s">
        <v>86</v>
      </c>
      <c r="AW139" s="14" t="s">
        <v>37</v>
      </c>
      <c r="AX139" s="14" t="s">
        <v>84</v>
      </c>
      <c r="AY139" s="212" t="s">
        <v>126</v>
      </c>
    </row>
    <row r="140" spans="1:65" s="2" customFormat="1" ht="33" customHeight="1">
      <c r="A140" s="34"/>
      <c r="B140" s="35"/>
      <c r="C140" s="173" t="s">
        <v>186</v>
      </c>
      <c r="D140" s="173" t="s">
        <v>128</v>
      </c>
      <c r="E140" s="174" t="s">
        <v>187</v>
      </c>
      <c r="F140" s="175" t="s">
        <v>188</v>
      </c>
      <c r="G140" s="176" t="s">
        <v>131</v>
      </c>
      <c r="H140" s="177">
        <v>1667</v>
      </c>
      <c r="I140" s="178"/>
      <c r="J140" s="179">
        <f>ROUND(I140*H140,2)</f>
        <v>0</v>
      </c>
      <c r="K140" s="175" t="s">
        <v>132</v>
      </c>
      <c r="L140" s="39"/>
      <c r="M140" s="180" t="s">
        <v>19</v>
      </c>
      <c r="N140" s="181" t="s">
        <v>47</v>
      </c>
      <c r="O140" s="64"/>
      <c r="P140" s="182">
        <f>O140*H140</f>
        <v>0</v>
      </c>
      <c r="Q140" s="182">
        <v>0</v>
      </c>
      <c r="R140" s="182">
        <f>Q140*H140</f>
        <v>0</v>
      </c>
      <c r="S140" s="182">
        <v>0.22</v>
      </c>
      <c r="T140" s="183">
        <f>S140*H140</f>
        <v>366.74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4" t="s">
        <v>133</v>
      </c>
      <c r="AT140" s="184" t="s">
        <v>128</v>
      </c>
      <c r="AU140" s="184" t="s">
        <v>86</v>
      </c>
      <c r="AY140" s="17" t="s">
        <v>126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7" t="s">
        <v>84</v>
      </c>
      <c r="BK140" s="185">
        <f>ROUND(I140*H140,2)</f>
        <v>0</v>
      </c>
      <c r="BL140" s="17" t="s">
        <v>133</v>
      </c>
      <c r="BM140" s="184" t="s">
        <v>189</v>
      </c>
    </row>
    <row r="141" spans="1:65" s="2" customFormat="1">
      <c r="A141" s="34"/>
      <c r="B141" s="35"/>
      <c r="C141" s="36"/>
      <c r="D141" s="186" t="s">
        <v>135</v>
      </c>
      <c r="E141" s="36"/>
      <c r="F141" s="187" t="s">
        <v>190</v>
      </c>
      <c r="G141" s="36"/>
      <c r="H141" s="36"/>
      <c r="I141" s="188"/>
      <c r="J141" s="36"/>
      <c r="K141" s="36"/>
      <c r="L141" s="39"/>
      <c r="M141" s="189"/>
      <c r="N141" s="190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135</v>
      </c>
      <c r="AU141" s="17" t="s">
        <v>86</v>
      </c>
    </row>
    <row r="142" spans="1:65" s="13" customFormat="1">
      <c r="B142" s="191"/>
      <c r="C142" s="192"/>
      <c r="D142" s="193" t="s">
        <v>137</v>
      </c>
      <c r="E142" s="194" t="s">
        <v>19</v>
      </c>
      <c r="F142" s="195" t="s">
        <v>191</v>
      </c>
      <c r="G142" s="192"/>
      <c r="H142" s="194" t="s">
        <v>19</v>
      </c>
      <c r="I142" s="196"/>
      <c r="J142" s="192"/>
      <c r="K142" s="192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137</v>
      </c>
      <c r="AU142" s="201" t="s">
        <v>86</v>
      </c>
      <c r="AV142" s="13" t="s">
        <v>84</v>
      </c>
      <c r="AW142" s="13" t="s">
        <v>37</v>
      </c>
      <c r="AX142" s="13" t="s">
        <v>76</v>
      </c>
      <c r="AY142" s="201" t="s">
        <v>126</v>
      </c>
    </row>
    <row r="143" spans="1:65" s="14" customFormat="1">
      <c r="B143" s="202"/>
      <c r="C143" s="203"/>
      <c r="D143" s="193" t="s">
        <v>137</v>
      </c>
      <c r="E143" s="204" t="s">
        <v>19</v>
      </c>
      <c r="F143" s="205" t="s">
        <v>156</v>
      </c>
      <c r="G143" s="203"/>
      <c r="H143" s="206">
        <v>1667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137</v>
      </c>
      <c r="AU143" s="212" t="s">
        <v>86</v>
      </c>
      <c r="AV143" s="14" t="s">
        <v>86</v>
      </c>
      <c r="AW143" s="14" t="s">
        <v>37</v>
      </c>
      <c r="AX143" s="14" t="s">
        <v>84</v>
      </c>
      <c r="AY143" s="212" t="s">
        <v>126</v>
      </c>
    </row>
    <row r="144" spans="1:65" s="2" customFormat="1" ht="37.9" customHeight="1">
      <c r="A144" s="34"/>
      <c r="B144" s="35"/>
      <c r="C144" s="173" t="s">
        <v>192</v>
      </c>
      <c r="D144" s="173" t="s">
        <v>128</v>
      </c>
      <c r="E144" s="174" t="s">
        <v>193</v>
      </c>
      <c r="F144" s="175" t="s">
        <v>194</v>
      </c>
      <c r="G144" s="176" t="s">
        <v>131</v>
      </c>
      <c r="H144" s="177">
        <v>16</v>
      </c>
      <c r="I144" s="178"/>
      <c r="J144" s="179">
        <f>ROUND(I144*H144,2)</f>
        <v>0</v>
      </c>
      <c r="K144" s="175" t="s">
        <v>132</v>
      </c>
      <c r="L144" s="39"/>
      <c r="M144" s="180" t="s">
        <v>19</v>
      </c>
      <c r="N144" s="181" t="s">
        <v>47</v>
      </c>
      <c r="O144" s="64"/>
      <c r="P144" s="182">
        <f>O144*H144</f>
        <v>0</v>
      </c>
      <c r="Q144" s="182">
        <v>0</v>
      </c>
      <c r="R144" s="182">
        <f>Q144*H144</f>
        <v>0</v>
      </c>
      <c r="S144" s="182">
        <v>0.28999999999999998</v>
      </c>
      <c r="T144" s="183">
        <f>S144*H144</f>
        <v>4.6399999999999997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4" t="s">
        <v>133</v>
      </c>
      <c r="AT144" s="184" t="s">
        <v>128</v>
      </c>
      <c r="AU144" s="184" t="s">
        <v>86</v>
      </c>
      <c r="AY144" s="17" t="s">
        <v>126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7" t="s">
        <v>84</v>
      </c>
      <c r="BK144" s="185">
        <f>ROUND(I144*H144,2)</f>
        <v>0</v>
      </c>
      <c r="BL144" s="17" t="s">
        <v>133</v>
      </c>
      <c r="BM144" s="184" t="s">
        <v>195</v>
      </c>
    </row>
    <row r="145" spans="1:65" s="2" customFormat="1">
      <c r="A145" s="34"/>
      <c r="B145" s="35"/>
      <c r="C145" s="36"/>
      <c r="D145" s="186" t="s">
        <v>135</v>
      </c>
      <c r="E145" s="36"/>
      <c r="F145" s="187" t="s">
        <v>196</v>
      </c>
      <c r="G145" s="36"/>
      <c r="H145" s="36"/>
      <c r="I145" s="188"/>
      <c r="J145" s="36"/>
      <c r="K145" s="36"/>
      <c r="L145" s="39"/>
      <c r="M145" s="189"/>
      <c r="N145" s="190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135</v>
      </c>
      <c r="AU145" s="17" t="s">
        <v>86</v>
      </c>
    </row>
    <row r="146" spans="1:65" s="13" customFormat="1">
      <c r="B146" s="191"/>
      <c r="C146" s="192"/>
      <c r="D146" s="193" t="s">
        <v>137</v>
      </c>
      <c r="E146" s="194" t="s">
        <v>19</v>
      </c>
      <c r="F146" s="195" t="s">
        <v>197</v>
      </c>
      <c r="G146" s="192"/>
      <c r="H146" s="194" t="s">
        <v>19</v>
      </c>
      <c r="I146" s="196"/>
      <c r="J146" s="192"/>
      <c r="K146" s="192"/>
      <c r="L146" s="197"/>
      <c r="M146" s="198"/>
      <c r="N146" s="199"/>
      <c r="O146" s="199"/>
      <c r="P146" s="199"/>
      <c r="Q146" s="199"/>
      <c r="R146" s="199"/>
      <c r="S146" s="199"/>
      <c r="T146" s="200"/>
      <c r="AT146" s="201" t="s">
        <v>137</v>
      </c>
      <c r="AU146" s="201" t="s">
        <v>86</v>
      </c>
      <c r="AV146" s="13" t="s">
        <v>84</v>
      </c>
      <c r="AW146" s="13" t="s">
        <v>37</v>
      </c>
      <c r="AX146" s="13" t="s">
        <v>76</v>
      </c>
      <c r="AY146" s="201" t="s">
        <v>126</v>
      </c>
    </row>
    <row r="147" spans="1:65" s="13" customFormat="1">
      <c r="B147" s="191"/>
      <c r="C147" s="192"/>
      <c r="D147" s="193" t="s">
        <v>137</v>
      </c>
      <c r="E147" s="194" t="s">
        <v>19</v>
      </c>
      <c r="F147" s="195" t="s">
        <v>198</v>
      </c>
      <c r="G147" s="192"/>
      <c r="H147" s="194" t="s">
        <v>19</v>
      </c>
      <c r="I147" s="196"/>
      <c r="J147" s="192"/>
      <c r="K147" s="192"/>
      <c r="L147" s="197"/>
      <c r="M147" s="198"/>
      <c r="N147" s="199"/>
      <c r="O147" s="199"/>
      <c r="P147" s="199"/>
      <c r="Q147" s="199"/>
      <c r="R147" s="199"/>
      <c r="S147" s="199"/>
      <c r="T147" s="200"/>
      <c r="AT147" s="201" t="s">
        <v>137</v>
      </c>
      <c r="AU147" s="201" t="s">
        <v>86</v>
      </c>
      <c r="AV147" s="13" t="s">
        <v>84</v>
      </c>
      <c r="AW147" s="13" t="s">
        <v>37</v>
      </c>
      <c r="AX147" s="13" t="s">
        <v>76</v>
      </c>
      <c r="AY147" s="201" t="s">
        <v>126</v>
      </c>
    </row>
    <row r="148" spans="1:65" s="14" customFormat="1">
      <c r="B148" s="202"/>
      <c r="C148" s="203"/>
      <c r="D148" s="193" t="s">
        <v>137</v>
      </c>
      <c r="E148" s="204" t="s">
        <v>19</v>
      </c>
      <c r="F148" s="205" t="s">
        <v>199</v>
      </c>
      <c r="G148" s="203"/>
      <c r="H148" s="206">
        <v>9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137</v>
      </c>
      <c r="AU148" s="212" t="s">
        <v>86</v>
      </c>
      <c r="AV148" s="14" t="s">
        <v>86</v>
      </c>
      <c r="AW148" s="14" t="s">
        <v>37</v>
      </c>
      <c r="AX148" s="14" t="s">
        <v>76</v>
      </c>
      <c r="AY148" s="212" t="s">
        <v>126</v>
      </c>
    </row>
    <row r="149" spans="1:65" s="13" customFormat="1">
      <c r="B149" s="191"/>
      <c r="C149" s="192"/>
      <c r="D149" s="193" t="s">
        <v>137</v>
      </c>
      <c r="E149" s="194" t="s">
        <v>19</v>
      </c>
      <c r="F149" s="195" t="s">
        <v>200</v>
      </c>
      <c r="G149" s="192"/>
      <c r="H149" s="194" t="s">
        <v>19</v>
      </c>
      <c r="I149" s="196"/>
      <c r="J149" s="192"/>
      <c r="K149" s="192"/>
      <c r="L149" s="197"/>
      <c r="M149" s="198"/>
      <c r="N149" s="199"/>
      <c r="O149" s="199"/>
      <c r="P149" s="199"/>
      <c r="Q149" s="199"/>
      <c r="R149" s="199"/>
      <c r="S149" s="199"/>
      <c r="T149" s="200"/>
      <c r="AT149" s="201" t="s">
        <v>137</v>
      </c>
      <c r="AU149" s="201" t="s">
        <v>86</v>
      </c>
      <c r="AV149" s="13" t="s">
        <v>84</v>
      </c>
      <c r="AW149" s="13" t="s">
        <v>37</v>
      </c>
      <c r="AX149" s="13" t="s">
        <v>76</v>
      </c>
      <c r="AY149" s="201" t="s">
        <v>126</v>
      </c>
    </row>
    <row r="150" spans="1:65" s="13" customFormat="1">
      <c r="B150" s="191"/>
      <c r="C150" s="192"/>
      <c r="D150" s="193" t="s">
        <v>137</v>
      </c>
      <c r="E150" s="194" t="s">
        <v>19</v>
      </c>
      <c r="F150" s="195" t="s">
        <v>201</v>
      </c>
      <c r="G150" s="192"/>
      <c r="H150" s="194" t="s">
        <v>19</v>
      </c>
      <c r="I150" s="196"/>
      <c r="J150" s="192"/>
      <c r="K150" s="192"/>
      <c r="L150" s="197"/>
      <c r="M150" s="198"/>
      <c r="N150" s="199"/>
      <c r="O150" s="199"/>
      <c r="P150" s="199"/>
      <c r="Q150" s="199"/>
      <c r="R150" s="199"/>
      <c r="S150" s="199"/>
      <c r="T150" s="200"/>
      <c r="AT150" s="201" t="s">
        <v>137</v>
      </c>
      <c r="AU150" s="201" t="s">
        <v>86</v>
      </c>
      <c r="AV150" s="13" t="s">
        <v>84</v>
      </c>
      <c r="AW150" s="13" t="s">
        <v>37</v>
      </c>
      <c r="AX150" s="13" t="s">
        <v>76</v>
      </c>
      <c r="AY150" s="201" t="s">
        <v>126</v>
      </c>
    </row>
    <row r="151" spans="1:65" s="14" customFormat="1">
      <c r="B151" s="202"/>
      <c r="C151" s="203"/>
      <c r="D151" s="193" t="s">
        <v>137</v>
      </c>
      <c r="E151" s="204" t="s">
        <v>19</v>
      </c>
      <c r="F151" s="205" t="s">
        <v>202</v>
      </c>
      <c r="G151" s="203"/>
      <c r="H151" s="206">
        <v>7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137</v>
      </c>
      <c r="AU151" s="212" t="s">
        <v>86</v>
      </c>
      <c r="AV151" s="14" t="s">
        <v>86</v>
      </c>
      <c r="AW151" s="14" t="s">
        <v>37</v>
      </c>
      <c r="AX151" s="14" t="s">
        <v>76</v>
      </c>
      <c r="AY151" s="212" t="s">
        <v>126</v>
      </c>
    </row>
    <row r="152" spans="1:65" s="15" customFormat="1">
      <c r="B152" s="213"/>
      <c r="C152" s="214"/>
      <c r="D152" s="193" t="s">
        <v>137</v>
      </c>
      <c r="E152" s="215" t="s">
        <v>19</v>
      </c>
      <c r="F152" s="216" t="s">
        <v>148</v>
      </c>
      <c r="G152" s="214"/>
      <c r="H152" s="217">
        <v>16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137</v>
      </c>
      <c r="AU152" s="223" t="s">
        <v>86</v>
      </c>
      <c r="AV152" s="15" t="s">
        <v>133</v>
      </c>
      <c r="AW152" s="15" t="s">
        <v>37</v>
      </c>
      <c r="AX152" s="15" t="s">
        <v>84</v>
      </c>
      <c r="AY152" s="223" t="s">
        <v>126</v>
      </c>
    </row>
    <row r="153" spans="1:65" s="2" customFormat="1" ht="37.9" customHeight="1">
      <c r="A153" s="34"/>
      <c r="B153" s="35"/>
      <c r="C153" s="173" t="s">
        <v>203</v>
      </c>
      <c r="D153" s="173" t="s">
        <v>128</v>
      </c>
      <c r="E153" s="174" t="s">
        <v>204</v>
      </c>
      <c r="F153" s="175" t="s">
        <v>205</v>
      </c>
      <c r="G153" s="176" t="s">
        <v>131</v>
      </c>
      <c r="H153" s="177">
        <v>51.6</v>
      </c>
      <c r="I153" s="178"/>
      <c r="J153" s="179">
        <f>ROUND(I153*H153,2)</f>
        <v>0</v>
      </c>
      <c r="K153" s="175" t="s">
        <v>132</v>
      </c>
      <c r="L153" s="39"/>
      <c r="M153" s="180" t="s">
        <v>19</v>
      </c>
      <c r="N153" s="181" t="s">
        <v>47</v>
      </c>
      <c r="O153" s="64"/>
      <c r="P153" s="182">
        <f>O153*H153</f>
        <v>0</v>
      </c>
      <c r="Q153" s="182">
        <v>0</v>
      </c>
      <c r="R153" s="182">
        <f>Q153*H153</f>
        <v>0</v>
      </c>
      <c r="S153" s="182">
        <v>0.44</v>
      </c>
      <c r="T153" s="183">
        <f>S153*H153</f>
        <v>22.704000000000001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4" t="s">
        <v>133</v>
      </c>
      <c r="AT153" s="184" t="s">
        <v>128</v>
      </c>
      <c r="AU153" s="184" t="s">
        <v>86</v>
      </c>
      <c r="AY153" s="17" t="s">
        <v>126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7" t="s">
        <v>84</v>
      </c>
      <c r="BK153" s="185">
        <f>ROUND(I153*H153,2)</f>
        <v>0</v>
      </c>
      <c r="BL153" s="17" t="s">
        <v>133</v>
      </c>
      <c r="BM153" s="184" t="s">
        <v>206</v>
      </c>
    </row>
    <row r="154" spans="1:65" s="2" customFormat="1">
      <c r="A154" s="34"/>
      <c r="B154" s="35"/>
      <c r="C154" s="36"/>
      <c r="D154" s="186" t="s">
        <v>135</v>
      </c>
      <c r="E154" s="36"/>
      <c r="F154" s="187" t="s">
        <v>207</v>
      </c>
      <c r="G154" s="36"/>
      <c r="H154" s="36"/>
      <c r="I154" s="188"/>
      <c r="J154" s="36"/>
      <c r="K154" s="36"/>
      <c r="L154" s="39"/>
      <c r="M154" s="189"/>
      <c r="N154" s="190"/>
      <c r="O154" s="64"/>
      <c r="P154" s="64"/>
      <c r="Q154" s="64"/>
      <c r="R154" s="64"/>
      <c r="S154" s="64"/>
      <c r="T154" s="65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135</v>
      </c>
      <c r="AU154" s="17" t="s">
        <v>86</v>
      </c>
    </row>
    <row r="155" spans="1:65" s="13" customFormat="1">
      <c r="B155" s="191"/>
      <c r="C155" s="192"/>
      <c r="D155" s="193" t="s">
        <v>137</v>
      </c>
      <c r="E155" s="194" t="s">
        <v>19</v>
      </c>
      <c r="F155" s="195" t="s">
        <v>208</v>
      </c>
      <c r="G155" s="192"/>
      <c r="H155" s="194" t="s">
        <v>19</v>
      </c>
      <c r="I155" s="196"/>
      <c r="J155" s="192"/>
      <c r="K155" s="192"/>
      <c r="L155" s="197"/>
      <c r="M155" s="198"/>
      <c r="N155" s="199"/>
      <c r="O155" s="199"/>
      <c r="P155" s="199"/>
      <c r="Q155" s="199"/>
      <c r="R155" s="199"/>
      <c r="S155" s="199"/>
      <c r="T155" s="200"/>
      <c r="AT155" s="201" t="s">
        <v>137</v>
      </c>
      <c r="AU155" s="201" t="s">
        <v>86</v>
      </c>
      <c r="AV155" s="13" t="s">
        <v>84</v>
      </c>
      <c r="AW155" s="13" t="s">
        <v>37</v>
      </c>
      <c r="AX155" s="13" t="s">
        <v>76</v>
      </c>
      <c r="AY155" s="201" t="s">
        <v>126</v>
      </c>
    </row>
    <row r="156" spans="1:65" s="13" customFormat="1">
      <c r="B156" s="191"/>
      <c r="C156" s="192"/>
      <c r="D156" s="193" t="s">
        <v>137</v>
      </c>
      <c r="E156" s="194" t="s">
        <v>19</v>
      </c>
      <c r="F156" s="195" t="s">
        <v>209</v>
      </c>
      <c r="G156" s="192"/>
      <c r="H156" s="194" t="s">
        <v>19</v>
      </c>
      <c r="I156" s="196"/>
      <c r="J156" s="192"/>
      <c r="K156" s="192"/>
      <c r="L156" s="197"/>
      <c r="M156" s="198"/>
      <c r="N156" s="199"/>
      <c r="O156" s="199"/>
      <c r="P156" s="199"/>
      <c r="Q156" s="199"/>
      <c r="R156" s="199"/>
      <c r="S156" s="199"/>
      <c r="T156" s="200"/>
      <c r="AT156" s="201" t="s">
        <v>137</v>
      </c>
      <c r="AU156" s="201" t="s">
        <v>86</v>
      </c>
      <c r="AV156" s="13" t="s">
        <v>84</v>
      </c>
      <c r="AW156" s="13" t="s">
        <v>37</v>
      </c>
      <c r="AX156" s="13" t="s">
        <v>76</v>
      </c>
      <c r="AY156" s="201" t="s">
        <v>126</v>
      </c>
    </row>
    <row r="157" spans="1:65" s="14" customFormat="1">
      <c r="B157" s="202"/>
      <c r="C157" s="203"/>
      <c r="D157" s="193" t="s">
        <v>137</v>
      </c>
      <c r="E157" s="204" t="s">
        <v>19</v>
      </c>
      <c r="F157" s="205" t="s">
        <v>210</v>
      </c>
      <c r="G157" s="203"/>
      <c r="H157" s="206">
        <v>14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137</v>
      </c>
      <c r="AU157" s="212" t="s">
        <v>86</v>
      </c>
      <c r="AV157" s="14" t="s">
        <v>86</v>
      </c>
      <c r="AW157" s="14" t="s">
        <v>37</v>
      </c>
      <c r="AX157" s="14" t="s">
        <v>76</v>
      </c>
      <c r="AY157" s="212" t="s">
        <v>126</v>
      </c>
    </row>
    <row r="158" spans="1:65" s="13" customFormat="1">
      <c r="B158" s="191"/>
      <c r="C158" s="192"/>
      <c r="D158" s="193" t="s">
        <v>137</v>
      </c>
      <c r="E158" s="194" t="s">
        <v>19</v>
      </c>
      <c r="F158" s="195" t="s">
        <v>138</v>
      </c>
      <c r="G158" s="192"/>
      <c r="H158" s="194" t="s">
        <v>19</v>
      </c>
      <c r="I158" s="196"/>
      <c r="J158" s="192"/>
      <c r="K158" s="192"/>
      <c r="L158" s="197"/>
      <c r="M158" s="198"/>
      <c r="N158" s="199"/>
      <c r="O158" s="199"/>
      <c r="P158" s="199"/>
      <c r="Q158" s="199"/>
      <c r="R158" s="199"/>
      <c r="S158" s="199"/>
      <c r="T158" s="200"/>
      <c r="AT158" s="201" t="s">
        <v>137</v>
      </c>
      <c r="AU158" s="201" t="s">
        <v>86</v>
      </c>
      <c r="AV158" s="13" t="s">
        <v>84</v>
      </c>
      <c r="AW158" s="13" t="s">
        <v>37</v>
      </c>
      <c r="AX158" s="13" t="s">
        <v>76</v>
      </c>
      <c r="AY158" s="201" t="s">
        <v>126</v>
      </c>
    </row>
    <row r="159" spans="1:65" s="13" customFormat="1">
      <c r="B159" s="191"/>
      <c r="C159" s="192"/>
      <c r="D159" s="193" t="s">
        <v>137</v>
      </c>
      <c r="E159" s="194" t="s">
        <v>19</v>
      </c>
      <c r="F159" s="195" t="s">
        <v>211</v>
      </c>
      <c r="G159" s="192"/>
      <c r="H159" s="194" t="s">
        <v>19</v>
      </c>
      <c r="I159" s="196"/>
      <c r="J159" s="192"/>
      <c r="K159" s="192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137</v>
      </c>
      <c r="AU159" s="201" t="s">
        <v>86</v>
      </c>
      <c r="AV159" s="13" t="s">
        <v>84</v>
      </c>
      <c r="AW159" s="13" t="s">
        <v>37</v>
      </c>
      <c r="AX159" s="13" t="s">
        <v>76</v>
      </c>
      <c r="AY159" s="201" t="s">
        <v>126</v>
      </c>
    </row>
    <row r="160" spans="1:65" s="14" customFormat="1">
      <c r="B160" s="202"/>
      <c r="C160" s="203"/>
      <c r="D160" s="193" t="s">
        <v>137</v>
      </c>
      <c r="E160" s="204" t="s">
        <v>19</v>
      </c>
      <c r="F160" s="205" t="s">
        <v>139</v>
      </c>
      <c r="G160" s="203"/>
      <c r="H160" s="206">
        <v>36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137</v>
      </c>
      <c r="AU160" s="212" t="s">
        <v>86</v>
      </c>
      <c r="AV160" s="14" t="s">
        <v>86</v>
      </c>
      <c r="AW160" s="14" t="s">
        <v>37</v>
      </c>
      <c r="AX160" s="14" t="s">
        <v>76</v>
      </c>
      <c r="AY160" s="212" t="s">
        <v>126</v>
      </c>
    </row>
    <row r="161" spans="1:65" s="13" customFormat="1">
      <c r="B161" s="191"/>
      <c r="C161" s="192"/>
      <c r="D161" s="193" t="s">
        <v>137</v>
      </c>
      <c r="E161" s="194" t="s">
        <v>19</v>
      </c>
      <c r="F161" s="195" t="s">
        <v>212</v>
      </c>
      <c r="G161" s="192"/>
      <c r="H161" s="194" t="s">
        <v>19</v>
      </c>
      <c r="I161" s="196"/>
      <c r="J161" s="192"/>
      <c r="K161" s="192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137</v>
      </c>
      <c r="AU161" s="201" t="s">
        <v>86</v>
      </c>
      <c r="AV161" s="13" t="s">
        <v>84</v>
      </c>
      <c r="AW161" s="13" t="s">
        <v>37</v>
      </c>
      <c r="AX161" s="13" t="s">
        <v>76</v>
      </c>
      <c r="AY161" s="201" t="s">
        <v>126</v>
      </c>
    </row>
    <row r="162" spans="1:65" s="13" customFormat="1">
      <c r="B162" s="191"/>
      <c r="C162" s="192"/>
      <c r="D162" s="193" t="s">
        <v>137</v>
      </c>
      <c r="E162" s="194" t="s">
        <v>19</v>
      </c>
      <c r="F162" s="195" t="s">
        <v>213</v>
      </c>
      <c r="G162" s="192"/>
      <c r="H162" s="194" t="s">
        <v>19</v>
      </c>
      <c r="I162" s="196"/>
      <c r="J162" s="192"/>
      <c r="K162" s="192"/>
      <c r="L162" s="197"/>
      <c r="M162" s="198"/>
      <c r="N162" s="199"/>
      <c r="O162" s="199"/>
      <c r="P162" s="199"/>
      <c r="Q162" s="199"/>
      <c r="R162" s="199"/>
      <c r="S162" s="199"/>
      <c r="T162" s="200"/>
      <c r="AT162" s="201" t="s">
        <v>137</v>
      </c>
      <c r="AU162" s="201" t="s">
        <v>86</v>
      </c>
      <c r="AV162" s="13" t="s">
        <v>84</v>
      </c>
      <c r="AW162" s="13" t="s">
        <v>37</v>
      </c>
      <c r="AX162" s="13" t="s">
        <v>76</v>
      </c>
      <c r="AY162" s="201" t="s">
        <v>126</v>
      </c>
    </row>
    <row r="163" spans="1:65" s="14" customFormat="1">
      <c r="B163" s="202"/>
      <c r="C163" s="203"/>
      <c r="D163" s="193" t="s">
        <v>137</v>
      </c>
      <c r="E163" s="204" t="s">
        <v>19</v>
      </c>
      <c r="F163" s="205" t="s">
        <v>214</v>
      </c>
      <c r="G163" s="203"/>
      <c r="H163" s="206">
        <v>1.6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137</v>
      </c>
      <c r="AU163" s="212" t="s">
        <v>86</v>
      </c>
      <c r="AV163" s="14" t="s">
        <v>86</v>
      </c>
      <c r="AW163" s="14" t="s">
        <v>37</v>
      </c>
      <c r="AX163" s="14" t="s">
        <v>76</v>
      </c>
      <c r="AY163" s="212" t="s">
        <v>126</v>
      </c>
    </row>
    <row r="164" spans="1:65" s="15" customFormat="1">
      <c r="B164" s="213"/>
      <c r="C164" s="214"/>
      <c r="D164" s="193" t="s">
        <v>137</v>
      </c>
      <c r="E164" s="215" t="s">
        <v>19</v>
      </c>
      <c r="F164" s="216" t="s">
        <v>148</v>
      </c>
      <c r="G164" s="214"/>
      <c r="H164" s="217">
        <v>51.6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137</v>
      </c>
      <c r="AU164" s="223" t="s">
        <v>86</v>
      </c>
      <c r="AV164" s="15" t="s">
        <v>133</v>
      </c>
      <c r="AW164" s="15" t="s">
        <v>37</v>
      </c>
      <c r="AX164" s="15" t="s">
        <v>84</v>
      </c>
      <c r="AY164" s="223" t="s">
        <v>126</v>
      </c>
    </row>
    <row r="165" spans="1:65" s="2" customFormat="1" ht="33" customHeight="1">
      <c r="A165" s="34"/>
      <c r="B165" s="35"/>
      <c r="C165" s="173" t="s">
        <v>215</v>
      </c>
      <c r="D165" s="173" t="s">
        <v>128</v>
      </c>
      <c r="E165" s="174" t="s">
        <v>216</v>
      </c>
      <c r="F165" s="175" t="s">
        <v>217</v>
      </c>
      <c r="G165" s="176" t="s">
        <v>131</v>
      </c>
      <c r="H165" s="177">
        <v>16</v>
      </c>
      <c r="I165" s="178"/>
      <c r="J165" s="179">
        <f>ROUND(I165*H165,2)</f>
        <v>0</v>
      </c>
      <c r="K165" s="175" t="s">
        <v>132</v>
      </c>
      <c r="L165" s="39"/>
      <c r="M165" s="180" t="s">
        <v>19</v>
      </c>
      <c r="N165" s="181" t="s">
        <v>47</v>
      </c>
      <c r="O165" s="64"/>
      <c r="P165" s="182">
        <f>O165*H165</f>
        <v>0</v>
      </c>
      <c r="Q165" s="182">
        <v>0</v>
      </c>
      <c r="R165" s="182">
        <f>Q165*H165</f>
        <v>0</v>
      </c>
      <c r="S165" s="182">
        <v>0.625</v>
      </c>
      <c r="T165" s="183">
        <f>S165*H165</f>
        <v>10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4" t="s">
        <v>133</v>
      </c>
      <c r="AT165" s="184" t="s">
        <v>128</v>
      </c>
      <c r="AU165" s="184" t="s">
        <v>86</v>
      </c>
      <c r="AY165" s="17" t="s">
        <v>126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7" t="s">
        <v>84</v>
      </c>
      <c r="BK165" s="185">
        <f>ROUND(I165*H165,2)</f>
        <v>0</v>
      </c>
      <c r="BL165" s="17" t="s">
        <v>133</v>
      </c>
      <c r="BM165" s="184" t="s">
        <v>218</v>
      </c>
    </row>
    <row r="166" spans="1:65" s="2" customFormat="1">
      <c r="A166" s="34"/>
      <c r="B166" s="35"/>
      <c r="C166" s="36"/>
      <c r="D166" s="186" t="s">
        <v>135</v>
      </c>
      <c r="E166" s="36"/>
      <c r="F166" s="187" t="s">
        <v>219</v>
      </c>
      <c r="G166" s="36"/>
      <c r="H166" s="36"/>
      <c r="I166" s="188"/>
      <c r="J166" s="36"/>
      <c r="K166" s="36"/>
      <c r="L166" s="39"/>
      <c r="M166" s="189"/>
      <c r="N166" s="190"/>
      <c r="O166" s="64"/>
      <c r="P166" s="64"/>
      <c r="Q166" s="64"/>
      <c r="R166" s="64"/>
      <c r="S166" s="64"/>
      <c r="T166" s="65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135</v>
      </c>
      <c r="AU166" s="17" t="s">
        <v>86</v>
      </c>
    </row>
    <row r="167" spans="1:65" s="13" customFormat="1">
      <c r="B167" s="191"/>
      <c r="C167" s="192"/>
      <c r="D167" s="193" t="s">
        <v>137</v>
      </c>
      <c r="E167" s="194" t="s">
        <v>19</v>
      </c>
      <c r="F167" s="195" t="s">
        <v>197</v>
      </c>
      <c r="G167" s="192"/>
      <c r="H167" s="194" t="s">
        <v>19</v>
      </c>
      <c r="I167" s="196"/>
      <c r="J167" s="192"/>
      <c r="K167" s="192"/>
      <c r="L167" s="197"/>
      <c r="M167" s="198"/>
      <c r="N167" s="199"/>
      <c r="O167" s="199"/>
      <c r="P167" s="199"/>
      <c r="Q167" s="199"/>
      <c r="R167" s="199"/>
      <c r="S167" s="199"/>
      <c r="T167" s="200"/>
      <c r="AT167" s="201" t="s">
        <v>137</v>
      </c>
      <c r="AU167" s="201" t="s">
        <v>86</v>
      </c>
      <c r="AV167" s="13" t="s">
        <v>84</v>
      </c>
      <c r="AW167" s="13" t="s">
        <v>37</v>
      </c>
      <c r="AX167" s="13" t="s">
        <v>76</v>
      </c>
      <c r="AY167" s="201" t="s">
        <v>126</v>
      </c>
    </row>
    <row r="168" spans="1:65" s="13" customFormat="1">
      <c r="B168" s="191"/>
      <c r="C168" s="192"/>
      <c r="D168" s="193" t="s">
        <v>137</v>
      </c>
      <c r="E168" s="194" t="s">
        <v>19</v>
      </c>
      <c r="F168" s="195" t="s">
        <v>220</v>
      </c>
      <c r="G168" s="192"/>
      <c r="H168" s="194" t="s">
        <v>19</v>
      </c>
      <c r="I168" s="196"/>
      <c r="J168" s="192"/>
      <c r="K168" s="192"/>
      <c r="L168" s="197"/>
      <c r="M168" s="198"/>
      <c r="N168" s="199"/>
      <c r="O168" s="199"/>
      <c r="P168" s="199"/>
      <c r="Q168" s="199"/>
      <c r="R168" s="199"/>
      <c r="S168" s="199"/>
      <c r="T168" s="200"/>
      <c r="AT168" s="201" t="s">
        <v>137</v>
      </c>
      <c r="AU168" s="201" t="s">
        <v>86</v>
      </c>
      <c r="AV168" s="13" t="s">
        <v>84</v>
      </c>
      <c r="AW168" s="13" t="s">
        <v>37</v>
      </c>
      <c r="AX168" s="13" t="s">
        <v>76</v>
      </c>
      <c r="AY168" s="201" t="s">
        <v>126</v>
      </c>
    </row>
    <row r="169" spans="1:65" s="14" customFormat="1">
      <c r="B169" s="202"/>
      <c r="C169" s="203"/>
      <c r="D169" s="193" t="s">
        <v>137</v>
      </c>
      <c r="E169" s="204" t="s">
        <v>19</v>
      </c>
      <c r="F169" s="205" t="s">
        <v>199</v>
      </c>
      <c r="G169" s="203"/>
      <c r="H169" s="206">
        <v>9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137</v>
      </c>
      <c r="AU169" s="212" t="s">
        <v>86</v>
      </c>
      <c r="AV169" s="14" t="s">
        <v>86</v>
      </c>
      <c r="AW169" s="14" t="s">
        <v>37</v>
      </c>
      <c r="AX169" s="14" t="s">
        <v>76</v>
      </c>
      <c r="AY169" s="212" t="s">
        <v>126</v>
      </c>
    </row>
    <row r="170" spans="1:65" s="13" customFormat="1">
      <c r="B170" s="191"/>
      <c r="C170" s="192"/>
      <c r="D170" s="193" t="s">
        <v>137</v>
      </c>
      <c r="E170" s="194" t="s">
        <v>19</v>
      </c>
      <c r="F170" s="195" t="s">
        <v>200</v>
      </c>
      <c r="G170" s="192"/>
      <c r="H170" s="194" t="s">
        <v>19</v>
      </c>
      <c r="I170" s="196"/>
      <c r="J170" s="192"/>
      <c r="K170" s="192"/>
      <c r="L170" s="197"/>
      <c r="M170" s="198"/>
      <c r="N170" s="199"/>
      <c r="O170" s="199"/>
      <c r="P170" s="199"/>
      <c r="Q170" s="199"/>
      <c r="R170" s="199"/>
      <c r="S170" s="199"/>
      <c r="T170" s="200"/>
      <c r="AT170" s="201" t="s">
        <v>137</v>
      </c>
      <c r="AU170" s="201" t="s">
        <v>86</v>
      </c>
      <c r="AV170" s="13" t="s">
        <v>84</v>
      </c>
      <c r="AW170" s="13" t="s">
        <v>37</v>
      </c>
      <c r="AX170" s="13" t="s">
        <v>76</v>
      </c>
      <c r="AY170" s="201" t="s">
        <v>126</v>
      </c>
    </row>
    <row r="171" spans="1:65" s="13" customFormat="1">
      <c r="B171" s="191"/>
      <c r="C171" s="192"/>
      <c r="D171" s="193" t="s">
        <v>137</v>
      </c>
      <c r="E171" s="194" t="s">
        <v>19</v>
      </c>
      <c r="F171" s="195" t="s">
        <v>220</v>
      </c>
      <c r="G171" s="192"/>
      <c r="H171" s="194" t="s">
        <v>19</v>
      </c>
      <c r="I171" s="196"/>
      <c r="J171" s="192"/>
      <c r="K171" s="192"/>
      <c r="L171" s="197"/>
      <c r="M171" s="198"/>
      <c r="N171" s="199"/>
      <c r="O171" s="199"/>
      <c r="P171" s="199"/>
      <c r="Q171" s="199"/>
      <c r="R171" s="199"/>
      <c r="S171" s="199"/>
      <c r="T171" s="200"/>
      <c r="AT171" s="201" t="s">
        <v>137</v>
      </c>
      <c r="AU171" s="201" t="s">
        <v>86</v>
      </c>
      <c r="AV171" s="13" t="s">
        <v>84</v>
      </c>
      <c r="AW171" s="13" t="s">
        <v>37</v>
      </c>
      <c r="AX171" s="13" t="s">
        <v>76</v>
      </c>
      <c r="AY171" s="201" t="s">
        <v>126</v>
      </c>
    </row>
    <row r="172" spans="1:65" s="14" customFormat="1">
      <c r="B172" s="202"/>
      <c r="C172" s="203"/>
      <c r="D172" s="193" t="s">
        <v>137</v>
      </c>
      <c r="E172" s="204" t="s">
        <v>19</v>
      </c>
      <c r="F172" s="205" t="s">
        <v>202</v>
      </c>
      <c r="G172" s="203"/>
      <c r="H172" s="206">
        <v>7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137</v>
      </c>
      <c r="AU172" s="212" t="s">
        <v>86</v>
      </c>
      <c r="AV172" s="14" t="s">
        <v>86</v>
      </c>
      <c r="AW172" s="14" t="s">
        <v>37</v>
      </c>
      <c r="AX172" s="14" t="s">
        <v>76</v>
      </c>
      <c r="AY172" s="212" t="s">
        <v>126</v>
      </c>
    </row>
    <row r="173" spans="1:65" s="15" customFormat="1">
      <c r="B173" s="213"/>
      <c r="C173" s="214"/>
      <c r="D173" s="193" t="s">
        <v>137</v>
      </c>
      <c r="E173" s="215" t="s">
        <v>19</v>
      </c>
      <c r="F173" s="216" t="s">
        <v>148</v>
      </c>
      <c r="G173" s="214"/>
      <c r="H173" s="217">
        <v>16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137</v>
      </c>
      <c r="AU173" s="223" t="s">
        <v>86</v>
      </c>
      <c r="AV173" s="15" t="s">
        <v>133</v>
      </c>
      <c r="AW173" s="15" t="s">
        <v>37</v>
      </c>
      <c r="AX173" s="15" t="s">
        <v>84</v>
      </c>
      <c r="AY173" s="223" t="s">
        <v>126</v>
      </c>
    </row>
    <row r="174" spans="1:65" s="2" customFormat="1" ht="33" customHeight="1">
      <c r="A174" s="34"/>
      <c r="B174" s="35"/>
      <c r="C174" s="173" t="s">
        <v>8</v>
      </c>
      <c r="D174" s="173" t="s">
        <v>128</v>
      </c>
      <c r="E174" s="174" t="s">
        <v>221</v>
      </c>
      <c r="F174" s="175" t="s">
        <v>222</v>
      </c>
      <c r="G174" s="176" t="s">
        <v>131</v>
      </c>
      <c r="H174" s="177">
        <v>160</v>
      </c>
      <c r="I174" s="178"/>
      <c r="J174" s="179">
        <f>ROUND(I174*H174,2)</f>
        <v>0</v>
      </c>
      <c r="K174" s="175" t="s">
        <v>132</v>
      </c>
      <c r="L174" s="39"/>
      <c r="M174" s="180" t="s">
        <v>19</v>
      </c>
      <c r="N174" s="181" t="s">
        <v>47</v>
      </c>
      <c r="O174" s="64"/>
      <c r="P174" s="182">
        <f>O174*H174</f>
        <v>0</v>
      </c>
      <c r="Q174" s="182">
        <v>0</v>
      </c>
      <c r="R174" s="182">
        <f>Q174*H174</f>
        <v>0</v>
      </c>
      <c r="S174" s="182">
        <v>0.22</v>
      </c>
      <c r="T174" s="183">
        <f>S174*H174</f>
        <v>35.200000000000003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4" t="s">
        <v>133</v>
      </c>
      <c r="AT174" s="184" t="s">
        <v>128</v>
      </c>
      <c r="AU174" s="184" t="s">
        <v>86</v>
      </c>
      <c r="AY174" s="17" t="s">
        <v>126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7" t="s">
        <v>84</v>
      </c>
      <c r="BK174" s="185">
        <f>ROUND(I174*H174,2)</f>
        <v>0</v>
      </c>
      <c r="BL174" s="17" t="s">
        <v>133</v>
      </c>
      <c r="BM174" s="184" t="s">
        <v>223</v>
      </c>
    </row>
    <row r="175" spans="1:65" s="2" customFormat="1">
      <c r="A175" s="34"/>
      <c r="B175" s="35"/>
      <c r="C175" s="36"/>
      <c r="D175" s="186" t="s">
        <v>135</v>
      </c>
      <c r="E175" s="36"/>
      <c r="F175" s="187" t="s">
        <v>224</v>
      </c>
      <c r="G175" s="36"/>
      <c r="H175" s="36"/>
      <c r="I175" s="188"/>
      <c r="J175" s="36"/>
      <c r="K175" s="36"/>
      <c r="L175" s="39"/>
      <c r="M175" s="189"/>
      <c r="N175" s="190"/>
      <c r="O175" s="64"/>
      <c r="P175" s="64"/>
      <c r="Q175" s="64"/>
      <c r="R175" s="64"/>
      <c r="S175" s="64"/>
      <c r="T175" s="65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135</v>
      </c>
      <c r="AU175" s="17" t="s">
        <v>86</v>
      </c>
    </row>
    <row r="176" spans="1:65" s="13" customFormat="1">
      <c r="B176" s="191"/>
      <c r="C176" s="192"/>
      <c r="D176" s="193" t="s">
        <v>137</v>
      </c>
      <c r="E176" s="194" t="s">
        <v>19</v>
      </c>
      <c r="F176" s="195" t="s">
        <v>225</v>
      </c>
      <c r="G176" s="192"/>
      <c r="H176" s="194" t="s">
        <v>19</v>
      </c>
      <c r="I176" s="196"/>
      <c r="J176" s="192"/>
      <c r="K176" s="192"/>
      <c r="L176" s="197"/>
      <c r="M176" s="198"/>
      <c r="N176" s="199"/>
      <c r="O176" s="199"/>
      <c r="P176" s="199"/>
      <c r="Q176" s="199"/>
      <c r="R176" s="199"/>
      <c r="S176" s="199"/>
      <c r="T176" s="200"/>
      <c r="AT176" s="201" t="s">
        <v>137</v>
      </c>
      <c r="AU176" s="201" t="s">
        <v>86</v>
      </c>
      <c r="AV176" s="13" t="s">
        <v>84</v>
      </c>
      <c r="AW176" s="13" t="s">
        <v>37</v>
      </c>
      <c r="AX176" s="13" t="s">
        <v>76</v>
      </c>
      <c r="AY176" s="201" t="s">
        <v>126</v>
      </c>
    </row>
    <row r="177" spans="1:65" s="14" customFormat="1">
      <c r="B177" s="202"/>
      <c r="C177" s="203"/>
      <c r="D177" s="193" t="s">
        <v>137</v>
      </c>
      <c r="E177" s="204" t="s">
        <v>19</v>
      </c>
      <c r="F177" s="205" t="s">
        <v>226</v>
      </c>
      <c r="G177" s="203"/>
      <c r="H177" s="206">
        <v>160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137</v>
      </c>
      <c r="AU177" s="212" t="s">
        <v>86</v>
      </c>
      <c r="AV177" s="14" t="s">
        <v>86</v>
      </c>
      <c r="AW177" s="14" t="s">
        <v>37</v>
      </c>
      <c r="AX177" s="14" t="s">
        <v>84</v>
      </c>
      <c r="AY177" s="212" t="s">
        <v>126</v>
      </c>
    </row>
    <row r="178" spans="1:65" s="2" customFormat="1" ht="33" customHeight="1">
      <c r="A178" s="34"/>
      <c r="B178" s="35"/>
      <c r="C178" s="173" t="s">
        <v>227</v>
      </c>
      <c r="D178" s="173" t="s">
        <v>128</v>
      </c>
      <c r="E178" s="174" t="s">
        <v>228</v>
      </c>
      <c r="F178" s="175" t="s">
        <v>229</v>
      </c>
      <c r="G178" s="176" t="s">
        <v>131</v>
      </c>
      <c r="H178" s="177">
        <v>14</v>
      </c>
      <c r="I178" s="178"/>
      <c r="J178" s="179">
        <f>ROUND(I178*H178,2)</f>
        <v>0</v>
      </c>
      <c r="K178" s="175" t="s">
        <v>132</v>
      </c>
      <c r="L178" s="39"/>
      <c r="M178" s="180" t="s">
        <v>19</v>
      </c>
      <c r="N178" s="181" t="s">
        <v>47</v>
      </c>
      <c r="O178" s="64"/>
      <c r="P178" s="182">
        <f>O178*H178</f>
        <v>0</v>
      </c>
      <c r="Q178" s="182">
        <v>0</v>
      </c>
      <c r="R178" s="182">
        <f>Q178*H178</f>
        <v>0</v>
      </c>
      <c r="S178" s="182">
        <v>0.316</v>
      </c>
      <c r="T178" s="183">
        <f>S178*H178</f>
        <v>4.4240000000000004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4" t="s">
        <v>133</v>
      </c>
      <c r="AT178" s="184" t="s">
        <v>128</v>
      </c>
      <c r="AU178" s="184" t="s">
        <v>86</v>
      </c>
      <c r="AY178" s="17" t="s">
        <v>126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7" t="s">
        <v>84</v>
      </c>
      <c r="BK178" s="185">
        <f>ROUND(I178*H178,2)</f>
        <v>0</v>
      </c>
      <c r="BL178" s="17" t="s">
        <v>133</v>
      </c>
      <c r="BM178" s="184" t="s">
        <v>230</v>
      </c>
    </row>
    <row r="179" spans="1:65" s="2" customFormat="1">
      <c r="A179" s="34"/>
      <c r="B179" s="35"/>
      <c r="C179" s="36"/>
      <c r="D179" s="186" t="s">
        <v>135</v>
      </c>
      <c r="E179" s="36"/>
      <c r="F179" s="187" t="s">
        <v>231</v>
      </c>
      <c r="G179" s="36"/>
      <c r="H179" s="36"/>
      <c r="I179" s="188"/>
      <c r="J179" s="36"/>
      <c r="K179" s="36"/>
      <c r="L179" s="39"/>
      <c r="M179" s="189"/>
      <c r="N179" s="190"/>
      <c r="O179" s="64"/>
      <c r="P179" s="64"/>
      <c r="Q179" s="64"/>
      <c r="R179" s="64"/>
      <c r="S179" s="64"/>
      <c r="T179" s="65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135</v>
      </c>
      <c r="AU179" s="17" t="s">
        <v>86</v>
      </c>
    </row>
    <row r="180" spans="1:65" s="13" customFormat="1">
      <c r="B180" s="191"/>
      <c r="C180" s="192"/>
      <c r="D180" s="193" t="s">
        <v>137</v>
      </c>
      <c r="E180" s="194" t="s">
        <v>19</v>
      </c>
      <c r="F180" s="195" t="s">
        <v>208</v>
      </c>
      <c r="G180" s="192"/>
      <c r="H180" s="194" t="s">
        <v>19</v>
      </c>
      <c r="I180" s="196"/>
      <c r="J180" s="192"/>
      <c r="K180" s="192"/>
      <c r="L180" s="197"/>
      <c r="M180" s="198"/>
      <c r="N180" s="199"/>
      <c r="O180" s="199"/>
      <c r="P180" s="199"/>
      <c r="Q180" s="199"/>
      <c r="R180" s="199"/>
      <c r="S180" s="199"/>
      <c r="T180" s="200"/>
      <c r="AT180" s="201" t="s">
        <v>137</v>
      </c>
      <c r="AU180" s="201" t="s">
        <v>86</v>
      </c>
      <c r="AV180" s="13" t="s">
        <v>84</v>
      </c>
      <c r="AW180" s="13" t="s">
        <v>37</v>
      </c>
      <c r="AX180" s="13" t="s">
        <v>76</v>
      </c>
      <c r="AY180" s="201" t="s">
        <v>126</v>
      </c>
    </row>
    <row r="181" spans="1:65" s="13" customFormat="1">
      <c r="B181" s="191"/>
      <c r="C181" s="192"/>
      <c r="D181" s="193" t="s">
        <v>137</v>
      </c>
      <c r="E181" s="194" t="s">
        <v>19</v>
      </c>
      <c r="F181" s="195" t="s">
        <v>232</v>
      </c>
      <c r="G181" s="192"/>
      <c r="H181" s="194" t="s">
        <v>19</v>
      </c>
      <c r="I181" s="196"/>
      <c r="J181" s="192"/>
      <c r="K181" s="192"/>
      <c r="L181" s="197"/>
      <c r="M181" s="198"/>
      <c r="N181" s="199"/>
      <c r="O181" s="199"/>
      <c r="P181" s="199"/>
      <c r="Q181" s="199"/>
      <c r="R181" s="199"/>
      <c r="S181" s="199"/>
      <c r="T181" s="200"/>
      <c r="AT181" s="201" t="s">
        <v>137</v>
      </c>
      <c r="AU181" s="201" t="s">
        <v>86</v>
      </c>
      <c r="AV181" s="13" t="s">
        <v>84</v>
      </c>
      <c r="AW181" s="13" t="s">
        <v>37</v>
      </c>
      <c r="AX181" s="13" t="s">
        <v>76</v>
      </c>
      <c r="AY181" s="201" t="s">
        <v>126</v>
      </c>
    </row>
    <row r="182" spans="1:65" s="14" customFormat="1">
      <c r="B182" s="202"/>
      <c r="C182" s="203"/>
      <c r="D182" s="193" t="s">
        <v>137</v>
      </c>
      <c r="E182" s="204" t="s">
        <v>19</v>
      </c>
      <c r="F182" s="205" t="s">
        <v>210</v>
      </c>
      <c r="G182" s="203"/>
      <c r="H182" s="206">
        <v>14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137</v>
      </c>
      <c r="AU182" s="212" t="s">
        <v>86</v>
      </c>
      <c r="AV182" s="14" t="s">
        <v>86</v>
      </c>
      <c r="AW182" s="14" t="s">
        <v>37</v>
      </c>
      <c r="AX182" s="14" t="s">
        <v>84</v>
      </c>
      <c r="AY182" s="212" t="s">
        <v>126</v>
      </c>
    </row>
    <row r="183" spans="1:65" s="2" customFormat="1" ht="24.2" customHeight="1">
      <c r="A183" s="34"/>
      <c r="B183" s="35"/>
      <c r="C183" s="173" t="s">
        <v>233</v>
      </c>
      <c r="D183" s="173" t="s">
        <v>128</v>
      </c>
      <c r="E183" s="174" t="s">
        <v>234</v>
      </c>
      <c r="F183" s="175" t="s">
        <v>235</v>
      </c>
      <c r="G183" s="176" t="s">
        <v>131</v>
      </c>
      <c r="H183" s="177">
        <v>248</v>
      </c>
      <c r="I183" s="178"/>
      <c r="J183" s="179">
        <f>ROUND(I183*H183,2)</f>
        <v>0</v>
      </c>
      <c r="K183" s="175" t="s">
        <v>132</v>
      </c>
      <c r="L183" s="39"/>
      <c r="M183" s="180" t="s">
        <v>19</v>
      </c>
      <c r="N183" s="181" t="s">
        <v>47</v>
      </c>
      <c r="O183" s="64"/>
      <c r="P183" s="182">
        <f>O183*H183</f>
        <v>0</v>
      </c>
      <c r="Q183" s="182">
        <v>1.1430000000000001E-5</v>
      </c>
      <c r="R183" s="182">
        <f>Q183*H183</f>
        <v>2.8346400000000002E-3</v>
      </c>
      <c r="S183" s="182">
        <v>9.1999999999999998E-2</v>
      </c>
      <c r="T183" s="183">
        <f>S183*H183</f>
        <v>22.815999999999999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4" t="s">
        <v>133</v>
      </c>
      <c r="AT183" s="184" t="s">
        <v>128</v>
      </c>
      <c r="AU183" s="184" t="s">
        <v>86</v>
      </c>
      <c r="AY183" s="17" t="s">
        <v>126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7" t="s">
        <v>84</v>
      </c>
      <c r="BK183" s="185">
        <f>ROUND(I183*H183,2)</f>
        <v>0</v>
      </c>
      <c r="BL183" s="17" t="s">
        <v>133</v>
      </c>
      <c r="BM183" s="184" t="s">
        <v>236</v>
      </c>
    </row>
    <row r="184" spans="1:65" s="2" customFormat="1">
      <c r="A184" s="34"/>
      <c r="B184" s="35"/>
      <c r="C184" s="36"/>
      <c r="D184" s="186" t="s">
        <v>135</v>
      </c>
      <c r="E184" s="36"/>
      <c r="F184" s="187" t="s">
        <v>237</v>
      </c>
      <c r="G184" s="36"/>
      <c r="H184" s="36"/>
      <c r="I184" s="188"/>
      <c r="J184" s="36"/>
      <c r="K184" s="36"/>
      <c r="L184" s="39"/>
      <c r="M184" s="189"/>
      <c r="N184" s="190"/>
      <c r="O184" s="64"/>
      <c r="P184" s="64"/>
      <c r="Q184" s="64"/>
      <c r="R184" s="64"/>
      <c r="S184" s="64"/>
      <c r="T184" s="65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135</v>
      </c>
      <c r="AU184" s="17" t="s">
        <v>86</v>
      </c>
    </row>
    <row r="185" spans="1:65" s="13" customFormat="1">
      <c r="B185" s="191"/>
      <c r="C185" s="192"/>
      <c r="D185" s="193" t="s">
        <v>137</v>
      </c>
      <c r="E185" s="194" t="s">
        <v>19</v>
      </c>
      <c r="F185" s="195" t="s">
        <v>238</v>
      </c>
      <c r="G185" s="192"/>
      <c r="H185" s="194" t="s">
        <v>19</v>
      </c>
      <c r="I185" s="196"/>
      <c r="J185" s="192"/>
      <c r="K185" s="192"/>
      <c r="L185" s="197"/>
      <c r="M185" s="198"/>
      <c r="N185" s="199"/>
      <c r="O185" s="199"/>
      <c r="P185" s="199"/>
      <c r="Q185" s="199"/>
      <c r="R185" s="199"/>
      <c r="S185" s="199"/>
      <c r="T185" s="200"/>
      <c r="AT185" s="201" t="s">
        <v>137</v>
      </c>
      <c r="AU185" s="201" t="s">
        <v>86</v>
      </c>
      <c r="AV185" s="13" t="s">
        <v>84</v>
      </c>
      <c r="AW185" s="13" t="s">
        <v>37</v>
      </c>
      <c r="AX185" s="13" t="s">
        <v>76</v>
      </c>
      <c r="AY185" s="201" t="s">
        <v>126</v>
      </c>
    </row>
    <row r="186" spans="1:65" s="14" customFormat="1">
      <c r="B186" s="202"/>
      <c r="C186" s="203"/>
      <c r="D186" s="193" t="s">
        <v>137</v>
      </c>
      <c r="E186" s="204" t="s">
        <v>19</v>
      </c>
      <c r="F186" s="205" t="s">
        <v>239</v>
      </c>
      <c r="G186" s="203"/>
      <c r="H186" s="206">
        <v>74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137</v>
      </c>
      <c r="AU186" s="212" t="s">
        <v>86</v>
      </c>
      <c r="AV186" s="14" t="s">
        <v>86</v>
      </c>
      <c r="AW186" s="14" t="s">
        <v>37</v>
      </c>
      <c r="AX186" s="14" t="s">
        <v>76</v>
      </c>
      <c r="AY186" s="212" t="s">
        <v>126</v>
      </c>
    </row>
    <row r="187" spans="1:65" s="13" customFormat="1">
      <c r="B187" s="191"/>
      <c r="C187" s="192"/>
      <c r="D187" s="193" t="s">
        <v>137</v>
      </c>
      <c r="E187" s="194" t="s">
        <v>19</v>
      </c>
      <c r="F187" s="195" t="s">
        <v>225</v>
      </c>
      <c r="G187" s="192"/>
      <c r="H187" s="194" t="s">
        <v>19</v>
      </c>
      <c r="I187" s="196"/>
      <c r="J187" s="192"/>
      <c r="K187" s="192"/>
      <c r="L187" s="197"/>
      <c r="M187" s="198"/>
      <c r="N187" s="199"/>
      <c r="O187" s="199"/>
      <c r="P187" s="199"/>
      <c r="Q187" s="199"/>
      <c r="R187" s="199"/>
      <c r="S187" s="199"/>
      <c r="T187" s="200"/>
      <c r="AT187" s="201" t="s">
        <v>137</v>
      </c>
      <c r="AU187" s="201" t="s">
        <v>86</v>
      </c>
      <c r="AV187" s="13" t="s">
        <v>84</v>
      </c>
      <c r="AW187" s="13" t="s">
        <v>37</v>
      </c>
      <c r="AX187" s="13" t="s">
        <v>76</v>
      </c>
      <c r="AY187" s="201" t="s">
        <v>126</v>
      </c>
    </row>
    <row r="188" spans="1:65" s="14" customFormat="1">
      <c r="B188" s="202"/>
      <c r="C188" s="203"/>
      <c r="D188" s="193" t="s">
        <v>137</v>
      </c>
      <c r="E188" s="204" t="s">
        <v>19</v>
      </c>
      <c r="F188" s="205" t="s">
        <v>226</v>
      </c>
      <c r="G188" s="203"/>
      <c r="H188" s="206">
        <v>160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137</v>
      </c>
      <c r="AU188" s="212" t="s">
        <v>86</v>
      </c>
      <c r="AV188" s="14" t="s">
        <v>86</v>
      </c>
      <c r="AW188" s="14" t="s">
        <v>37</v>
      </c>
      <c r="AX188" s="14" t="s">
        <v>76</v>
      </c>
      <c r="AY188" s="212" t="s">
        <v>126</v>
      </c>
    </row>
    <row r="189" spans="1:65" s="13" customFormat="1">
      <c r="B189" s="191"/>
      <c r="C189" s="192"/>
      <c r="D189" s="193" t="s">
        <v>137</v>
      </c>
      <c r="E189" s="194" t="s">
        <v>19</v>
      </c>
      <c r="F189" s="195" t="s">
        <v>208</v>
      </c>
      <c r="G189" s="192"/>
      <c r="H189" s="194" t="s">
        <v>19</v>
      </c>
      <c r="I189" s="196"/>
      <c r="J189" s="192"/>
      <c r="K189" s="192"/>
      <c r="L189" s="197"/>
      <c r="M189" s="198"/>
      <c r="N189" s="199"/>
      <c r="O189" s="199"/>
      <c r="P189" s="199"/>
      <c r="Q189" s="199"/>
      <c r="R189" s="199"/>
      <c r="S189" s="199"/>
      <c r="T189" s="200"/>
      <c r="AT189" s="201" t="s">
        <v>137</v>
      </c>
      <c r="AU189" s="201" t="s">
        <v>86</v>
      </c>
      <c r="AV189" s="13" t="s">
        <v>84</v>
      </c>
      <c r="AW189" s="13" t="s">
        <v>37</v>
      </c>
      <c r="AX189" s="13" t="s">
        <v>76</v>
      </c>
      <c r="AY189" s="201" t="s">
        <v>126</v>
      </c>
    </row>
    <row r="190" spans="1:65" s="14" customFormat="1">
      <c r="B190" s="202"/>
      <c r="C190" s="203"/>
      <c r="D190" s="193" t="s">
        <v>137</v>
      </c>
      <c r="E190" s="204" t="s">
        <v>19</v>
      </c>
      <c r="F190" s="205" t="s">
        <v>210</v>
      </c>
      <c r="G190" s="203"/>
      <c r="H190" s="206">
        <v>14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137</v>
      </c>
      <c r="AU190" s="212" t="s">
        <v>86</v>
      </c>
      <c r="AV190" s="14" t="s">
        <v>86</v>
      </c>
      <c r="AW190" s="14" t="s">
        <v>37</v>
      </c>
      <c r="AX190" s="14" t="s">
        <v>76</v>
      </c>
      <c r="AY190" s="212" t="s">
        <v>126</v>
      </c>
    </row>
    <row r="191" spans="1:65" s="15" customFormat="1">
      <c r="B191" s="213"/>
      <c r="C191" s="214"/>
      <c r="D191" s="193" t="s">
        <v>137</v>
      </c>
      <c r="E191" s="215" t="s">
        <v>19</v>
      </c>
      <c r="F191" s="216" t="s">
        <v>148</v>
      </c>
      <c r="G191" s="214"/>
      <c r="H191" s="217">
        <v>248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137</v>
      </c>
      <c r="AU191" s="223" t="s">
        <v>86</v>
      </c>
      <c r="AV191" s="15" t="s">
        <v>133</v>
      </c>
      <c r="AW191" s="15" t="s">
        <v>37</v>
      </c>
      <c r="AX191" s="15" t="s">
        <v>84</v>
      </c>
      <c r="AY191" s="223" t="s">
        <v>126</v>
      </c>
    </row>
    <row r="192" spans="1:65" s="2" customFormat="1" ht="24.2" customHeight="1">
      <c r="A192" s="34"/>
      <c r="B192" s="35"/>
      <c r="C192" s="173" t="s">
        <v>240</v>
      </c>
      <c r="D192" s="173" t="s">
        <v>128</v>
      </c>
      <c r="E192" s="174" t="s">
        <v>241</v>
      </c>
      <c r="F192" s="175" t="s">
        <v>242</v>
      </c>
      <c r="G192" s="176" t="s">
        <v>131</v>
      </c>
      <c r="H192" s="177">
        <v>74</v>
      </c>
      <c r="I192" s="178"/>
      <c r="J192" s="179">
        <f>ROUND(I192*H192,2)</f>
        <v>0</v>
      </c>
      <c r="K192" s="175" t="s">
        <v>132</v>
      </c>
      <c r="L192" s="39"/>
      <c r="M192" s="180" t="s">
        <v>19</v>
      </c>
      <c r="N192" s="181" t="s">
        <v>47</v>
      </c>
      <c r="O192" s="64"/>
      <c r="P192" s="182">
        <f>O192*H192</f>
        <v>0</v>
      </c>
      <c r="Q192" s="182">
        <v>1.7139999999999999E-5</v>
      </c>
      <c r="R192" s="182">
        <f>Q192*H192</f>
        <v>1.2683599999999998E-3</v>
      </c>
      <c r="S192" s="182">
        <v>0.13800000000000001</v>
      </c>
      <c r="T192" s="183">
        <f>S192*H192</f>
        <v>10.212000000000002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4" t="s">
        <v>133</v>
      </c>
      <c r="AT192" s="184" t="s">
        <v>128</v>
      </c>
      <c r="AU192" s="184" t="s">
        <v>86</v>
      </c>
      <c r="AY192" s="17" t="s">
        <v>126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7" t="s">
        <v>84</v>
      </c>
      <c r="BK192" s="185">
        <f>ROUND(I192*H192,2)</f>
        <v>0</v>
      </c>
      <c r="BL192" s="17" t="s">
        <v>133</v>
      </c>
      <c r="BM192" s="184" t="s">
        <v>243</v>
      </c>
    </row>
    <row r="193" spans="1:65" s="2" customFormat="1">
      <c r="A193" s="34"/>
      <c r="B193" s="35"/>
      <c r="C193" s="36"/>
      <c r="D193" s="186" t="s">
        <v>135</v>
      </c>
      <c r="E193" s="36"/>
      <c r="F193" s="187" t="s">
        <v>244</v>
      </c>
      <c r="G193" s="36"/>
      <c r="H193" s="36"/>
      <c r="I193" s="188"/>
      <c r="J193" s="36"/>
      <c r="K193" s="36"/>
      <c r="L193" s="39"/>
      <c r="M193" s="189"/>
      <c r="N193" s="190"/>
      <c r="O193" s="64"/>
      <c r="P193" s="64"/>
      <c r="Q193" s="64"/>
      <c r="R193" s="64"/>
      <c r="S193" s="64"/>
      <c r="T193" s="65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135</v>
      </c>
      <c r="AU193" s="17" t="s">
        <v>86</v>
      </c>
    </row>
    <row r="194" spans="1:65" s="13" customFormat="1">
      <c r="B194" s="191"/>
      <c r="C194" s="192"/>
      <c r="D194" s="193" t="s">
        <v>137</v>
      </c>
      <c r="E194" s="194" t="s">
        <v>19</v>
      </c>
      <c r="F194" s="195" t="s">
        <v>238</v>
      </c>
      <c r="G194" s="192"/>
      <c r="H194" s="194" t="s">
        <v>19</v>
      </c>
      <c r="I194" s="196"/>
      <c r="J194" s="192"/>
      <c r="K194" s="192"/>
      <c r="L194" s="197"/>
      <c r="M194" s="198"/>
      <c r="N194" s="199"/>
      <c r="O194" s="199"/>
      <c r="P194" s="199"/>
      <c r="Q194" s="199"/>
      <c r="R194" s="199"/>
      <c r="S194" s="199"/>
      <c r="T194" s="200"/>
      <c r="AT194" s="201" t="s">
        <v>137</v>
      </c>
      <c r="AU194" s="201" t="s">
        <v>86</v>
      </c>
      <c r="AV194" s="13" t="s">
        <v>84</v>
      </c>
      <c r="AW194" s="13" t="s">
        <v>37</v>
      </c>
      <c r="AX194" s="13" t="s">
        <v>76</v>
      </c>
      <c r="AY194" s="201" t="s">
        <v>126</v>
      </c>
    </row>
    <row r="195" spans="1:65" s="14" customFormat="1">
      <c r="B195" s="202"/>
      <c r="C195" s="203"/>
      <c r="D195" s="193" t="s">
        <v>137</v>
      </c>
      <c r="E195" s="204" t="s">
        <v>19</v>
      </c>
      <c r="F195" s="205" t="s">
        <v>239</v>
      </c>
      <c r="G195" s="203"/>
      <c r="H195" s="206">
        <v>74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137</v>
      </c>
      <c r="AU195" s="212" t="s">
        <v>86</v>
      </c>
      <c r="AV195" s="14" t="s">
        <v>86</v>
      </c>
      <c r="AW195" s="14" t="s">
        <v>37</v>
      </c>
      <c r="AX195" s="14" t="s">
        <v>84</v>
      </c>
      <c r="AY195" s="212" t="s">
        <v>126</v>
      </c>
    </row>
    <row r="196" spans="1:65" s="2" customFormat="1" ht="24.2" customHeight="1">
      <c r="A196" s="34"/>
      <c r="B196" s="35"/>
      <c r="C196" s="173" t="s">
        <v>245</v>
      </c>
      <c r="D196" s="173" t="s">
        <v>128</v>
      </c>
      <c r="E196" s="174" t="s">
        <v>246</v>
      </c>
      <c r="F196" s="175" t="s">
        <v>247</v>
      </c>
      <c r="G196" s="176" t="s">
        <v>131</v>
      </c>
      <c r="H196" s="177">
        <v>3519</v>
      </c>
      <c r="I196" s="178"/>
      <c r="J196" s="179">
        <f>ROUND(I196*H196,2)</f>
        <v>0</v>
      </c>
      <c r="K196" s="175" t="s">
        <v>132</v>
      </c>
      <c r="L196" s="39"/>
      <c r="M196" s="180" t="s">
        <v>19</v>
      </c>
      <c r="N196" s="181" t="s">
        <v>47</v>
      </c>
      <c r="O196" s="64"/>
      <c r="P196" s="182">
        <f>O196*H196</f>
        <v>0</v>
      </c>
      <c r="Q196" s="182">
        <v>1.1430000000000001E-5</v>
      </c>
      <c r="R196" s="182">
        <f>Q196*H196</f>
        <v>4.0222170000000002E-2</v>
      </c>
      <c r="S196" s="182">
        <v>9.1999999999999998E-2</v>
      </c>
      <c r="T196" s="183">
        <f>S196*H196</f>
        <v>323.74799999999999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4" t="s">
        <v>133</v>
      </c>
      <c r="AT196" s="184" t="s">
        <v>128</v>
      </c>
      <c r="AU196" s="184" t="s">
        <v>86</v>
      </c>
      <c r="AY196" s="17" t="s">
        <v>126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7" t="s">
        <v>84</v>
      </c>
      <c r="BK196" s="185">
        <f>ROUND(I196*H196,2)</f>
        <v>0</v>
      </c>
      <c r="BL196" s="17" t="s">
        <v>133</v>
      </c>
      <c r="BM196" s="184" t="s">
        <v>248</v>
      </c>
    </row>
    <row r="197" spans="1:65" s="2" customFormat="1">
      <c r="A197" s="34"/>
      <c r="B197" s="35"/>
      <c r="C197" s="36"/>
      <c r="D197" s="186" t="s">
        <v>135</v>
      </c>
      <c r="E197" s="36"/>
      <c r="F197" s="187" t="s">
        <v>249</v>
      </c>
      <c r="G197" s="36"/>
      <c r="H197" s="36"/>
      <c r="I197" s="188"/>
      <c r="J197" s="36"/>
      <c r="K197" s="36"/>
      <c r="L197" s="39"/>
      <c r="M197" s="189"/>
      <c r="N197" s="190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135</v>
      </c>
      <c r="AU197" s="17" t="s">
        <v>86</v>
      </c>
    </row>
    <row r="198" spans="1:65" s="13" customFormat="1">
      <c r="B198" s="191"/>
      <c r="C198" s="192"/>
      <c r="D198" s="193" t="s">
        <v>137</v>
      </c>
      <c r="E198" s="194" t="s">
        <v>19</v>
      </c>
      <c r="F198" s="195" t="s">
        <v>191</v>
      </c>
      <c r="G198" s="192"/>
      <c r="H198" s="194" t="s">
        <v>19</v>
      </c>
      <c r="I198" s="196"/>
      <c r="J198" s="192"/>
      <c r="K198" s="192"/>
      <c r="L198" s="197"/>
      <c r="M198" s="198"/>
      <c r="N198" s="199"/>
      <c r="O198" s="199"/>
      <c r="P198" s="199"/>
      <c r="Q198" s="199"/>
      <c r="R198" s="199"/>
      <c r="S198" s="199"/>
      <c r="T198" s="200"/>
      <c r="AT198" s="201" t="s">
        <v>137</v>
      </c>
      <c r="AU198" s="201" t="s">
        <v>86</v>
      </c>
      <c r="AV198" s="13" t="s">
        <v>84</v>
      </c>
      <c r="AW198" s="13" t="s">
        <v>37</v>
      </c>
      <c r="AX198" s="13" t="s">
        <v>76</v>
      </c>
      <c r="AY198" s="201" t="s">
        <v>126</v>
      </c>
    </row>
    <row r="199" spans="1:65" s="14" customFormat="1">
      <c r="B199" s="202"/>
      <c r="C199" s="203"/>
      <c r="D199" s="193" t="s">
        <v>137</v>
      </c>
      <c r="E199" s="204" t="s">
        <v>19</v>
      </c>
      <c r="F199" s="205" t="s">
        <v>156</v>
      </c>
      <c r="G199" s="203"/>
      <c r="H199" s="206">
        <v>1667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137</v>
      </c>
      <c r="AU199" s="212" t="s">
        <v>86</v>
      </c>
      <c r="AV199" s="14" t="s">
        <v>86</v>
      </c>
      <c r="AW199" s="14" t="s">
        <v>37</v>
      </c>
      <c r="AX199" s="14" t="s">
        <v>76</v>
      </c>
      <c r="AY199" s="212" t="s">
        <v>126</v>
      </c>
    </row>
    <row r="200" spans="1:65" s="13" customFormat="1">
      <c r="B200" s="191"/>
      <c r="C200" s="192"/>
      <c r="D200" s="193" t="s">
        <v>137</v>
      </c>
      <c r="E200" s="194" t="s">
        <v>19</v>
      </c>
      <c r="F200" s="195" t="s">
        <v>157</v>
      </c>
      <c r="G200" s="192"/>
      <c r="H200" s="194" t="s">
        <v>19</v>
      </c>
      <c r="I200" s="196"/>
      <c r="J200" s="192"/>
      <c r="K200" s="192"/>
      <c r="L200" s="197"/>
      <c r="M200" s="198"/>
      <c r="N200" s="199"/>
      <c r="O200" s="199"/>
      <c r="P200" s="199"/>
      <c r="Q200" s="199"/>
      <c r="R200" s="199"/>
      <c r="S200" s="199"/>
      <c r="T200" s="200"/>
      <c r="AT200" s="201" t="s">
        <v>137</v>
      </c>
      <c r="AU200" s="201" t="s">
        <v>86</v>
      </c>
      <c r="AV200" s="13" t="s">
        <v>84</v>
      </c>
      <c r="AW200" s="13" t="s">
        <v>37</v>
      </c>
      <c r="AX200" s="13" t="s">
        <v>76</v>
      </c>
      <c r="AY200" s="201" t="s">
        <v>126</v>
      </c>
    </row>
    <row r="201" spans="1:65" s="14" customFormat="1">
      <c r="B201" s="202"/>
      <c r="C201" s="203"/>
      <c r="D201" s="193" t="s">
        <v>137</v>
      </c>
      <c r="E201" s="204" t="s">
        <v>19</v>
      </c>
      <c r="F201" s="205" t="s">
        <v>185</v>
      </c>
      <c r="G201" s="203"/>
      <c r="H201" s="206">
        <v>1852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137</v>
      </c>
      <c r="AU201" s="212" t="s">
        <v>86</v>
      </c>
      <c r="AV201" s="14" t="s">
        <v>86</v>
      </c>
      <c r="AW201" s="14" t="s">
        <v>37</v>
      </c>
      <c r="AX201" s="14" t="s">
        <v>76</v>
      </c>
      <c r="AY201" s="212" t="s">
        <v>126</v>
      </c>
    </row>
    <row r="202" spans="1:65" s="15" customFormat="1">
      <c r="B202" s="213"/>
      <c r="C202" s="214"/>
      <c r="D202" s="193" t="s">
        <v>137</v>
      </c>
      <c r="E202" s="215" t="s">
        <v>19</v>
      </c>
      <c r="F202" s="216" t="s">
        <v>148</v>
      </c>
      <c r="G202" s="214"/>
      <c r="H202" s="217">
        <v>3519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137</v>
      </c>
      <c r="AU202" s="223" t="s">
        <v>86</v>
      </c>
      <c r="AV202" s="15" t="s">
        <v>133</v>
      </c>
      <c r="AW202" s="15" t="s">
        <v>37</v>
      </c>
      <c r="AX202" s="15" t="s">
        <v>84</v>
      </c>
      <c r="AY202" s="223" t="s">
        <v>126</v>
      </c>
    </row>
    <row r="203" spans="1:65" s="2" customFormat="1" ht="24.2" customHeight="1">
      <c r="A203" s="34"/>
      <c r="B203" s="35"/>
      <c r="C203" s="173" t="s">
        <v>250</v>
      </c>
      <c r="D203" s="173" t="s">
        <v>128</v>
      </c>
      <c r="E203" s="174" t="s">
        <v>251</v>
      </c>
      <c r="F203" s="175" t="s">
        <v>252</v>
      </c>
      <c r="G203" s="176" t="s">
        <v>253</v>
      </c>
      <c r="H203" s="177">
        <v>73</v>
      </c>
      <c r="I203" s="178"/>
      <c r="J203" s="179">
        <f>ROUND(I203*H203,2)</f>
        <v>0</v>
      </c>
      <c r="K203" s="175" t="s">
        <v>132</v>
      </c>
      <c r="L203" s="39"/>
      <c r="M203" s="180" t="s">
        <v>19</v>
      </c>
      <c r="N203" s="181" t="s">
        <v>47</v>
      </c>
      <c r="O203" s="64"/>
      <c r="P203" s="182">
        <f>O203*H203</f>
        <v>0</v>
      </c>
      <c r="Q203" s="182">
        <v>0</v>
      </c>
      <c r="R203" s="182">
        <f>Q203*H203</f>
        <v>0</v>
      </c>
      <c r="S203" s="182">
        <v>0.28999999999999998</v>
      </c>
      <c r="T203" s="183">
        <f>S203*H203</f>
        <v>21.169999999999998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4" t="s">
        <v>133</v>
      </c>
      <c r="AT203" s="184" t="s">
        <v>128</v>
      </c>
      <c r="AU203" s="184" t="s">
        <v>86</v>
      </c>
      <c r="AY203" s="17" t="s">
        <v>126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7" t="s">
        <v>84</v>
      </c>
      <c r="BK203" s="185">
        <f>ROUND(I203*H203,2)</f>
        <v>0</v>
      </c>
      <c r="BL203" s="17" t="s">
        <v>133</v>
      </c>
      <c r="BM203" s="184" t="s">
        <v>254</v>
      </c>
    </row>
    <row r="204" spans="1:65" s="2" customFormat="1">
      <c r="A204" s="34"/>
      <c r="B204" s="35"/>
      <c r="C204" s="36"/>
      <c r="D204" s="186" t="s">
        <v>135</v>
      </c>
      <c r="E204" s="36"/>
      <c r="F204" s="187" t="s">
        <v>255</v>
      </c>
      <c r="G204" s="36"/>
      <c r="H204" s="36"/>
      <c r="I204" s="188"/>
      <c r="J204" s="36"/>
      <c r="K204" s="36"/>
      <c r="L204" s="39"/>
      <c r="M204" s="189"/>
      <c r="N204" s="190"/>
      <c r="O204" s="64"/>
      <c r="P204" s="64"/>
      <c r="Q204" s="64"/>
      <c r="R204" s="64"/>
      <c r="S204" s="64"/>
      <c r="T204" s="65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135</v>
      </c>
      <c r="AU204" s="17" t="s">
        <v>86</v>
      </c>
    </row>
    <row r="205" spans="1:65" s="2" customFormat="1" ht="24.2" customHeight="1">
      <c r="A205" s="34"/>
      <c r="B205" s="35"/>
      <c r="C205" s="173" t="s">
        <v>256</v>
      </c>
      <c r="D205" s="173" t="s">
        <v>128</v>
      </c>
      <c r="E205" s="174" t="s">
        <v>257</v>
      </c>
      <c r="F205" s="175" t="s">
        <v>258</v>
      </c>
      <c r="G205" s="176" t="s">
        <v>253</v>
      </c>
      <c r="H205" s="177">
        <v>1644</v>
      </c>
      <c r="I205" s="178"/>
      <c r="J205" s="179">
        <f>ROUND(I205*H205,2)</f>
        <v>0</v>
      </c>
      <c r="K205" s="175" t="s">
        <v>132</v>
      </c>
      <c r="L205" s="39"/>
      <c r="M205" s="180" t="s">
        <v>19</v>
      </c>
      <c r="N205" s="181" t="s">
        <v>47</v>
      </c>
      <c r="O205" s="64"/>
      <c r="P205" s="182">
        <f>O205*H205</f>
        <v>0</v>
      </c>
      <c r="Q205" s="182">
        <v>0</v>
      </c>
      <c r="R205" s="182">
        <f>Q205*H205</f>
        <v>0</v>
      </c>
      <c r="S205" s="182">
        <v>0.20499999999999999</v>
      </c>
      <c r="T205" s="183">
        <f>S205*H205</f>
        <v>337.02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4" t="s">
        <v>133</v>
      </c>
      <c r="AT205" s="184" t="s">
        <v>128</v>
      </c>
      <c r="AU205" s="184" t="s">
        <v>86</v>
      </c>
      <c r="AY205" s="17" t="s">
        <v>126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7" t="s">
        <v>84</v>
      </c>
      <c r="BK205" s="185">
        <f>ROUND(I205*H205,2)</f>
        <v>0</v>
      </c>
      <c r="BL205" s="17" t="s">
        <v>133</v>
      </c>
      <c r="BM205" s="184" t="s">
        <v>259</v>
      </c>
    </row>
    <row r="206" spans="1:65" s="2" customFormat="1">
      <c r="A206" s="34"/>
      <c r="B206" s="35"/>
      <c r="C206" s="36"/>
      <c r="D206" s="186" t="s">
        <v>135</v>
      </c>
      <c r="E206" s="36"/>
      <c r="F206" s="187" t="s">
        <v>260</v>
      </c>
      <c r="G206" s="36"/>
      <c r="H206" s="36"/>
      <c r="I206" s="188"/>
      <c r="J206" s="36"/>
      <c r="K206" s="36"/>
      <c r="L206" s="39"/>
      <c r="M206" s="189"/>
      <c r="N206" s="190"/>
      <c r="O206" s="64"/>
      <c r="P206" s="64"/>
      <c r="Q206" s="64"/>
      <c r="R206" s="64"/>
      <c r="S206" s="64"/>
      <c r="T206" s="65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135</v>
      </c>
      <c r="AU206" s="17" t="s">
        <v>86</v>
      </c>
    </row>
    <row r="207" spans="1:65" s="14" customFormat="1">
      <c r="B207" s="202"/>
      <c r="C207" s="203"/>
      <c r="D207" s="193" t="s">
        <v>137</v>
      </c>
      <c r="E207" s="204" t="s">
        <v>19</v>
      </c>
      <c r="F207" s="205" t="s">
        <v>261</v>
      </c>
      <c r="G207" s="203"/>
      <c r="H207" s="206">
        <v>1644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137</v>
      </c>
      <c r="AU207" s="212" t="s">
        <v>86</v>
      </c>
      <c r="AV207" s="14" t="s">
        <v>86</v>
      </c>
      <c r="AW207" s="14" t="s">
        <v>37</v>
      </c>
      <c r="AX207" s="14" t="s">
        <v>84</v>
      </c>
      <c r="AY207" s="212" t="s">
        <v>126</v>
      </c>
    </row>
    <row r="208" spans="1:65" s="2" customFormat="1" ht="16.5" customHeight="1">
      <c r="A208" s="34"/>
      <c r="B208" s="35"/>
      <c r="C208" s="173" t="s">
        <v>262</v>
      </c>
      <c r="D208" s="173" t="s">
        <v>128</v>
      </c>
      <c r="E208" s="174" t="s">
        <v>263</v>
      </c>
      <c r="F208" s="175" t="s">
        <v>264</v>
      </c>
      <c r="G208" s="176" t="s">
        <v>131</v>
      </c>
      <c r="H208" s="177">
        <v>5</v>
      </c>
      <c r="I208" s="178"/>
      <c r="J208" s="179">
        <f>ROUND(I208*H208,2)</f>
        <v>0</v>
      </c>
      <c r="K208" s="175" t="s">
        <v>132</v>
      </c>
      <c r="L208" s="39"/>
      <c r="M208" s="180" t="s">
        <v>19</v>
      </c>
      <c r="N208" s="181" t="s">
        <v>47</v>
      </c>
      <c r="O208" s="64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4" t="s">
        <v>133</v>
      </c>
      <c r="AT208" s="184" t="s">
        <v>128</v>
      </c>
      <c r="AU208" s="184" t="s">
        <v>86</v>
      </c>
      <c r="AY208" s="17" t="s">
        <v>126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7" t="s">
        <v>84</v>
      </c>
      <c r="BK208" s="185">
        <f>ROUND(I208*H208,2)</f>
        <v>0</v>
      </c>
      <c r="BL208" s="17" t="s">
        <v>133</v>
      </c>
      <c r="BM208" s="184" t="s">
        <v>265</v>
      </c>
    </row>
    <row r="209" spans="1:65" s="2" customFormat="1">
      <c r="A209" s="34"/>
      <c r="B209" s="35"/>
      <c r="C209" s="36"/>
      <c r="D209" s="186" t="s">
        <v>135</v>
      </c>
      <c r="E209" s="36"/>
      <c r="F209" s="187" t="s">
        <v>266</v>
      </c>
      <c r="G209" s="36"/>
      <c r="H209" s="36"/>
      <c r="I209" s="188"/>
      <c r="J209" s="36"/>
      <c r="K209" s="36"/>
      <c r="L209" s="39"/>
      <c r="M209" s="189"/>
      <c r="N209" s="190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135</v>
      </c>
      <c r="AU209" s="17" t="s">
        <v>86</v>
      </c>
    </row>
    <row r="210" spans="1:65" s="13" customFormat="1">
      <c r="B210" s="191"/>
      <c r="C210" s="192"/>
      <c r="D210" s="193" t="s">
        <v>137</v>
      </c>
      <c r="E210" s="194" t="s">
        <v>19</v>
      </c>
      <c r="F210" s="195" t="s">
        <v>267</v>
      </c>
      <c r="G210" s="192"/>
      <c r="H210" s="194" t="s">
        <v>19</v>
      </c>
      <c r="I210" s="196"/>
      <c r="J210" s="192"/>
      <c r="K210" s="192"/>
      <c r="L210" s="197"/>
      <c r="M210" s="198"/>
      <c r="N210" s="199"/>
      <c r="O210" s="199"/>
      <c r="P210" s="199"/>
      <c r="Q210" s="199"/>
      <c r="R210" s="199"/>
      <c r="S210" s="199"/>
      <c r="T210" s="200"/>
      <c r="AT210" s="201" t="s">
        <v>137</v>
      </c>
      <c r="AU210" s="201" t="s">
        <v>86</v>
      </c>
      <c r="AV210" s="13" t="s">
        <v>84</v>
      </c>
      <c r="AW210" s="13" t="s">
        <v>37</v>
      </c>
      <c r="AX210" s="13" t="s">
        <v>76</v>
      </c>
      <c r="AY210" s="201" t="s">
        <v>126</v>
      </c>
    </row>
    <row r="211" spans="1:65" s="14" customFormat="1">
      <c r="B211" s="202"/>
      <c r="C211" s="203"/>
      <c r="D211" s="193" t="s">
        <v>137</v>
      </c>
      <c r="E211" s="204" t="s">
        <v>19</v>
      </c>
      <c r="F211" s="205" t="s">
        <v>268</v>
      </c>
      <c r="G211" s="203"/>
      <c r="H211" s="206">
        <v>5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137</v>
      </c>
      <c r="AU211" s="212" t="s">
        <v>86</v>
      </c>
      <c r="AV211" s="14" t="s">
        <v>86</v>
      </c>
      <c r="AW211" s="14" t="s">
        <v>37</v>
      </c>
      <c r="AX211" s="14" t="s">
        <v>84</v>
      </c>
      <c r="AY211" s="212" t="s">
        <v>126</v>
      </c>
    </row>
    <row r="212" spans="1:65" s="2" customFormat="1" ht="16.5" customHeight="1">
      <c r="A212" s="34"/>
      <c r="B212" s="35"/>
      <c r="C212" s="173" t="s">
        <v>269</v>
      </c>
      <c r="D212" s="173" t="s">
        <v>128</v>
      </c>
      <c r="E212" s="174" t="s">
        <v>270</v>
      </c>
      <c r="F212" s="175" t="s">
        <v>271</v>
      </c>
      <c r="G212" s="176" t="s">
        <v>131</v>
      </c>
      <c r="H212" s="177">
        <v>1277</v>
      </c>
      <c r="I212" s="178"/>
      <c r="J212" s="179">
        <f>ROUND(I212*H212,2)</f>
        <v>0</v>
      </c>
      <c r="K212" s="175" t="s">
        <v>132</v>
      </c>
      <c r="L212" s="39"/>
      <c r="M212" s="180" t="s">
        <v>19</v>
      </c>
      <c r="N212" s="181" t="s">
        <v>47</v>
      </c>
      <c r="O212" s="64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4" t="s">
        <v>133</v>
      </c>
      <c r="AT212" s="184" t="s">
        <v>128</v>
      </c>
      <c r="AU212" s="184" t="s">
        <v>86</v>
      </c>
      <c r="AY212" s="17" t="s">
        <v>126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7" t="s">
        <v>84</v>
      </c>
      <c r="BK212" s="185">
        <f>ROUND(I212*H212,2)</f>
        <v>0</v>
      </c>
      <c r="BL212" s="17" t="s">
        <v>133</v>
      </c>
      <c r="BM212" s="184" t="s">
        <v>272</v>
      </c>
    </row>
    <row r="213" spans="1:65" s="2" customFormat="1">
      <c r="A213" s="34"/>
      <c r="B213" s="35"/>
      <c r="C213" s="36"/>
      <c r="D213" s="186" t="s">
        <v>135</v>
      </c>
      <c r="E213" s="36"/>
      <c r="F213" s="187" t="s">
        <v>273</v>
      </c>
      <c r="G213" s="36"/>
      <c r="H213" s="36"/>
      <c r="I213" s="188"/>
      <c r="J213" s="36"/>
      <c r="K213" s="36"/>
      <c r="L213" s="39"/>
      <c r="M213" s="189"/>
      <c r="N213" s="190"/>
      <c r="O213" s="64"/>
      <c r="P213" s="64"/>
      <c r="Q213" s="64"/>
      <c r="R213" s="64"/>
      <c r="S213" s="64"/>
      <c r="T213" s="65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135</v>
      </c>
      <c r="AU213" s="17" t="s">
        <v>86</v>
      </c>
    </row>
    <row r="214" spans="1:65" s="13" customFormat="1">
      <c r="B214" s="191"/>
      <c r="C214" s="192"/>
      <c r="D214" s="193" t="s">
        <v>137</v>
      </c>
      <c r="E214" s="194" t="s">
        <v>19</v>
      </c>
      <c r="F214" s="195" t="s">
        <v>274</v>
      </c>
      <c r="G214" s="192"/>
      <c r="H214" s="194" t="s">
        <v>19</v>
      </c>
      <c r="I214" s="196"/>
      <c r="J214" s="192"/>
      <c r="K214" s="192"/>
      <c r="L214" s="197"/>
      <c r="M214" s="198"/>
      <c r="N214" s="199"/>
      <c r="O214" s="199"/>
      <c r="P214" s="199"/>
      <c r="Q214" s="199"/>
      <c r="R214" s="199"/>
      <c r="S214" s="199"/>
      <c r="T214" s="200"/>
      <c r="AT214" s="201" t="s">
        <v>137</v>
      </c>
      <c r="AU214" s="201" t="s">
        <v>86</v>
      </c>
      <c r="AV214" s="13" t="s">
        <v>84</v>
      </c>
      <c r="AW214" s="13" t="s">
        <v>37</v>
      </c>
      <c r="AX214" s="13" t="s">
        <v>76</v>
      </c>
      <c r="AY214" s="201" t="s">
        <v>126</v>
      </c>
    </row>
    <row r="215" spans="1:65" s="14" customFormat="1">
      <c r="B215" s="202"/>
      <c r="C215" s="203"/>
      <c r="D215" s="193" t="s">
        <v>137</v>
      </c>
      <c r="E215" s="204" t="s">
        <v>19</v>
      </c>
      <c r="F215" s="205" t="s">
        <v>275</v>
      </c>
      <c r="G215" s="203"/>
      <c r="H215" s="206">
        <v>620</v>
      </c>
      <c r="I215" s="207"/>
      <c r="J215" s="203"/>
      <c r="K215" s="203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137</v>
      </c>
      <c r="AU215" s="212" t="s">
        <v>86</v>
      </c>
      <c r="AV215" s="14" t="s">
        <v>86</v>
      </c>
      <c r="AW215" s="14" t="s">
        <v>37</v>
      </c>
      <c r="AX215" s="14" t="s">
        <v>76</v>
      </c>
      <c r="AY215" s="212" t="s">
        <v>126</v>
      </c>
    </row>
    <row r="216" spans="1:65" s="13" customFormat="1">
      <c r="B216" s="191"/>
      <c r="C216" s="192"/>
      <c r="D216" s="193" t="s">
        <v>137</v>
      </c>
      <c r="E216" s="194" t="s">
        <v>19</v>
      </c>
      <c r="F216" s="195" t="s">
        <v>276</v>
      </c>
      <c r="G216" s="192"/>
      <c r="H216" s="194" t="s">
        <v>19</v>
      </c>
      <c r="I216" s="196"/>
      <c r="J216" s="192"/>
      <c r="K216" s="192"/>
      <c r="L216" s="197"/>
      <c r="M216" s="198"/>
      <c r="N216" s="199"/>
      <c r="O216" s="199"/>
      <c r="P216" s="199"/>
      <c r="Q216" s="199"/>
      <c r="R216" s="199"/>
      <c r="S216" s="199"/>
      <c r="T216" s="200"/>
      <c r="AT216" s="201" t="s">
        <v>137</v>
      </c>
      <c r="AU216" s="201" t="s">
        <v>86</v>
      </c>
      <c r="AV216" s="13" t="s">
        <v>84</v>
      </c>
      <c r="AW216" s="13" t="s">
        <v>37</v>
      </c>
      <c r="AX216" s="13" t="s">
        <v>76</v>
      </c>
      <c r="AY216" s="201" t="s">
        <v>126</v>
      </c>
    </row>
    <row r="217" spans="1:65" s="14" customFormat="1">
      <c r="B217" s="202"/>
      <c r="C217" s="203"/>
      <c r="D217" s="193" t="s">
        <v>137</v>
      </c>
      <c r="E217" s="204" t="s">
        <v>19</v>
      </c>
      <c r="F217" s="205" t="s">
        <v>277</v>
      </c>
      <c r="G217" s="203"/>
      <c r="H217" s="206">
        <v>657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137</v>
      </c>
      <c r="AU217" s="212" t="s">
        <v>86</v>
      </c>
      <c r="AV217" s="14" t="s">
        <v>86</v>
      </c>
      <c r="AW217" s="14" t="s">
        <v>37</v>
      </c>
      <c r="AX217" s="14" t="s">
        <v>76</v>
      </c>
      <c r="AY217" s="212" t="s">
        <v>126</v>
      </c>
    </row>
    <row r="218" spans="1:65" s="15" customFormat="1">
      <c r="B218" s="213"/>
      <c r="C218" s="214"/>
      <c r="D218" s="193" t="s">
        <v>137</v>
      </c>
      <c r="E218" s="215" t="s">
        <v>19</v>
      </c>
      <c r="F218" s="216" t="s">
        <v>148</v>
      </c>
      <c r="G218" s="214"/>
      <c r="H218" s="217">
        <v>1277</v>
      </c>
      <c r="I218" s="218"/>
      <c r="J218" s="214"/>
      <c r="K218" s="214"/>
      <c r="L218" s="219"/>
      <c r="M218" s="220"/>
      <c r="N218" s="221"/>
      <c r="O218" s="221"/>
      <c r="P218" s="221"/>
      <c r="Q218" s="221"/>
      <c r="R218" s="221"/>
      <c r="S218" s="221"/>
      <c r="T218" s="222"/>
      <c r="AT218" s="223" t="s">
        <v>137</v>
      </c>
      <c r="AU218" s="223" t="s">
        <v>86</v>
      </c>
      <c r="AV218" s="15" t="s">
        <v>133</v>
      </c>
      <c r="AW218" s="15" t="s">
        <v>37</v>
      </c>
      <c r="AX218" s="15" t="s">
        <v>84</v>
      </c>
      <c r="AY218" s="223" t="s">
        <v>126</v>
      </c>
    </row>
    <row r="219" spans="1:65" s="2" customFormat="1" ht="16.5" customHeight="1">
      <c r="A219" s="34"/>
      <c r="B219" s="35"/>
      <c r="C219" s="173" t="s">
        <v>7</v>
      </c>
      <c r="D219" s="173" t="s">
        <v>128</v>
      </c>
      <c r="E219" s="174" t="s">
        <v>278</v>
      </c>
      <c r="F219" s="175" t="s">
        <v>279</v>
      </c>
      <c r="G219" s="176" t="s">
        <v>280</v>
      </c>
      <c r="H219" s="177">
        <v>351.8</v>
      </c>
      <c r="I219" s="178"/>
      <c r="J219" s="179">
        <f>ROUND(I219*H219,2)</f>
        <v>0</v>
      </c>
      <c r="K219" s="175" t="s">
        <v>132</v>
      </c>
      <c r="L219" s="39"/>
      <c r="M219" s="180" t="s">
        <v>19</v>
      </c>
      <c r="N219" s="181" t="s">
        <v>47</v>
      </c>
      <c r="O219" s="64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4" t="s">
        <v>133</v>
      </c>
      <c r="AT219" s="184" t="s">
        <v>128</v>
      </c>
      <c r="AU219" s="184" t="s">
        <v>86</v>
      </c>
      <c r="AY219" s="17" t="s">
        <v>126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7" t="s">
        <v>84</v>
      </c>
      <c r="BK219" s="185">
        <f>ROUND(I219*H219,2)</f>
        <v>0</v>
      </c>
      <c r="BL219" s="17" t="s">
        <v>133</v>
      </c>
      <c r="BM219" s="184" t="s">
        <v>281</v>
      </c>
    </row>
    <row r="220" spans="1:65" s="2" customFormat="1">
      <c r="A220" s="34"/>
      <c r="B220" s="35"/>
      <c r="C220" s="36"/>
      <c r="D220" s="186" t="s">
        <v>135</v>
      </c>
      <c r="E220" s="36"/>
      <c r="F220" s="187" t="s">
        <v>282</v>
      </c>
      <c r="G220" s="36"/>
      <c r="H220" s="36"/>
      <c r="I220" s="188"/>
      <c r="J220" s="36"/>
      <c r="K220" s="36"/>
      <c r="L220" s="39"/>
      <c r="M220" s="189"/>
      <c r="N220" s="190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135</v>
      </c>
      <c r="AU220" s="17" t="s">
        <v>86</v>
      </c>
    </row>
    <row r="221" spans="1:65" s="13" customFormat="1">
      <c r="B221" s="191"/>
      <c r="C221" s="192"/>
      <c r="D221" s="193" t="s">
        <v>137</v>
      </c>
      <c r="E221" s="194" t="s">
        <v>19</v>
      </c>
      <c r="F221" s="195" t="s">
        <v>283</v>
      </c>
      <c r="G221" s="192"/>
      <c r="H221" s="194" t="s">
        <v>19</v>
      </c>
      <c r="I221" s="196"/>
      <c r="J221" s="192"/>
      <c r="K221" s="192"/>
      <c r="L221" s="197"/>
      <c r="M221" s="198"/>
      <c r="N221" s="199"/>
      <c r="O221" s="199"/>
      <c r="P221" s="199"/>
      <c r="Q221" s="199"/>
      <c r="R221" s="199"/>
      <c r="S221" s="199"/>
      <c r="T221" s="200"/>
      <c r="AT221" s="201" t="s">
        <v>137</v>
      </c>
      <c r="AU221" s="201" t="s">
        <v>86</v>
      </c>
      <c r="AV221" s="13" t="s">
        <v>84</v>
      </c>
      <c r="AW221" s="13" t="s">
        <v>37</v>
      </c>
      <c r="AX221" s="13" t="s">
        <v>76</v>
      </c>
      <c r="AY221" s="201" t="s">
        <v>126</v>
      </c>
    </row>
    <row r="222" spans="1:65" s="14" customFormat="1">
      <c r="B222" s="202"/>
      <c r="C222" s="203"/>
      <c r="D222" s="193" t="s">
        <v>137</v>
      </c>
      <c r="E222" s="204" t="s">
        <v>19</v>
      </c>
      <c r="F222" s="205" t="s">
        <v>284</v>
      </c>
      <c r="G222" s="203"/>
      <c r="H222" s="206">
        <v>351.8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137</v>
      </c>
      <c r="AU222" s="212" t="s">
        <v>86</v>
      </c>
      <c r="AV222" s="14" t="s">
        <v>86</v>
      </c>
      <c r="AW222" s="14" t="s">
        <v>37</v>
      </c>
      <c r="AX222" s="14" t="s">
        <v>84</v>
      </c>
      <c r="AY222" s="212" t="s">
        <v>126</v>
      </c>
    </row>
    <row r="223" spans="1:65" s="2" customFormat="1" ht="16.5" customHeight="1">
      <c r="A223" s="34"/>
      <c r="B223" s="35"/>
      <c r="C223" s="173" t="s">
        <v>285</v>
      </c>
      <c r="D223" s="173" t="s">
        <v>128</v>
      </c>
      <c r="E223" s="174" t="s">
        <v>286</v>
      </c>
      <c r="F223" s="175" t="s">
        <v>287</v>
      </c>
      <c r="G223" s="176" t="s">
        <v>280</v>
      </c>
      <c r="H223" s="177">
        <v>2.41</v>
      </c>
      <c r="I223" s="178"/>
      <c r="J223" s="179">
        <f>ROUND(I223*H223,2)</f>
        <v>0</v>
      </c>
      <c r="K223" s="175" t="s">
        <v>132</v>
      </c>
      <c r="L223" s="39"/>
      <c r="M223" s="180" t="s">
        <v>19</v>
      </c>
      <c r="N223" s="181" t="s">
        <v>47</v>
      </c>
      <c r="O223" s="64"/>
      <c r="P223" s="182">
        <f>O223*H223</f>
        <v>0</v>
      </c>
      <c r="Q223" s="182">
        <v>0</v>
      </c>
      <c r="R223" s="182">
        <f>Q223*H223</f>
        <v>0</v>
      </c>
      <c r="S223" s="182">
        <v>0</v>
      </c>
      <c r="T223" s="183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4" t="s">
        <v>133</v>
      </c>
      <c r="AT223" s="184" t="s">
        <v>128</v>
      </c>
      <c r="AU223" s="184" t="s">
        <v>86</v>
      </c>
      <c r="AY223" s="17" t="s">
        <v>126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7" t="s">
        <v>84</v>
      </c>
      <c r="BK223" s="185">
        <f>ROUND(I223*H223,2)</f>
        <v>0</v>
      </c>
      <c r="BL223" s="17" t="s">
        <v>133</v>
      </c>
      <c r="BM223" s="184" t="s">
        <v>288</v>
      </c>
    </row>
    <row r="224" spans="1:65" s="2" customFormat="1">
      <c r="A224" s="34"/>
      <c r="B224" s="35"/>
      <c r="C224" s="36"/>
      <c r="D224" s="186" t="s">
        <v>135</v>
      </c>
      <c r="E224" s="36"/>
      <c r="F224" s="187" t="s">
        <v>289</v>
      </c>
      <c r="G224" s="36"/>
      <c r="H224" s="36"/>
      <c r="I224" s="188"/>
      <c r="J224" s="36"/>
      <c r="K224" s="36"/>
      <c r="L224" s="39"/>
      <c r="M224" s="189"/>
      <c r="N224" s="190"/>
      <c r="O224" s="64"/>
      <c r="P224" s="64"/>
      <c r="Q224" s="64"/>
      <c r="R224" s="64"/>
      <c r="S224" s="64"/>
      <c r="T224" s="65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135</v>
      </c>
      <c r="AU224" s="17" t="s">
        <v>86</v>
      </c>
    </row>
    <row r="225" spans="1:65" s="13" customFormat="1">
      <c r="B225" s="191"/>
      <c r="C225" s="192"/>
      <c r="D225" s="193" t="s">
        <v>137</v>
      </c>
      <c r="E225" s="194" t="s">
        <v>19</v>
      </c>
      <c r="F225" s="195" t="s">
        <v>267</v>
      </c>
      <c r="G225" s="192"/>
      <c r="H225" s="194" t="s">
        <v>19</v>
      </c>
      <c r="I225" s="196"/>
      <c r="J225" s="192"/>
      <c r="K225" s="192"/>
      <c r="L225" s="197"/>
      <c r="M225" s="198"/>
      <c r="N225" s="199"/>
      <c r="O225" s="199"/>
      <c r="P225" s="199"/>
      <c r="Q225" s="199"/>
      <c r="R225" s="199"/>
      <c r="S225" s="199"/>
      <c r="T225" s="200"/>
      <c r="AT225" s="201" t="s">
        <v>137</v>
      </c>
      <c r="AU225" s="201" t="s">
        <v>86</v>
      </c>
      <c r="AV225" s="13" t="s">
        <v>84</v>
      </c>
      <c r="AW225" s="13" t="s">
        <v>37</v>
      </c>
      <c r="AX225" s="13" t="s">
        <v>76</v>
      </c>
      <c r="AY225" s="201" t="s">
        <v>126</v>
      </c>
    </row>
    <row r="226" spans="1:65" s="13" customFormat="1">
      <c r="B226" s="191"/>
      <c r="C226" s="192"/>
      <c r="D226" s="193" t="s">
        <v>137</v>
      </c>
      <c r="E226" s="194" t="s">
        <v>19</v>
      </c>
      <c r="F226" s="195" t="s">
        <v>290</v>
      </c>
      <c r="G226" s="192"/>
      <c r="H226" s="194" t="s">
        <v>19</v>
      </c>
      <c r="I226" s="196"/>
      <c r="J226" s="192"/>
      <c r="K226" s="192"/>
      <c r="L226" s="197"/>
      <c r="M226" s="198"/>
      <c r="N226" s="199"/>
      <c r="O226" s="199"/>
      <c r="P226" s="199"/>
      <c r="Q226" s="199"/>
      <c r="R226" s="199"/>
      <c r="S226" s="199"/>
      <c r="T226" s="200"/>
      <c r="AT226" s="201" t="s">
        <v>137</v>
      </c>
      <c r="AU226" s="201" t="s">
        <v>86</v>
      </c>
      <c r="AV226" s="13" t="s">
        <v>84</v>
      </c>
      <c r="AW226" s="13" t="s">
        <v>37</v>
      </c>
      <c r="AX226" s="13" t="s">
        <v>76</v>
      </c>
      <c r="AY226" s="201" t="s">
        <v>126</v>
      </c>
    </row>
    <row r="227" spans="1:65" s="14" customFormat="1">
      <c r="B227" s="202"/>
      <c r="C227" s="203"/>
      <c r="D227" s="193" t="s">
        <v>137</v>
      </c>
      <c r="E227" s="204" t="s">
        <v>19</v>
      </c>
      <c r="F227" s="205" t="s">
        <v>291</v>
      </c>
      <c r="G227" s="203"/>
      <c r="H227" s="206">
        <v>1.05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137</v>
      </c>
      <c r="AU227" s="212" t="s">
        <v>86</v>
      </c>
      <c r="AV227" s="14" t="s">
        <v>86</v>
      </c>
      <c r="AW227" s="14" t="s">
        <v>37</v>
      </c>
      <c r="AX227" s="14" t="s">
        <v>76</v>
      </c>
      <c r="AY227" s="212" t="s">
        <v>126</v>
      </c>
    </row>
    <row r="228" spans="1:65" s="13" customFormat="1">
      <c r="B228" s="191"/>
      <c r="C228" s="192"/>
      <c r="D228" s="193" t="s">
        <v>137</v>
      </c>
      <c r="E228" s="194" t="s">
        <v>19</v>
      </c>
      <c r="F228" s="195" t="s">
        <v>212</v>
      </c>
      <c r="G228" s="192"/>
      <c r="H228" s="194" t="s">
        <v>19</v>
      </c>
      <c r="I228" s="196"/>
      <c r="J228" s="192"/>
      <c r="K228" s="192"/>
      <c r="L228" s="197"/>
      <c r="M228" s="198"/>
      <c r="N228" s="199"/>
      <c r="O228" s="199"/>
      <c r="P228" s="199"/>
      <c r="Q228" s="199"/>
      <c r="R228" s="199"/>
      <c r="S228" s="199"/>
      <c r="T228" s="200"/>
      <c r="AT228" s="201" t="s">
        <v>137</v>
      </c>
      <c r="AU228" s="201" t="s">
        <v>86</v>
      </c>
      <c r="AV228" s="13" t="s">
        <v>84</v>
      </c>
      <c r="AW228" s="13" t="s">
        <v>37</v>
      </c>
      <c r="AX228" s="13" t="s">
        <v>76</v>
      </c>
      <c r="AY228" s="201" t="s">
        <v>126</v>
      </c>
    </row>
    <row r="229" spans="1:65" s="13" customFormat="1">
      <c r="B229" s="191"/>
      <c r="C229" s="192"/>
      <c r="D229" s="193" t="s">
        <v>137</v>
      </c>
      <c r="E229" s="194" t="s">
        <v>19</v>
      </c>
      <c r="F229" s="195" t="s">
        <v>290</v>
      </c>
      <c r="G229" s="192"/>
      <c r="H229" s="194" t="s">
        <v>19</v>
      </c>
      <c r="I229" s="196"/>
      <c r="J229" s="192"/>
      <c r="K229" s="192"/>
      <c r="L229" s="197"/>
      <c r="M229" s="198"/>
      <c r="N229" s="199"/>
      <c r="O229" s="199"/>
      <c r="P229" s="199"/>
      <c r="Q229" s="199"/>
      <c r="R229" s="199"/>
      <c r="S229" s="199"/>
      <c r="T229" s="200"/>
      <c r="AT229" s="201" t="s">
        <v>137</v>
      </c>
      <c r="AU229" s="201" t="s">
        <v>86</v>
      </c>
      <c r="AV229" s="13" t="s">
        <v>84</v>
      </c>
      <c r="AW229" s="13" t="s">
        <v>37</v>
      </c>
      <c r="AX229" s="13" t="s">
        <v>76</v>
      </c>
      <c r="AY229" s="201" t="s">
        <v>126</v>
      </c>
    </row>
    <row r="230" spans="1:65" s="14" customFormat="1">
      <c r="B230" s="202"/>
      <c r="C230" s="203"/>
      <c r="D230" s="193" t="s">
        <v>137</v>
      </c>
      <c r="E230" s="204" t="s">
        <v>19</v>
      </c>
      <c r="F230" s="205" t="s">
        <v>292</v>
      </c>
      <c r="G230" s="203"/>
      <c r="H230" s="206">
        <v>1.36</v>
      </c>
      <c r="I230" s="207"/>
      <c r="J230" s="203"/>
      <c r="K230" s="203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137</v>
      </c>
      <c r="AU230" s="212" t="s">
        <v>86</v>
      </c>
      <c r="AV230" s="14" t="s">
        <v>86</v>
      </c>
      <c r="AW230" s="14" t="s">
        <v>37</v>
      </c>
      <c r="AX230" s="14" t="s">
        <v>76</v>
      </c>
      <c r="AY230" s="212" t="s">
        <v>126</v>
      </c>
    </row>
    <row r="231" spans="1:65" s="15" customFormat="1">
      <c r="B231" s="213"/>
      <c r="C231" s="214"/>
      <c r="D231" s="193" t="s">
        <v>137</v>
      </c>
      <c r="E231" s="215" t="s">
        <v>19</v>
      </c>
      <c r="F231" s="216" t="s">
        <v>148</v>
      </c>
      <c r="G231" s="214"/>
      <c r="H231" s="217">
        <v>2.41</v>
      </c>
      <c r="I231" s="218"/>
      <c r="J231" s="214"/>
      <c r="K231" s="214"/>
      <c r="L231" s="219"/>
      <c r="M231" s="220"/>
      <c r="N231" s="221"/>
      <c r="O231" s="221"/>
      <c r="P231" s="221"/>
      <c r="Q231" s="221"/>
      <c r="R231" s="221"/>
      <c r="S231" s="221"/>
      <c r="T231" s="222"/>
      <c r="AT231" s="223" t="s">
        <v>137</v>
      </c>
      <c r="AU231" s="223" t="s">
        <v>86</v>
      </c>
      <c r="AV231" s="15" t="s">
        <v>133</v>
      </c>
      <c r="AW231" s="15" t="s">
        <v>37</v>
      </c>
      <c r="AX231" s="15" t="s">
        <v>84</v>
      </c>
      <c r="AY231" s="223" t="s">
        <v>126</v>
      </c>
    </row>
    <row r="232" spans="1:65" s="2" customFormat="1" ht="21.75" customHeight="1">
      <c r="A232" s="34"/>
      <c r="B232" s="35"/>
      <c r="C232" s="173" t="s">
        <v>293</v>
      </c>
      <c r="D232" s="173" t="s">
        <v>128</v>
      </c>
      <c r="E232" s="174" t="s">
        <v>294</v>
      </c>
      <c r="F232" s="175" t="s">
        <v>295</v>
      </c>
      <c r="G232" s="176" t="s">
        <v>280</v>
      </c>
      <c r="H232" s="177">
        <v>320.35000000000002</v>
      </c>
      <c r="I232" s="178"/>
      <c r="J232" s="179">
        <f>ROUND(I232*H232,2)</f>
        <v>0</v>
      </c>
      <c r="K232" s="175" t="s">
        <v>132</v>
      </c>
      <c r="L232" s="39"/>
      <c r="M232" s="180" t="s">
        <v>19</v>
      </c>
      <c r="N232" s="181" t="s">
        <v>47</v>
      </c>
      <c r="O232" s="64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4" t="s">
        <v>133</v>
      </c>
      <c r="AT232" s="184" t="s">
        <v>128</v>
      </c>
      <c r="AU232" s="184" t="s">
        <v>86</v>
      </c>
      <c r="AY232" s="17" t="s">
        <v>126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7" t="s">
        <v>84</v>
      </c>
      <c r="BK232" s="185">
        <f>ROUND(I232*H232,2)</f>
        <v>0</v>
      </c>
      <c r="BL232" s="17" t="s">
        <v>133</v>
      </c>
      <c r="BM232" s="184" t="s">
        <v>296</v>
      </c>
    </row>
    <row r="233" spans="1:65" s="2" customFormat="1">
      <c r="A233" s="34"/>
      <c r="B233" s="35"/>
      <c r="C233" s="36"/>
      <c r="D233" s="186" t="s">
        <v>135</v>
      </c>
      <c r="E233" s="36"/>
      <c r="F233" s="187" t="s">
        <v>297</v>
      </c>
      <c r="G233" s="36"/>
      <c r="H233" s="36"/>
      <c r="I233" s="188"/>
      <c r="J233" s="36"/>
      <c r="K233" s="36"/>
      <c r="L233" s="39"/>
      <c r="M233" s="189"/>
      <c r="N233" s="190"/>
      <c r="O233" s="64"/>
      <c r="P233" s="64"/>
      <c r="Q233" s="64"/>
      <c r="R233" s="64"/>
      <c r="S233" s="64"/>
      <c r="T233" s="65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135</v>
      </c>
      <c r="AU233" s="17" t="s">
        <v>86</v>
      </c>
    </row>
    <row r="234" spans="1:65" s="13" customFormat="1">
      <c r="B234" s="191"/>
      <c r="C234" s="192"/>
      <c r="D234" s="193" t="s">
        <v>137</v>
      </c>
      <c r="E234" s="194" t="s">
        <v>19</v>
      </c>
      <c r="F234" s="195" t="s">
        <v>276</v>
      </c>
      <c r="G234" s="192"/>
      <c r="H234" s="194" t="s">
        <v>19</v>
      </c>
      <c r="I234" s="196"/>
      <c r="J234" s="192"/>
      <c r="K234" s="192"/>
      <c r="L234" s="197"/>
      <c r="M234" s="198"/>
      <c r="N234" s="199"/>
      <c r="O234" s="199"/>
      <c r="P234" s="199"/>
      <c r="Q234" s="199"/>
      <c r="R234" s="199"/>
      <c r="S234" s="199"/>
      <c r="T234" s="200"/>
      <c r="AT234" s="201" t="s">
        <v>137</v>
      </c>
      <c r="AU234" s="201" t="s">
        <v>86</v>
      </c>
      <c r="AV234" s="13" t="s">
        <v>84</v>
      </c>
      <c r="AW234" s="13" t="s">
        <v>37</v>
      </c>
      <c r="AX234" s="13" t="s">
        <v>76</v>
      </c>
      <c r="AY234" s="201" t="s">
        <v>126</v>
      </c>
    </row>
    <row r="235" spans="1:65" s="13" customFormat="1">
      <c r="B235" s="191"/>
      <c r="C235" s="192"/>
      <c r="D235" s="193" t="s">
        <v>137</v>
      </c>
      <c r="E235" s="194" t="s">
        <v>19</v>
      </c>
      <c r="F235" s="195" t="s">
        <v>290</v>
      </c>
      <c r="G235" s="192"/>
      <c r="H235" s="194" t="s">
        <v>19</v>
      </c>
      <c r="I235" s="196"/>
      <c r="J235" s="192"/>
      <c r="K235" s="192"/>
      <c r="L235" s="197"/>
      <c r="M235" s="198"/>
      <c r="N235" s="199"/>
      <c r="O235" s="199"/>
      <c r="P235" s="199"/>
      <c r="Q235" s="199"/>
      <c r="R235" s="199"/>
      <c r="S235" s="199"/>
      <c r="T235" s="200"/>
      <c r="AT235" s="201" t="s">
        <v>137</v>
      </c>
      <c r="AU235" s="201" t="s">
        <v>86</v>
      </c>
      <c r="AV235" s="13" t="s">
        <v>84</v>
      </c>
      <c r="AW235" s="13" t="s">
        <v>37</v>
      </c>
      <c r="AX235" s="13" t="s">
        <v>76</v>
      </c>
      <c r="AY235" s="201" t="s">
        <v>126</v>
      </c>
    </row>
    <row r="236" spans="1:65" s="14" customFormat="1">
      <c r="B236" s="202"/>
      <c r="C236" s="203"/>
      <c r="D236" s="193" t="s">
        <v>137</v>
      </c>
      <c r="E236" s="204" t="s">
        <v>19</v>
      </c>
      <c r="F236" s="205" t="s">
        <v>298</v>
      </c>
      <c r="G236" s="203"/>
      <c r="H236" s="206">
        <v>32.85</v>
      </c>
      <c r="I236" s="207"/>
      <c r="J236" s="203"/>
      <c r="K236" s="203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137</v>
      </c>
      <c r="AU236" s="212" t="s">
        <v>86</v>
      </c>
      <c r="AV236" s="14" t="s">
        <v>86</v>
      </c>
      <c r="AW236" s="14" t="s">
        <v>37</v>
      </c>
      <c r="AX236" s="14" t="s">
        <v>76</v>
      </c>
      <c r="AY236" s="212" t="s">
        <v>126</v>
      </c>
    </row>
    <row r="237" spans="1:65" s="13" customFormat="1">
      <c r="B237" s="191"/>
      <c r="C237" s="192"/>
      <c r="D237" s="193" t="s">
        <v>137</v>
      </c>
      <c r="E237" s="194" t="s">
        <v>19</v>
      </c>
      <c r="F237" s="195" t="s">
        <v>299</v>
      </c>
      <c r="G237" s="192"/>
      <c r="H237" s="194" t="s">
        <v>19</v>
      </c>
      <c r="I237" s="196"/>
      <c r="J237" s="192"/>
      <c r="K237" s="192"/>
      <c r="L237" s="197"/>
      <c r="M237" s="198"/>
      <c r="N237" s="199"/>
      <c r="O237" s="199"/>
      <c r="P237" s="199"/>
      <c r="Q237" s="199"/>
      <c r="R237" s="199"/>
      <c r="S237" s="199"/>
      <c r="T237" s="200"/>
      <c r="AT237" s="201" t="s">
        <v>137</v>
      </c>
      <c r="AU237" s="201" t="s">
        <v>86</v>
      </c>
      <c r="AV237" s="13" t="s">
        <v>84</v>
      </c>
      <c r="AW237" s="13" t="s">
        <v>37</v>
      </c>
      <c r="AX237" s="13" t="s">
        <v>76</v>
      </c>
      <c r="AY237" s="201" t="s">
        <v>126</v>
      </c>
    </row>
    <row r="238" spans="1:65" s="13" customFormat="1">
      <c r="B238" s="191"/>
      <c r="C238" s="192"/>
      <c r="D238" s="193" t="s">
        <v>137</v>
      </c>
      <c r="E238" s="194" t="s">
        <v>19</v>
      </c>
      <c r="F238" s="195" t="s">
        <v>300</v>
      </c>
      <c r="G238" s="192"/>
      <c r="H238" s="194" t="s">
        <v>19</v>
      </c>
      <c r="I238" s="196"/>
      <c r="J238" s="192"/>
      <c r="K238" s="192"/>
      <c r="L238" s="197"/>
      <c r="M238" s="198"/>
      <c r="N238" s="199"/>
      <c r="O238" s="199"/>
      <c r="P238" s="199"/>
      <c r="Q238" s="199"/>
      <c r="R238" s="199"/>
      <c r="S238" s="199"/>
      <c r="T238" s="200"/>
      <c r="AT238" s="201" t="s">
        <v>137</v>
      </c>
      <c r="AU238" s="201" t="s">
        <v>86</v>
      </c>
      <c r="AV238" s="13" t="s">
        <v>84</v>
      </c>
      <c r="AW238" s="13" t="s">
        <v>37</v>
      </c>
      <c r="AX238" s="13" t="s">
        <v>76</v>
      </c>
      <c r="AY238" s="201" t="s">
        <v>126</v>
      </c>
    </row>
    <row r="239" spans="1:65" s="14" customFormat="1">
      <c r="B239" s="202"/>
      <c r="C239" s="203"/>
      <c r="D239" s="193" t="s">
        <v>137</v>
      </c>
      <c r="E239" s="204" t="s">
        <v>19</v>
      </c>
      <c r="F239" s="205" t="s">
        <v>301</v>
      </c>
      <c r="G239" s="203"/>
      <c r="H239" s="206">
        <v>163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137</v>
      </c>
      <c r="AU239" s="212" t="s">
        <v>86</v>
      </c>
      <c r="AV239" s="14" t="s">
        <v>86</v>
      </c>
      <c r="AW239" s="14" t="s">
        <v>37</v>
      </c>
      <c r="AX239" s="14" t="s">
        <v>76</v>
      </c>
      <c r="AY239" s="212" t="s">
        <v>126</v>
      </c>
    </row>
    <row r="240" spans="1:65" s="13" customFormat="1">
      <c r="B240" s="191"/>
      <c r="C240" s="192"/>
      <c r="D240" s="193" t="s">
        <v>137</v>
      </c>
      <c r="E240" s="194" t="s">
        <v>19</v>
      </c>
      <c r="F240" s="195" t="s">
        <v>302</v>
      </c>
      <c r="G240" s="192"/>
      <c r="H240" s="194" t="s">
        <v>19</v>
      </c>
      <c r="I240" s="196"/>
      <c r="J240" s="192"/>
      <c r="K240" s="192"/>
      <c r="L240" s="197"/>
      <c r="M240" s="198"/>
      <c r="N240" s="199"/>
      <c r="O240" s="199"/>
      <c r="P240" s="199"/>
      <c r="Q240" s="199"/>
      <c r="R240" s="199"/>
      <c r="S240" s="199"/>
      <c r="T240" s="200"/>
      <c r="AT240" s="201" t="s">
        <v>137</v>
      </c>
      <c r="AU240" s="201" t="s">
        <v>86</v>
      </c>
      <c r="AV240" s="13" t="s">
        <v>84</v>
      </c>
      <c r="AW240" s="13" t="s">
        <v>37</v>
      </c>
      <c r="AX240" s="13" t="s">
        <v>76</v>
      </c>
      <c r="AY240" s="201" t="s">
        <v>126</v>
      </c>
    </row>
    <row r="241" spans="1:65" s="13" customFormat="1">
      <c r="B241" s="191"/>
      <c r="C241" s="192"/>
      <c r="D241" s="193" t="s">
        <v>137</v>
      </c>
      <c r="E241" s="194" t="s">
        <v>19</v>
      </c>
      <c r="F241" s="195" t="s">
        <v>300</v>
      </c>
      <c r="G241" s="192"/>
      <c r="H241" s="194" t="s">
        <v>19</v>
      </c>
      <c r="I241" s="196"/>
      <c r="J241" s="192"/>
      <c r="K241" s="192"/>
      <c r="L241" s="197"/>
      <c r="M241" s="198"/>
      <c r="N241" s="199"/>
      <c r="O241" s="199"/>
      <c r="P241" s="199"/>
      <c r="Q241" s="199"/>
      <c r="R241" s="199"/>
      <c r="S241" s="199"/>
      <c r="T241" s="200"/>
      <c r="AT241" s="201" t="s">
        <v>137</v>
      </c>
      <c r="AU241" s="201" t="s">
        <v>86</v>
      </c>
      <c r="AV241" s="13" t="s">
        <v>84</v>
      </c>
      <c r="AW241" s="13" t="s">
        <v>37</v>
      </c>
      <c r="AX241" s="13" t="s">
        <v>76</v>
      </c>
      <c r="AY241" s="201" t="s">
        <v>126</v>
      </c>
    </row>
    <row r="242" spans="1:65" s="14" customFormat="1">
      <c r="B242" s="202"/>
      <c r="C242" s="203"/>
      <c r="D242" s="193" t="s">
        <v>137</v>
      </c>
      <c r="E242" s="204" t="s">
        <v>19</v>
      </c>
      <c r="F242" s="205" t="s">
        <v>303</v>
      </c>
      <c r="G242" s="203"/>
      <c r="H242" s="206">
        <v>124.5</v>
      </c>
      <c r="I242" s="207"/>
      <c r="J242" s="203"/>
      <c r="K242" s="203"/>
      <c r="L242" s="208"/>
      <c r="M242" s="209"/>
      <c r="N242" s="210"/>
      <c r="O242" s="210"/>
      <c r="P242" s="210"/>
      <c r="Q242" s="210"/>
      <c r="R242" s="210"/>
      <c r="S242" s="210"/>
      <c r="T242" s="211"/>
      <c r="AT242" s="212" t="s">
        <v>137</v>
      </c>
      <c r="AU242" s="212" t="s">
        <v>86</v>
      </c>
      <c r="AV242" s="14" t="s">
        <v>86</v>
      </c>
      <c r="AW242" s="14" t="s">
        <v>37</v>
      </c>
      <c r="AX242" s="14" t="s">
        <v>76</v>
      </c>
      <c r="AY242" s="212" t="s">
        <v>126</v>
      </c>
    </row>
    <row r="243" spans="1:65" s="15" customFormat="1">
      <c r="B243" s="213"/>
      <c r="C243" s="214"/>
      <c r="D243" s="193" t="s">
        <v>137</v>
      </c>
      <c r="E243" s="215" t="s">
        <v>19</v>
      </c>
      <c r="F243" s="216" t="s">
        <v>148</v>
      </c>
      <c r="G243" s="214"/>
      <c r="H243" s="217">
        <v>320.35000000000002</v>
      </c>
      <c r="I243" s="218"/>
      <c r="J243" s="214"/>
      <c r="K243" s="214"/>
      <c r="L243" s="219"/>
      <c r="M243" s="220"/>
      <c r="N243" s="221"/>
      <c r="O243" s="221"/>
      <c r="P243" s="221"/>
      <c r="Q243" s="221"/>
      <c r="R243" s="221"/>
      <c r="S243" s="221"/>
      <c r="T243" s="222"/>
      <c r="AT243" s="223" t="s">
        <v>137</v>
      </c>
      <c r="AU243" s="223" t="s">
        <v>86</v>
      </c>
      <c r="AV243" s="15" t="s">
        <v>133</v>
      </c>
      <c r="AW243" s="15" t="s">
        <v>37</v>
      </c>
      <c r="AX243" s="15" t="s">
        <v>84</v>
      </c>
      <c r="AY243" s="223" t="s">
        <v>126</v>
      </c>
    </row>
    <row r="244" spans="1:65" s="2" customFormat="1" ht="21.75" customHeight="1">
      <c r="A244" s="34"/>
      <c r="B244" s="35"/>
      <c r="C244" s="173" t="s">
        <v>304</v>
      </c>
      <c r="D244" s="173" t="s">
        <v>128</v>
      </c>
      <c r="E244" s="174" t="s">
        <v>305</v>
      </c>
      <c r="F244" s="175" t="s">
        <v>306</v>
      </c>
      <c r="G244" s="176" t="s">
        <v>280</v>
      </c>
      <c r="H244" s="177">
        <v>510.5</v>
      </c>
      <c r="I244" s="178"/>
      <c r="J244" s="179">
        <f>ROUND(I244*H244,2)</f>
        <v>0</v>
      </c>
      <c r="K244" s="175" t="s">
        <v>132</v>
      </c>
      <c r="L244" s="39"/>
      <c r="M244" s="180" t="s">
        <v>19</v>
      </c>
      <c r="N244" s="181" t="s">
        <v>47</v>
      </c>
      <c r="O244" s="64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4" t="s">
        <v>133</v>
      </c>
      <c r="AT244" s="184" t="s">
        <v>128</v>
      </c>
      <c r="AU244" s="184" t="s">
        <v>86</v>
      </c>
      <c r="AY244" s="17" t="s">
        <v>126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7" t="s">
        <v>84</v>
      </c>
      <c r="BK244" s="185">
        <f>ROUND(I244*H244,2)</f>
        <v>0</v>
      </c>
      <c r="BL244" s="17" t="s">
        <v>133</v>
      </c>
      <c r="BM244" s="184" t="s">
        <v>307</v>
      </c>
    </row>
    <row r="245" spans="1:65" s="2" customFormat="1">
      <c r="A245" s="34"/>
      <c r="B245" s="35"/>
      <c r="C245" s="36"/>
      <c r="D245" s="186" t="s">
        <v>135</v>
      </c>
      <c r="E245" s="36"/>
      <c r="F245" s="187" t="s">
        <v>308</v>
      </c>
      <c r="G245" s="36"/>
      <c r="H245" s="36"/>
      <c r="I245" s="188"/>
      <c r="J245" s="36"/>
      <c r="K245" s="36"/>
      <c r="L245" s="39"/>
      <c r="M245" s="189"/>
      <c r="N245" s="190"/>
      <c r="O245" s="64"/>
      <c r="P245" s="64"/>
      <c r="Q245" s="64"/>
      <c r="R245" s="64"/>
      <c r="S245" s="64"/>
      <c r="T245" s="65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135</v>
      </c>
      <c r="AU245" s="17" t="s">
        <v>86</v>
      </c>
    </row>
    <row r="246" spans="1:65" s="13" customFormat="1">
      <c r="B246" s="191"/>
      <c r="C246" s="192"/>
      <c r="D246" s="193" t="s">
        <v>137</v>
      </c>
      <c r="E246" s="194" t="s">
        <v>19</v>
      </c>
      <c r="F246" s="195" t="s">
        <v>299</v>
      </c>
      <c r="G246" s="192"/>
      <c r="H246" s="194" t="s">
        <v>19</v>
      </c>
      <c r="I246" s="196"/>
      <c r="J246" s="192"/>
      <c r="K246" s="192"/>
      <c r="L246" s="197"/>
      <c r="M246" s="198"/>
      <c r="N246" s="199"/>
      <c r="O246" s="199"/>
      <c r="P246" s="199"/>
      <c r="Q246" s="199"/>
      <c r="R246" s="199"/>
      <c r="S246" s="199"/>
      <c r="T246" s="200"/>
      <c r="AT246" s="201" t="s">
        <v>137</v>
      </c>
      <c r="AU246" s="201" t="s">
        <v>86</v>
      </c>
      <c r="AV246" s="13" t="s">
        <v>84</v>
      </c>
      <c r="AW246" s="13" t="s">
        <v>37</v>
      </c>
      <c r="AX246" s="13" t="s">
        <v>76</v>
      </c>
      <c r="AY246" s="201" t="s">
        <v>126</v>
      </c>
    </row>
    <row r="247" spans="1:65" s="13" customFormat="1">
      <c r="B247" s="191"/>
      <c r="C247" s="192"/>
      <c r="D247" s="193" t="s">
        <v>137</v>
      </c>
      <c r="E247" s="194" t="s">
        <v>19</v>
      </c>
      <c r="F247" s="195" t="s">
        <v>300</v>
      </c>
      <c r="G247" s="192"/>
      <c r="H247" s="194" t="s">
        <v>19</v>
      </c>
      <c r="I247" s="196"/>
      <c r="J247" s="192"/>
      <c r="K247" s="192"/>
      <c r="L247" s="197"/>
      <c r="M247" s="198"/>
      <c r="N247" s="199"/>
      <c r="O247" s="199"/>
      <c r="P247" s="199"/>
      <c r="Q247" s="199"/>
      <c r="R247" s="199"/>
      <c r="S247" s="199"/>
      <c r="T247" s="200"/>
      <c r="AT247" s="201" t="s">
        <v>137</v>
      </c>
      <c r="AU247" s="201" t="s">
        <v>86</v>
      </c>
      <c r="AV247" s="13" t="s">
        <v>84</v>
      </c>
      <c r="AW247" s="13" t="s">
        <v>37</v>
      </c>
      <c r="AX247" s="13" t="s">
        <v>76</v>
      </c>
      <c r="AY247" s="201" t="s">
        <v>126</v>
      </c>
    </row>
    <row r="248" spans="1:65" s="14" customFormat="1">
      <c r="B248" s="202"/>
      <c r="C248" s="203"/>
      <c r="D248" s="193" t="s">
        <v>137</v>
      </c>
      <c r="E248" s="204" t="s">
        <v>19</v>
      </c>
      <c r="F248" s="205" t="s">
        <v>309</v>
      </c>
      <c r="G248" s="203"/>
      <c r="H248" s="206">
        <v>510.5</v>
      </c>
      <c r="I248" s="207"/>
      <c r="J248" s="203"/>
      <c r="K248" s="203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137</v>
      </c>
      <c r="AU248" s="212" t="s">
        <v>86</v>
      </c>
      <c r="AV248" s="14" t="s">
        <v>86</v>
      </c>
      <c r="AW248" s="14" t="s">
        <v>37</v>
      </c>
      <c r="AX248" s="14" t="s">
        <v>84</v>
      </c>
      <c r="AY248" s="212" t="s">
        <v>126</v>
      </c>
    </row>
    <row r="249" spans="1:65" s="2" customFormat="1" ht="24.2" customHeight="1">
      <c r="A249" s="34"/>
      <c r="B249" s="35"/>
      <c r="C249" s="173" t="s">
        <v>310</v>
      </c>
      <c r="D249" s="173" t="s">
        <v>128</v>
      </c>
      <c r="E249" s="174" t="s">
        <v>311</v>
      </c>
      <c r="F249" s="175" t="s">
        <v>312</v>
      </c>
      <c r="G249" s="176" t="s">
        <v>280</v>
      </c>
      <c r="H249" s="177">
        <v>351.8</v>
      </c>
      <c r="I249" s="178"/>
      <c r="J249" s="179">
        <f>ROUND(I249*H249,2)</f>
        <v>0</v>
      </c>
      <c r="K249" s="175" t="s">
        <v>132</v>
      </c>
      <c r="L249" s="39"/>
      <c r="M249" s="180" t="s">
        <v>19</v>
      </c>
      <c r="N249" s="181" t="s">
        <v>47</v>
      </c>
      <c r="O249" s="64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4" t="s">
        <v>133</v>
      </c>
      <c r="AT249" s="184" t="s">
        <v>128</v>
      </c>
      <c r="AU249" s="184" t="s">
        <v>86</v>
      </c>
      <c r="AY249" s="17" t="s">
        <v>126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7" t="s">
        <v>84</v>
      </c>
      <c r="BK249" s="185">
        <f>ROUND(I249*H249,2)</f>
        <v>0</v>
      </c>
      <c r="BL249" s="17" t="s">
        <v>133</v>
      </c>
      <c r="BM249" s="184" t="s">
        <v>313</v>
      </c>
    </row>
    <row r="250" spans="1:65" s="2" customFormat="1">
      <c r="A250" s="34"/>
      <c r="B250" s="35"/>
      <c r="C250" s="36"/>
      <c r="D250" s="186" t="s">
        <v>135</v>
      </c>
      <c r="E250" s="36"/>
      <c r="F250" s="187" t="s">
        <v>314</v>
      </c>
      <c r="G250" s="36"/>
      <c r="H250" s="36"/>
      <c r="I250" s="188"/>
      <c r="J250" s="36"/>
      <c r="K250" s="36"/>
      <c r="L250" s="39"/>
      <c r="M250" s="189"/>
      <c r="N250" s="190"/>
      <c r="O250" s="64"/>
      <c r="P250" s="64"/>
      <c r="Q250" s="64"/>
      <c r="R250" s="64"/>
      <c r="S250" s="64"/>
      <c r="T250" s="65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135</v>
      </c>
      <c r="AU250" s="17" t="s">
        <v>86</v>
      </c>
    </row>
    <row r="251" spans="1:65" s="13" customFormat="1">
      <c r="B251" s="191"/>
      <c r="C251" s="192"/>
      <c r="D251" s="193" t="s">
        <v>137</v>
      </c>
      <c r="E251" s="194" t="s">
        <v>19</v>
      </c>
      <c r="F251" s="195" t="s">
        <v>283</v>
      </c>
      <c r="G251" s="192"/>
      <c r="H251" s="194" t="s">
        <v>19</v>
      </c>
      <c r="I251" s="196"/>
      <c r="J251" s="192"/>
      <c r="K251" s="192"/>
      <c r="L251" s="197"/>
      <c r="M251" s="198"/>
      <c r="N251" s="199"/>
      <c r="O251" s="199"/>
      <c r="P251" s="199"/>
      <c r="Q251" s="199"/>
      <c r="R251" s="199"/>
      <c r="S251" s="199"/>
      <c r="T251" s="200"/>
      <c r="AT251" s="201" t="s">
        <v>137</v>
      </c>
      <c r="AU251" s="201" t="s">
        <v>86</v>
      </c>
      <c r="AV251" s="13" t="s">
        <v>84</v>
      </c>
      <c r="AW251" s="13" t="s">
        <v>37</v>
      </c>
      <c r="AX251" s="13" t="s">
        <v>76</v>
      </c>
      <c r="AY251" s="201" t="s">
        <v>126</v>
      </c>
    </row>
    <row r="252" spans="1:65" s="14" customFormat="1">
      <c r="B252" s="202"/>
      <c r="C252" s="203"/>
      <c r="D252" s="193" t="s">
        <v>137</v>
      </c>
      <c r="E252" s="204" t="s">
        <v>19</v>
      </c>
      <c r="F252" s="205" t="s">
        <v>284</v>
      </c>
      <c r="G252" s="203"/>
      <c r="H252" s="206">
        <v>351.8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137</v>
      </c>
      <c r="AU252" s="212" t="s">
        <v>86</v>
      </c>
      <c r="AV252" s="14" t="s">
        <v>86</v>
      </c>
      <c r="AW252" s="14" t="s">
        <v>37</v>
      </c>
      <c r="AX252" s="14" t="s">
        <v>84</v>
      </c>
      <c r="AY252" s="212" t="s">
        <v>126</v>
      </c>
    </row>
    <row r="253" spans="1:65" s="2" customFormat="1" ht="24.2" customHeight="1">
      <c r="A253" s="34"/>
      <c r="B253" s="35"/>
      <c r="C253" s="173" t="s">
        <v>315</v>
      </c>
      <c r="D253" s="173" t="s">
        <v>128</v>
      </c>
      <c r="E253" s="174" t="s">
        <v>316</v>
      </c>
      <c r="F253" s="175" t="s">
        <v>317</v>
      </c>
      <c r="G253" s="176" t="s">
        <v>280</v>
      </c>
      <c r="H253" s="177">
        <v>12</v>
      </c>
      <c r="I253" s="178"/>
      <c r="J253" s="179">
        <f>ROUND(I253*H253,2)</f>
        <v>0</v>
      </c>
      <c r="K253" s="175" t="s">
        <v>132</v>
      </c>
      <c r="L253" s="39"/>
      <c r="M253" s="180" t="s">
        <v>19</v>
      </c>
      <c r="N253" s="181" t="s">
        <v>47</v>
      </c>
      <c r="O253" s="64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4" t="s">
        <v>133</v>
      </c>
      <c r="AT253" s="184" t="s">
        <v>128</v>
      </c>
      <c r="AU253" s="184" t="s">
        <v>86</v>
      </c>
      <c r="AY253" s="17" t="s">
        <v>126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7" t="s">
        <v>84</v>
      </c>
      <c r="BK253" s="185">
        <f>ROUND(I253*H253,2)</f>
        <v>0</v>
      </c>
      <c r="BL253" s="17" t="s">
        <v>133</v>
      </c>
      <c r="BM253" s="184" t="s">
        <v>318</v>
      </c>
    </row>
    <row r="254" spans="1:65" s="2" customFormat="1">
      <c r="A254" s="34"/>
      <c r="B254" s="35"/>
      <c r="C254" s="36"/>
      <c r="D254" s="186" t="s">
        <v>135</v>
      </c>
      <c r="E254" s="36"/>
      <c r="F254" s="187" t="s">
        <v>319</v>
      </c>
      <c r="G254" s="36"/>
      <c r="H254" s="36"/>
      <c r="I254" s="188"/>
      <c r="J254" s="36"/>
      <c r="K254" s="36"/>
      <c r="L254" s="39"/>
      <c r="M254" s="189"/>
      <c r="N254" s="190"/>
      <c r="O254" s="64"/>
      <c r="P254" s="64"/>
      <c r="Q254" s="64"/>
      <c r="R254" s="64"/>
      <c r="S254" s="64"/>
      <c r="T254" s="65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135</v>
      </c>
      <c r="AU254" s="17" t="s">
        <v>86</v>
      </c>
    </row>
    <row r="255" spans="1:65" s="13" customFormat="1">
      <c r="B255" s="191"/>
      <c r="C255" s="192"/>
      <c r="D255" s="193" t="s">
        <v>137</v>
      </c>
      <c r="E255" s="194" t="s">
        <v>19</v>
      </c>
      <c r="F255" s="195" t="s">
        <v>320</v>
      </c>
      <c r="G255" s="192"/>
      <c r="H255" s="194" t="s">
        <v>19</v>
      </c>
      <c r="I255" s="196"/>
      <c r="J255" s="192"/>
      <c r="K255" s="192"/>
      <c r="L255" s="197"/>
      <c r="M255" s="198"/>
      <c r="N255" s="199"/>
      <c r="O255" s="199"/>
      <c r="P255" s="199"/>
      <c r="Q255" s="199"/>
      <c r="R255" s="199"/>
      <c r="S255" s="199"/>
      <c r="T255" s="200"/>
      <c r="AT255" s="201" t="s">
        <v>137</v>
      </c>
      <c r="AU255" s="201" t="s">
        <v>86</v>
      </c>
      <c r="AV255" s="13" t="s">
        <v>84</v>
      </c>
      <c r="AW255" s="13" t="s">
        <v>37</v>
      </c>
      <c r="AX255" s="13" t="s">
        <v>76</v>
      </c>
      <c r="AY255" s="201" t="s">
        <v>126</v>
      </c>
    </row>
    <row r="256" spans="1:65" s="14" customFormat="1">
      <c r="B256" s="202"/>
      <c r="C256" s="203"/>
      <c r="D256" s="193" t="s">
        <v>137</v>
      </c>
      <c r="E256" s="204" t="s">
        <v>19</v>
      </c>
      <c r="F256" s="205" t="s">
        <v>321</v>
      </c>
      <c r="G256" s="203"/>
      <c r="H256" s="206">
        <v>12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137</v>
      </c>
      <c r="AU256" s="212" t="s">
        <v>86</v>
      </c>
      <c r="AV256" s="14" t="s">
        <v>86</v>
      </c>
      <c r="AW256" s="14" t="s">
        <v>37</v>
      </c>
      <c r="AX256" s="14" t="s">
        <v>84</v>
      </c>
      <c r="AY256" s="212" t="s">
        <v>126</v>
      </c>
    </row>
    <row r="257" spans="1:65" s="2" customFormat="1" ht="21.75" customHeight="1">
      <c r="A257" s="34"/>
      <c r="B257" s="35"/>
      <c r="C257" s="173" t="s">
        <v>322</v>
      </c>
      <c r="D257" s="173" t="s">
        <v>128</v>
      </c>
      <c r="E257" s="174" t="s">
        <v>323</v>
      </c>
      <c r="F257" s="175" t="s">
        <v>324</v>
      </c>
      <c r="G257" s="176" t="s">
        <v>131</v>
      </c>
      <c r="H257" s="177">
        <v>24</v>
      </c>
      <c r="I257" s="178"/>
      <c r="J257" s="179">
        <f>ROUND(I257*H257,2)</f>
        <v>0</v>
      </c>
      <c r="K257" s="175" t="s">
        <v>132</v>
      </c>
      <c r="L257" s="39"/>
      <c r="M257" s="180" t="s">
        <v>19</v>
      </c>
      <c r="N257" s="181" t="s">
        <v>47</v>
      </c>
      <c r="O257" s="64"/>
      <c r="P257" s="182">
        <f>O257*H257</f>
        <v>0</v>
      </c>
      <c r="Q257" s="182">
        <v>8.3850999999999999E-4</v>
      </c>
      <c r="R257" s="182">
        <f>Q257*H257</f>
        <v>2.0124240000000002E-2</v>
      </c>
      <c r="S257" s="182">
        <v>0</v>
      </c>
      <c r="T257" s="183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4" t="s">
        <v>133</v>
      </c>
      <c r="AT257" s="184" t="s">
        <v>128</v>
      </c>
      <c r="AU257" s="184" t="s">
        <v>86</v>
      </c>
      <c r="AY257" s="17" t="s">
        <v>126</v>
      </c>
      <c r="BE257" s="185">
        <f>IF(N257="základní",J257,0)</f>
        <v>0</v>
      </c>
      <c r="BF257" s="185">
        <f>IF(N257="snížená",J257,0)</f>
        <v>0</v>
      </c>
      <c r="BG257" s="185">
        <f>IF(N257="zákl. přenesená",J257,0)</f>
        <v>0</v>
      </c>
      <c r="BH257" s="185">
        <f>IF(N257="sníž. přenesená",J257,0)</f>
        <v>0</v>
      </c>
      <c r="BI257" s="185">
        <f>IF(N257="nulová",J257,0)</f>
        <v>0</v>
      </c>
      <c r="BJ257" s="17" t="s">
        <v>84</v>
      </c>
      <c r="BK257" s="185">
        <f>ROUND(I257*H257,2)</f>
        <v>0</v>
      </c>
      <c r="BL257" s="17" t="s">
        <v>133</v>
      </c>
      <c r="BM257" s="184" t="s">
        <v>325</v>
      </c>
    </row>
    <row r="258" spans="1:65" s="2" customFormat="1">
      <c r="A258" s="34"/>
      <c r="B258" s="35"/>
      <c r="C258" s="36"/>
      <c r="D258" s="186" t="s">
        <v>135</v>
      </c>
      <c r="E258" s="36"/>
      <c r="F258" s="187" t="s">
        <v>326</v>
      </c>
      <c r="G258" s="36"/>
      <c r="H258" s="36"/>
      <c r="I258" s="188"/>
      <c r="J258" s="36"/>
      <c r="K258" s="36"/>
      <c r="L258" s="39"/>
      <c r="M258" s="189"/>
      <c r="N258" s="190"/>
      <c r="O258" s="64"/>
      <c r="P258" s="64"/>
      <c r="Q258" s="64"/>
      <c r="R258" s="64"/>
      <c r="S258" s="64"/>
      <c r="T258" s="65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135</v>
      </c>
      <c r="AU258" s="17" t="s">
        <v>86</v>
      </c>
    </row>
    <row r="259" spans="1:65" s="13" customFormat="1">
      <c r="B259" s="191"/>
      <c r="C259" s="192"/>
      <c r="D259" s="193" t="s">
        <v>137</v>
      </c>
      <c r="E259" s="194" t="s">
        <v>19</v>
      </c>
      <c r="F259" s="195" t="s">
        <v>320</v>
      </c>
      <c r="G259" s="192"/>
      <c r="H259" s="194" t="s">
        <v>19</v>
      </c>
      <c r="I259" s="196"/>
      <c r="J259" s="192"/>
      <c r="K259" s="192"/>
      <c r="L259" s="197"/>
      <c r="M259" s="198"/>
      <c r="N259" s="199"/>
      <c r="O259" s="199"/>
      <c r="P259" s="199"/>
      <c r="Q259" s="199"/>
      <c r="R259" s="199"/>
      <c r="S259" s="199"/>
      <c r="T259" s="200"/>
      <c r="AT259" s="201" t="s">
        <v>137</v>
      </c>
      <c r="AU259" s="201" t="s">
        <v>86</v>
      </c>
      <c r="AV259" s="13" t="s">
        <v>84</v>
      </c>
      <c r="AW259" s="13" t="s">
        <v>37</v>
      </c>
      <c r="AX259" s="13" t="s">
        <v>76</v>
      </c>
      <c r="AY259" s="201" t="s">
        <v>126</v>
      </c>
    </row>
    <row r="260" spans="1:65" s="14" customFormat="1">
      <c r="B260" s="202"/>
      <c r="C260" s="203"/>
      <c r="D260" s="193" t="s">
        <v>137</v>
      </c>
      <c r="E260" s="204" t="s">
        <v>19</v>
      </c>
      <c r="F260" s="205" t="s">
        <v>327</v>
      </c>
      <c r="G260" s="203"/>
      <c r="H260" s="206">
        <v>24</v>
      </c>
      <c r="I260" s="207"/>
      <c r="J260" s="203"/>
      <c r="K260" s="203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137</v>
      </c>
      <c r="AU260" s="212" t="s">
        <v>86</v>
      </c>
      <c r="AV260" s="14" t="s">
        <v>86</v>
      </c>
      <c r="AW260" s="14" t="s">
        <v>37</v>
      </c>
      <c r="AX260" s="14" t="s">
        <v>84</v>
      </c>
      <c r="AY260" s="212" t="s">
        <v>126</v>
      </c>
    </row>
    <row r="261" spans="1:65" s="2" customFormat="1" ht="24.2" customHeight="1">
      <c r="A261" s="34"/>
      <c r="B261" s="35"/>
      <c r="C261" s="173" t="s">
        <v>328</v>
      </c>
      <c r="D261" s="173" t="s">
        <v>128</v>
      </c>
      <c r="E261" s="174" t="s">
        <v>329</v>
      </c>
      <c r="F261" s="175" t="s">
        <v>330</v>
      </c>
      <c r="G261" s="176" t="s">
        <v>131</v>
      </c>
      <c r="H261" s="177">
        <v>24</v>
      </c>
      <c r="I261" s="178"/>
      <c r="J261" s="179">
        <f>ROUND(I261*H261,2)</f>
        <v>0</v>
      </c>
      <c r="K261" s="175" t="s">
        <v>132</v>
      </c>
      <c r="L261" s="39"/>
      <c r="M261" s="180" t="s">
        <v>19</v>
      </c>
      <c r="N261" s="181" t="s">
        <v>47</v>
      </c>
      <c r="O261" s="64"/>
      <c r="P261" s="182">
        <f>O261*H261</f>
        <v>0</v>
      </c>
      <c r="Q261" s="182">
        <v>0</v>
      </c>
      <c r="R261" s="182">
        <f>Q261*H261</f>
        <v>0</v>
      </c>
      <c r="S261" s="182">
        <v>0</v>
      </c>
      <c r="T261" s="183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4" t="s">
        <v>133</v>
      </c>
      <c r="AT261" s="184" t="s">
        <v>128</v>
      </c>
      <c r="AU261" s="184" t="s">
        <v>86</v>
      </c>
      <c r="AY261" s="17" t="s">
        <v>126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7" t="s">
        <v>84</v>
      </c>
      <c r="BK261" s="185">
        <f>ROUND(I261*H261,2)</f>
        <v>0</v>
      </c>
      <c r="BL261" s="17" t="s">
        <v>133</v>
      </c>
      <c r="BM261" s="184" t="s">
        <v>331</v>
      </c>
    </row>
    <row r="262" spans="1:65" s="2" customFormat="1">
      <c r="A262" s="34"/>
      <c r="B262" s="35"/>
      <c r="C262" s="36"/>
      <c r="D262" s="186" t="s">
        <v>135</v>
      </c>
      <c r="E262" s="36"/>
      <c r="F262" s="187" t="s">
        <v>332</v>
      </c>
      <c r="G262" s="36"/>
      <c r="H262" s="36"/>
      <c r="I262" s="188"/>
      <c r="J262" s="36"/>
      <c r="K262" s="36"/>
      <c r="L262" s="39"/>
      <c r="M262" s="189"/>
      <c r="N262" s="190"/>
      <c r="O262" s="64"/>
      <c r="P262" s="64"/>
      <c r="Q262" s="64"/>
      <c r="R262" s="64"/>
      <c r="S262" s="64"/>
      <c r="T262" s="65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7" t="s">
        <v>135</v>
      </c>
      <c r="AU262" s="17" t="s">
        <v>86</v>
      </c>
    </row>
    <row r="263" spans="1:65" s="13" customFormat="1">
      <c r="B263" s="191"/>
      <c r="C263" s="192"/>
      <c r="D263" s="193" t="s">
        <v>137</v>
      </c>
      <c r="E263" s="194" t="s">
        <v>19</v>
      </c>
      <c r="F263" s="195" t="s">
        <v>320</v>
      </c>
      <c r="G263" s="192"/>
      <c r="H263" s="194" t="s">
        <v>19</v>
      </c>
      <c r="I263" s="196"/>
      <c r="J263" s="192"/>
      <c r="K263" s="192"/>
      <c r="L263" s="197"/>
      <c r="M263" s="198"/>
      <c r="N263" s="199"/>
      <c r="O263" s="199"/>
      <c r="P263" s="199"/>
      <c r="Q263" s="199"/>
      <c r="R263" s="199"/>
      <c r="S263" s="199"/>
      <c r="T263" s="200"/>
      <c r="AT263" s="201" t="s">
        <v>137</v>
      </c>
      <c r="AU263" s="201" t="s">
        <v>86</v>
      </c>
      <c r="AV263" s="13" t="s">
        <v>84</v>
      </c>
      <c r="AW263" s="13" t="s">
        <v>37</v>
      </c>
      <c r="AX263" s="13" t="s">
        <v>76</v>
      </c>
      <c r="AY263" s="201" t="s">
        <v>126</v>
      </c>
    </row>
    <row r="264" spans="1:65" s="14" customFormat="1">
      <c r="B264" s="202"/>
      <c r="C264" s="203"/>
      <c r="D264" s="193" t="s">
        <v>137</v>
      </c>
      <c r="E264" s="204" t="s">
        <v>19</v>
      </c>
      <c r="F264" s="205" t="s">
        <v>327</v>
      </c>
      <c r="G264" s="203"/>
      <c r="H264" s="206">
        <v>24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137</v>
      </c>
      <c r="AU264" s="212" t="s">
        <v>86</v>
      </c>
      <c r="AV264" s="14" t="s">
        <v>86</v>
      </c>
      <c r="AW264" s="14" t="s">
        <v>37</v>
      </c>
      <c r="AX264" s="14" t="s">
        <v>84</v>
      </c>
      <c r="AY264" s="212" t="s">
        <v>126</v>
      </c>
    </row>
    <row r="265" spans="1:65" s="2" customFormat="1" ht="37.9" customHeight="1">
      <c r="A265" s="34"/>
      <c r="B265" s="35"/>
      <c r="C265" s="173" t="s">
        <v>333</v>
      </c>
      <c r="D265" s="173" t="s">
        <v>128</v>
      </c>
      <c r="E265" s="174" t="s">
        <v>334</v>
      </c>
      <c r="F265" s="175" t="s">
        <v>335</v>
      </c>
      <c r="G265" s="176" t="s">
        <v>280</v>
      </c>
      <c r="H265" s="177">
        <v>1188.26</v>
      </c>
      <c r="I265" s="178"/>
      <c r="J265" s="179">
        <f>ROUND(I265*H265,2)</f>
        <v>0</v>
      </c>
      <c r="K265" s="175" t="s">
        <v>132</v>
      </c>
      <c r="L265" s="39"/>
      <c r="M265" s="180" t="s">
        <v>19</v>
      </c>
      <c r="N265" s="181" t="s">
        <v>47</v>
      </c>
      <c r="O265" s="64"/>
      <c r="P265" s="182">
        <f>O265*H265</f>
        <v>0</v>
      </c>
      <c r="Q265" s="182">
        <v>0</v>
      </c>
      <c r="R265" s="182">
        <f>Q265*H265</f>
        <v>0</v>
      </c>
      <c r="S265" s="182">
        <v>0</v>
      </c>
      <c r="T265" s="183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4" t="s">
        <v>133</v>
      </c>
      <c r="AT265" s="184" t="s">
        <v>128</v>
      </c>
      <c r="AU265" s="184" t="s">
        <v>86</v>
      </c>
      <c r="AY265" s="17" t="s">
        <v>126</v>
      </c>
      <c r="BE265" s="185">
        <f>IF(N265="základní",J265,0)</f>
        <v>0</v>
      </c>
      <c r="BF265" s="185">
        <f>IF(N265="snížená",J265,0)</f>
        <v>0</v>
      </c>
      <c r="BG265" s="185">
        <f>IF(N265="zákl. přenesená",J265,0)</f>
        <v>0</v>
      </c>
      <c r="BH265" s="185">
        <f>IF(N265="sníž. přenesená",J265,0)</f>
        <v>0</v>
      </c>
      <c r="BI265" s="185">
        <f>IF(N265="nulová",J265,0)</f>
        <v>0</v>
      </c>
      <c r="BJ265" s="17" t="s">
        <v>84</v>
      </c>
      <c r="BK265" s="185">
        <f>ROUND(I265*H265,2)</f>
        <v>0</v>
      </c>
      <c r="BL265" s="17" t="s">
        <v>133</v>
      </c>
      <c r="BM265" s="184" t="s">
        <v>336</v>
      </c>
    </row>
    <row r="266" spans="1:65" s="2" customFormat="1">
      <c r="A266" s="34"/>
      <c r="B266" s="35"/>
      <c r="C266" s="36"/>
      <c r="D266" s="186" t="s">
        <v>135</v>
      </c>
      <c r="E266" s="36"/>
      <c r="F266" s="187" t="s">
        <v>337</v>
      </c>
      <c r="G266" s="36"/>
      <c r="H266" s="36"/>
      <c r="I266" s="188"/>
      <c r="J266" s="36"/>
      <c r="K266" s="36"/>
      <c r="L266" s="39"/>
      <c r="M266" s="189"/>
      <c r="N266" s="190"/>
      <c r="O266" s="64"/>
      <c r="P266" s="64"/>
      <c r="Q266" s="64"/>
      <c r="R266" s="64"/>
      <c r="S266" s="64"/>
      <c r="T266" s="65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7" t="s">
        <v>135</v>
      </c>
      <c r="AU266" s="17" t="s">
        <v>86</v>
      </c>
    </row>
    <row r="267" spans="1:65" s="13" customFormat="1">
      <c r="B267" s="191"/>
      <c r="C267" s="192"/>
      <c r="D267" s="193" t="s">
        <v>137</v>
      </c>
      <c r="E267" s="194" t="s">
        <v>19</v>
      </c>
      <c r="F267" s="195" t="s">
        <v>338</v>
      </c>
      <c r="G267" s="192"/>
      <c r="H267" s="194" t="s">
        <v>19</v>
      </c>
      <c r="I267" s="196"/>
      <c r="J267" s="192"/>
      <c r="K267" s="192"/>
      <c r="L267" s="197"/>
      <c r="M267" s="198"/>
      <c r="N267" s="199"/>
      <c r="O267" s="199"/>
      <c r="P267" s="199"/>
      <c r="Q267" s="199"/>
      <c r="R267" s="199"/>
      <c r="S267" s="199"/>
      <c r="T267" s="200"/>
      <c r="AT267" s="201" t="s">
        <v>137</v>
      </c>
      <c r="AU267" s="201" t="s">
        <v>86</v>
      </c>
      <c r="AV267" s="13" t="s">
        <v>84</v>
      </c>
      <c r="AW267" s="13" t="s">
        <v>37</v>
      </c>
      <c r="AX267" s="13" t="s">
        <v>76</v>
      </c>
      <c r="AY267" s="201" t="s">
        <v>126</v>
      </c>
    </row>
    <row r="268" spans="1:65" s="14" customFormat="1">
      <c r="B268" s="202"/>
      <c r="C268" s="203"/>
      <c r="D268" s="193" t="s">
        <v>137</v>
      </c>
      <c r="E268" s="204" t="s">
        <v>19</v>
      </c>
      <c r="F268" s="205" t="s">
        <v>339</v>
      </c>
      <c r="G268" s="203"/>
      <c r="H268" s="206">
        <v>1185.06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137</v>
      </c>
      <c r="AU268" s="212" t="s">
        <v>86</v>
      </c>
      <c r="AV268" s="14" t="s">
        <v>86</v>
      </c>
      <c r="AW268" s="14" t="s">
        <v>37</v>
      </c>
      <c r="AX268" s="14" t="s">
        <v>76</v>
      </c>
      <c r="AY268" s="212" t="s">
        <v>126</v>
      </c>
    </row>
    <row r="269" spans="1:65" s="13" customFormat="1">
      <c r="B269" s="191"/>
      <c r="C269" s="192"/>
      <c r="D269" s="193" t="s">
        <v>137</v>
      </c>
      <c r="E269" s="194" t="s">
        <v>19</v>
      </c>
      <c r="F269" s="195" t="s">
        <v>340</v>
      </c>
      <c r="G269" s="192"/>
      <c r="H269" s="194" t="s">
        <v>19</v>
      </c>
      <c r="I269" s="196"/>
      <c r="J269" s="192"/>
      <c r="K269" s="192"/>
      <c r="L269" s="197"/>
      <c r="M269" s="198"/>
      <c r="N269" s="199"/>
      <c r="O269" s="199"/>
      <c r="P269" s="199"/>
      <c r="Q269" s="199"/>
      <c r="R269" s="199"/>
      <c r="S269" s="199"/>
      <c r="T269" s="200"/>
      <c r="AT269" s="201" t="s">
        <v>137</v>
      </c>
      <c r="AU269" s="201" t="s">
        <v>86</v>
      </c>
      <c r="AV269" s="13" t="s">
        <v>84</v>
      </c>
      <c r="AW269" s="13" t="s">
        <v>37</v>
      </c>
      <c r="AX269" s="13" t="s">
        <v>76</v>
      </c>
      <c r="AY269" s="201" t="s">
        <v>126</v>
      </c>
    </row>
    <row r="270" spans="1:65" s="14" customFormat="1">
      <c r="B270" s="202"/>
      <c r="C270" s="203"/>
      <c r="D270" s="193" t="s">
        <v>137</v>
      </c>
      <c r="E270" s="204" t="s">
        <v>19</v>
      </c>
      <c r="F270" s="205" t="s">
        <v>341</v>
      </c>
      <c r="G270" s="203"/>
      <c r="H270" s="206">
        <v>3.2</v>
      </c>
      <c r="I270" s="207"/>
      <c r="J270" s="203"/>
      <c r="K270" s="203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137</v>
      </c>
      <c r="AU270" s="212" t="s">
        <v>86</v>
      </c>
      <c r="AV270" s="14" t="s">
        <v>86</v>
      </c>
      <c r="AW270" s="14" t="s">
        <v>37</v>
      </c>
      <c r="AX270" s="14" t="s">
        <v>76</v>
      </c>
      <c r="AY270" s="212" t="s">
        <v>126</v>
      </c>
    </row>
    <row r="271" spans="1:65" s="15" customFormat="1">
      <c r="B271" s="213"/>
      <c r="C271" s="214"/>
      <c r="D271" s="193" t="s">
        <v>137</v>
      </c>
      <c r="E271" s="215" t="s">
        <v>19</v>
      </c>
      <c r="F271" s="216" t="s">
        <v>148</v>
      </c>
      <c r="G271" s="214"/>
      <c r="H271" s="217">
        <v>1188.26</v>
      </c>
      <c r="I271" s="218"/>
      <c r="J271" s="214"/>
      <c r="K271" s="214"/>
      <c r="L271" s="219"/>
      <c r="M271" s="220"/>
      <c r="N271" s="221"/>
      <c r="O271" s="221"/>
      <c r="P271" s="221"/>
      <c r="Q271" s="221"/>
      <c r="R271" s="221"/>
      <c r="S271" s="221"/>
      <c r="T271" s="222"/>
      <c r="AT271" s="223" t="s">
        <v>137</v>
      </c>
      <c r="AU271" s="223" t="s">
        <v>86</v>
      </c>
      <c r="AV271" s="15" t="s">
        <v>133</v>
      </c>
      <c r="AW271" s="15" t="s">
        <v>37</v>
      </c>
      <c r="AX271" s="15" t="s">
        <v>84</v>
      </c>
      <c r="AY271" s="223" t="s">
        <v>126</v>
      </c>
    </row>
    <row r="272" spans="1:65" s="2" customFormat="1" ht="24.2" customHeight="1">
      <c r="A272" s="34"/>
      <c r="B272" s="35"/>
      <c r="C272" s="173" t="s">
        <v>342</v>
      </c>
      <c r="D272" s="173" t="s">
        <v>128</v>
      </c>
      <c r="E272" s="174" t="s">
        <v>343</v>
      </c>
      <c r="F272" s="175" t="s">
        <v>344</v>
      </c>
      <c r="G272" s="176" t="s">
        <v>345</v>
      </c>
      <c r="H272" s="177">
        <v>2020.0419999999999</v>
      </c>
      <c r="I272" s="178"/>
      <c r="J272" s="179">
        <f>ROUND(I272*H272,2)</f>
        <v>0</v>
      </c>
      <c r="K272" s="175" t="s">
        <v>132</v>
      </c>
      <c r="L272" s="39"/>
      <c r="M272" s="180" t="s">
        <v>19</v>
      </c>
      <c r="N272" s="181" t="s">
        <v>47</v>
      </c>
      <c r="O272" s="64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4" t="s">
        <v>133</v>
      </c>
      <c r="AT272" s="184" t="s">
        <v>128</v>
      </c>
      <c r="AU272" s="184" t="s">
        <v>86</v>
      </c>
      <c r="AY272" s="17" t="s">
        <v>126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7" t="s">
        <v>84</v>
      </c>
      <c r="BK272" s="185">
        <f>ROUND(I272*H272,2)</f>
        <v>0</v>
      </c>
      <c r="BL272" s="17" t="s">
        <v>133</v>
      </c>
      <c r="BM272" s="184" t="s">
        <v>346</v>
      </c>
    </row>
    <row r="273" spans="1:65" s="2" customFormat="1">
      <c r="A273" s="34"/>
      <c r="B273" s="35"/>
      <c r="C273" s="36"/>
      <c r="D273" s="186" t="s">
        <v>135</v>
      </c>
      <c r="E273" s="36"/>
      <c r="F273" s="187" t="s">
        <v>347</v>
      </c>
      <c r="G273" s="36"/>
      <c r="H273" s="36"/>
      <c r="I273" s="188"/>
      <c r="J273" s="36"/>
      <c r="K273" s="36"/>
      <c r="L273" s="39"/>
      <c r="M273" s="189"/>
      <c r="N273" s="190"/>
      <c r="O273" s="64"/>
      <c r="P273" s="64"/>
      <c r="Q273" s="64"/>
      <c r="R273" s="64"/>
      <c r="S273" s="64"/>
      <c r="T273" s="65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7" t="s">
        <v>135</v>
      </c>
      <c r="AU273" s="17" t="s">
        <v>86</v>
      </c>
    </row>
    <row r="274" spans="1:65" s="14" customFormat="1">
      <c r="B274" s="202"/>
      <c r="C274" s="203"/>
      <c r="D274" s="193" t="s">
        <v>137</v>
      </c>
      <c r="E274" s="204" t="s">
        <v>19</v>
      </c>
      <c r="F274" s="205" t="s">
        <v>348</v>
      </c>
      <c r="G274" s="203"/>
      <c r="H274" s="206">
        <v>2020.0419999999999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137</v>
      </c>
      <c r="AU274" s="212" t="s">
        <v>86</v>
      </c>
      <c r="AV274" s="14" t="s">
        <v>86</v>
      </c>
      <c r="AW274" s="14" t="s">
        <v>37</v>
      </c>
      <c r="AX274" s="14" t="s">
        <v>84</v>
      </c>
      <c r="AY274" s="212" t="s">
        <v>126</v>
      </c>
    </row>
    <row r="275" spans="1:65" s="2" customFormat="1" ht="24.2" customHeight="1">
      <c r="A275" s="34"/>
      <c r="B275" s="35"/>
      <c r="C275" s="173" t="s">
        <v>349</v>
      </c>
      <c r="D275" s="173" t="s">
        <v>128</v>
      </c>
      <c r="E275" s="174" t="s">
        <v>350</v>
      </c>
      <c r="F275" s="175" t="s">
        <v>351</v>
      </c>
      <c r="G275" s="176" t="s">
        <v>280</v>
      </c>
      <c r="H275" s="177">
        <v>8.8000000000000007</v>
      </c>
      <c r="I275" s="178"/>
      <c r="J275" s="179">
        <f>ROUND(I275*H275,2)</f>
        <v>0</v>
      </c>
      <c r="K275" s="175" t="s">
        <v>132</v>
      </c>
      <c r="L275" s="39"/>
      <c r="M275" s="180" t="s">
        <v>19</v>
      </c>
      <c r="N275" s="181" t="s">
        <v>47</v>
      </c>
      <c r="O275" s="64"/>
      <c r="P275" s="182">
        <f>O275*H275</f>
        <v>0</v>
      </c>
      <c r="Q275" s="182">
        <v>0</v>
      </c>
      <c r="R275" s="182">
        <f>Q275*H275</f>
        <v>0</v>
      </c>
      <c r="S275" s="182">
        <v>0</v>
      </c>
      <c r="T275" s="183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4" t="s">
        <v>133</v>
      </c>
      <c r="AT275" s="184" t="s">
        <v>128</v>
      </c>
      <c r="AU275" s="184" t="s">
        <v>86</v>
      </c>
      <c r="AY275" s="17" t="s">
        <v>126</v>
      </c>
      <c r="BE275" s="185">
        <f>IF(N275="základní",J275,0)</f>
        <v>0</v>
      </c>
      <c r="BF275" s="185">
        <f>IF(N275="snížená",J275,0)</f>
        <v>0</v>
      </c>
      <c r="BG275" s="185">
        <f>IF(N275="zákl. přenesená",J275,0)</f>
        <v>0</v>
      </c>
      <c r="BH275" s="185">
        <f>IF(N275="sníž. přenesená",J275,0)</f>
        <v>0</v>
      </c>
      <c r="BI275" s="185">
        <f>IF(N275="nulová",J275,0)</f>
        <v>0</v>
      </c>
      <c r="BJ275" s="17" t="s">
        <v>84</v>
      </c>
      <c r="BK275" s="185">
        <f>ROUND(I275*H275,2)</f>
        <v>0</v>
      </c>
      <c r="BL275" s="17" t="s">
        <v>133</v>
      </c>
      <c r="BM275" s="184" t="s">
        <v>352</v>
      </c>
    </row>
    <row r="276" spans="1:65" s="2" customFormat="1">
      <c r="A276" s="34"/>
      <c r="B276" s="35"/>
      <c r="C276" s="36"/>
      <c r="D276" s="186" t="s">
        <v>135</v>
      </c>
      <c r="E276" s="36"/>
      <c r="F276" s="187" t="s">
        <v>353</v>
      </c>
      <c r="G276" s="36"/>
      <c r="H276" s="36"/>
      <c r="I276" s="188"/>
      <c r="J276" s="36"/>
      <c r="K276" s="36"/>
      <c r="L276" s="39"/>
      <c r="M276" s="189"/>
      <c r="N276" s="190"/>
      <c r="O276" s="64"/>
      <c r="P276" s="64"/>
      <c r="Q276" s="64"/>
      <c r="R276" s="64"/>
      <c r="S276" s="64"/>
      <c r="T276" s="65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135</v>
      </c>
      <c r="AU276" s="17" t="s">
        <v>86</v>
      </c>
    </row>
    <row r="277" spans="1:65" s="13" customFormat="1">
      <c r="B277" s="191"/>
      <c r="C277" s="192"/>
      <c r="D277" s="193" t="s">
        <v>137</v>
      </c>
      <c r="E277" s="194" t="s">
        <v>19</v>
      </c>
      <c r="F277" s="195" t="s">
        <v>320</v>
      </c>
      <c r="G277" s="192"/>
      <c r="H277" s="194" t="s">
        <v>19</v>
      </c>
      <c r="I277" s="196"/>
      <c r="J277" s="192"/>
      <c r="K277" s="192"/>
      <c r="L277" s="197"/>
      <c r="M277" s="198"/>
      <c r="N277" s="199"/>
      <c r="O277" s="199"/>
      <c r="P277" s="199"/>
      <c r="Q277" s="199"/>
      <c r="R277" s="199"/>
      <c r="S277" s="199"/>
      <c r="T277" s="200"/>
      <c r="AT277" s="201" t="s">
        <v>137</v>
      </c>
      <c r="AU277" s="201" t="s">
        <v>86</v>
      </c>
      <c r="AV277" s="13" t="s">
        <v>84</v>
      </c>
      <c r="AW277" s="13" t="s">
        <v>37</v>
      </c>
      <c r="AX277" s="13" t="s">
        <v>76</v>
      </c>
      <c r="AY277" s="201" t="s">
        <v>126</v>
      </c>
    </row>
    <row r="278" spans="1:65" s="14" customFormat="1">
      <c r="B278" s="202"/>
      <c r="C278" s="203"/>
      <c r="D278" s="193" t="s">
        <v>137</v>
      </c>
      <c r="E278" s="204" t="s">
        <v>19</v>
      </c>
      <c r="F278" s="205" t="s">
        <v>354</v>
      </c>
      <c r="G278" s="203"/>
      <c r="H278" s="206">
        <v>8.8000000000000007</v>
      </c>
      <c r="I278" s="207"/>
      <c r="J278" s="203"/>
      <c r="K278" s="203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137</v>
      </c>
      <c r="AU278" s="212" t="s">
        <v>86</v>
      </c>
      <c r="AV278" s="14" t="s">
        <v>86</v>
      </c>
      <c r="AW278" s="14" t="s">
        <v>37</v>
      </c>
      <c r="AX278" s="14" t="s">
        <v>84</v>
      </c>
      <c r="AY278" s="212" t="s">
        <v>126</v>
      </c>
    </row>
    <row r="279" spans="1:65" s="2" customFormat="1" ht="37.9" customHeight="1">
      <c r="A279" s="34"/>
      <c r="B279" s="35"/>
      <c r="C279" s="173" t="s">
        <v>355</v>
      </c>
      <c r="D279" s="173" t="s">
        <v>128</v>
      </c>
      <c r="E279" s="174" t="s">
        <v>356</v>
      </c>
      <c r="F279" s="175" t="s">
        <v>357</v>
      </c>
      <c r="G279" s="176" t="s">
        <v>280</v>
      </c>
      <c r="H279" s="177">
        <v>2.4</v>
      </c>
      <c r="I279" s="178"/>
      <c r="J279" s="179">
        <f>ROUND(I279*H279,2)</f>
        <v>0</v>
      </c>
      <c r="K279" s="175" t="s">
        <v>132</v>
      </c>
      <c r="L279" s="39"/>
      <c r="M279" s="180" t="s">
        <v>19</v>
      </c>
      <c r="N279" s="181" t="s">
        <v>47</v>
      </c>
      <c r="O279" s="64"/>
      <c r="P279" s="182">
        <f>O279*H279</f>
        <v>0</v>
      </c>
      <c r="Q279" s="182">
        <v>0</v>
      </c>
      <c r="R279" s="182">
        <f>Q279*H279</f>
        <v>0</v>
      </c>
      <c r="S279" s="182">
        <v>0</v>
      </c>
      <c r="T279" s="183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4" t="s">
        <v>133</v>
      </c>
      <c r="AT279" s="184" t="s">
        <v>128</v>
      </c>
      <c r="AU279" s="184" t="s">
        <v>86</v>
      </c>
      <c r="AY279" s="17" t="s">
        <v>126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7" t="s">
        <v>84</v>
      </c>
      <c r="BK279" s="185">
        <f>ROUND(I279*H279,2)</f>
        <v>0</v>
      </c>
      <c r="BL279" s="17" t="s">
        <v>133</v>
      </c>
      <c r="BM279" s="184" t="s">
        <v>358</v>
      </c>
    </row>
    <row r="280" spans="1:65" s="2" customFormat="1">
      <c r="A280" s="34"/>
      <c r="B280" s="35"/>
      <c r="C280" s="36"/>
      <c r="D280" s="186" t="s">
        <v>135</v>
      </c>
      <c r="E280" s="36"/>
      <c r="F280" s="187" t="s">
        <v>359</v>
      </c>
      <c r="G280" s="36"/>
      <c r="H280" s="36"/>
      <c r="I280" s="188"/>
      <c r="J280" s="36"/>
      <c r="K280" s="36"/>
      <c r="L280" s="39"/>
      <c r="M280" s="189"/>
      <c r="N280" s="190"/>
      <c r="O280" s="64"/>
      <c r="P280" s="64"/>
      <c r="Q280" s="64"/>
      <c r="R280" s="64"/>
      <c r="S280" s="64"/>
      <c r="T280" s="65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7" t="s">
        <v>135</v>
      </c>
      <c r="AU280" s="17" t="s">
        <v>86</v>
      </c>
    </row>
    <row r="281" spans="1:65" s="13" customFormat="1">
      <c r="B281" s="191"/>
      <c r="C281" s="192"/>
      <c r="D281" s="193" t="s">
        <v>137</v>
      </c>
      <c r="E281" s="194" t="s">
        <v>19</v>
      </c>
      <c r="F281" s="195" t="s">
        <v>320</v>
      </c>
      <c r="G281" s="192"/>
      <c r="H281" s="194" t="s">
        <v>19</v>
      </c>
      <c r="I281" s="196"/>
      <c r="J281" s="192"/>
      <c r="K281" s="192"/>
      <c r="L281" s="197"/>
      <c r="M281" s="198"/>
      <c r="N281" s="199"/>
      <c r="O281" s="199"/>
      <c r="P281" s="199"/>
      <c r="Q281" s="199"/>
      <c r="R281" s="199"/>
      <c r="S281" s="199"/>
      <c r="T281" s="200"/>
      <c r="AT281" s="201" t="s">
        <v>137</v>
      </c>
      <c r="AU281" s="201" t="s">
        <v>86</v>
      </c>
      <c r="AV281" s="13" t="s">
        <v>84</v>
      </c>
      <c r="AW281" s="13" t="s">
        <v>37</v>
      </c>
      <c r="AX281" s="13" t="s">
        <v>76</v>
      </c>
      <c r="AY281" s="201" t="s">
        <v>126</v>
      </c>
    </row>
    <row r="282" spans="1:65" s="14" customFormat="1">
      <c r="B282" s="202"/>
      <c r="C282" s="203"/>
      <c r="D282" s="193" t="s">
        <v>137</v>
      </c>
      <c r="E282" s="204" t="s">
        <v>19</v>
      </c>
      <c r="F282" s="205" t="s">
        <v>360</v>
      </c>
      <c r="G282" s="203"/>
      <c r="H282" s="206">
        <v>2.4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137</v>
      </c>
      <c r="AU282" s="212" t="s">
        <v>86</v>
      </c>
      <c r="AV282" s="14" t="s">
        <v>86</v>
      </c>
      <c r="AW282" s="14" t="s">
        <v>37</v>
      </c>
      <c r="AX282" s="14" t="s">
        <v>84</v>
      </c>
      <c r="AY282" s="212" t="s">
        <v>126</v>
      </c>
    </row>
    <row r="283" spans="1:65" s="2" customFormat="1" ht="16.5" customHeight="1">
      <c r="A283" s="34"/>
      <c r="B283" s="35"/>
      <c r="C283" s="224" t="s">
        <v>361</v>
      </c>
      <c r="D283" s="224" t="s">
        <v>362</v>
      </c>
      <c r="E283" s="225" t="s">
        <v>363</v>
      </c>
      <c r="F283" s="226" t="s">
        <v>364</v>
      </c>
      <c r="G283" s="227" t="s">
        <v>345</v>
      </c>
      <c r="H283" s="228">
        <v>3.8679999999999999</v>
      </c>
      <c r="I283" s="229"/>
      <c r="J283" s="230">
        <f>ROUND(I283*H283,2)</f>
        <v>0</v>
      </c>
      <c r="K283" s="226" t="s">
        <v>132</v>
      </c>
      <c r="L283" s="231"/>
      <c r="M283" s="232" t="s">
        <v>19</v>
      </c>
      <c r="N283" s="233" t="s">
        <v>47</v>
      </c>
      <c r="O283" s="64"/>
      <c r="P283" s="182">
        <f>O283*H283</f>
        <v>0</v>
      </c>
      <c r="Q283" s="182">
        <v>1</v>
      </c>
      <c r="R283" s="182">
        <f>Q283*H283</f>
        <v>3.8679999999999999</v>
      </c>
      <c r="S283" s="182">
        <v>0</v>
      </c>
      <c r="T283" s="183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4" t="s">
        <v>186</v>
      </c>
      <c r="AT283" s="184" t="s">
        <v>362</v>
      </c>
      <c r="AU283" s="184" t="s">
        <v>86</v>
      </c>
      <c r="AY283" s="17" t="s">
        <v>126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7" t="s">
        <v>84</v>
      </c>
      <c r="BK283" s="185">
        <f>ROUND(I283*H283,2)</f>
        <v>0</v>
      </c>
      <c r="BL283" s="17" t="s">
        <v>133</v>
      </c>
      <c r="BM283" s="184" t="s">
        <v>365</v>
      </c>
    </row>
    <row r="284" spans="1:65" s="14" customFormat="1">
      <c r="B284" s="202"/>
      <c r="C284" s="203"/>
      <c r="D284" s="193" t="s">
        <v>137</v>
      </c>
      <c r="E284" s="204" t="s">
        <v>19</v>
      </c>
      <c r="F284" s="205" t="s">
        <v>366</v>
      </c>
      <c r="G284" s="203"/>
      <c r="H284" s="206">
        <v>2.149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137</v>
      </c>
      <c r="AU284" s="212" t="s">
        <v>86</v>
      </c>
      <c r="AV284" s="14" t="s">
        <v>86</v>
      </c>
      <c r="AW284" s="14" t="s">
        <v>37</v>
      </c>
      <c r="AX284" s="14" t="s">
        <v>76</v>
      </c>
      <c r="AY284" s="212" t="s">
        <v>126</v>
      </c>
    </row>
    <row r="285" spans="1:65" s="14" customFormat="1">
      <c r="B285" s="202"/>
      <c r="C285" s="203"/>
      <c r="D285" s="193" t="s">
        <v>137</v>
      </c>
      <c r="E285" s="204" t="s">
        <v>19</v>
      </c>
      <c r="F285" s="205" t="s">
        <v>367</v>
      </c>
      <c r="G285" s="203"/>
      <c r="H285" s="206">
        <v>3.8679999999999999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137</v>
      </c>
      <c r="AU285" s="212" t="s">
        <v>86</v>
      </c>
      <c r="AV285" s="14" t="s">
        <v>86</v>
      </c>
      <c r="AW285" s="14" t="s">
        <v>37</v>
      </c>
      <c r="AX285" s="14" t="s">
        <v>84</v>
      </c>
      <c r="AY285" s="212" t="s">
        <v>126</v>
      </c>
    </row>
    <row r="286" spans="1:65" s="2" customFormat="1" ht="24.2" customHeight="1">
      <c r="A286" s="34"/>
      <c r="B286" s="35"/>
      <c r="C286" s="173" t="s">
        <v>368</v>
      </c>
      <c r="D286" s="173" t="s">
        <v>128</v>
      </c>
      <c r="E286" s="174" t="s">
        <v>369</v>
      </c>
      <c r="F286" s="175" t="s">
        <v>370</v>
      </c>
      <c r="G286" s="176" t="s">
        <v>131</v>
      </c>
      <c r="H286" s="177">
        <v>905</v>
      </c>
      <c r="I286" s="178"/>
      <c r="J286" s="179">
        <f>ROUND(I286*H286,2)</f>
        <v>0</v>
      </c>
      <c r="K286" s="175" t="s">
        <v>132</v>
      </c>
      <c r="L286" s="39"/>
      <c r="M286" s="180" t="s">
        <v>19</v>
      </c>
      <c r="N286" s="181" t="s">
        <v>47</v>
      </c>
      <c r="O286" s="64"/>
      <c r="P286" s="182">
        <f>O286*H286</f>
        <v>0</v>
      </c>
      <c r="Q286" s="182">
        <v>0</v>
      </c>
      <c r="R286" s="182">
        <f>Q286*H286</f>
        <v>0</v>
      </c>
      <c r="S286" s="182">
        <v>0</v>
      </c>
      <c r="T286" s="183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4" t="s">
        <v>133</v>
      </c>
      <c r="AT286" s="184" t="s">
        <v>128</v>
      </c>
      <c r="AU286" s="184" t="s">
        <v>86</v>
      </c>
      <c r="AY286" s="17" t="s">
        <v>126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7" t="s">
        <v>84</v>
      </c>
      <c r="BK286" s="185">
        <f>ROUND(I286*H286,2)</f>
        <v>0</v>
      </c>
      <c r="BL286" s="17" t="s">
        <v>133</v>
      </c>
      <c r="BM286" s="184" t="s">
        <v>371</v>
      </c>
    </row>
    <row r="287" spans="1:65" s="2" customFormat="1">
      <c r="A287" s="34"/>
      <c r="B287" s="35"/>
      <c r="C287" s="36"/>
      <c r="D287" s="186" t="s">
        <v>135</v>
      </c>
      <c r="E287" s="36"/>
      <c r="F287" s="187" t="s">
        <v>372</v>
      </c>
      <c r="G287" s="36"/>
      <c r="H287" s="36"/>
      <c r="I287" s="188"/>
      <c r="J287" s="36"/>
      <c r="K287" s="36"/>
      <c r="L287" s="39"/>
      <c r="M287" s="189"/>
      <c r="N287" s="190"/>
      <c r="O287" s="64"/>
      <c r="P287" s="64"/>
      <c r="Q287" s="64"/>
      <c r="R287" s="64"/>
      <c r="S287" s="64"/>
      <c r="T287" s="65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135</v>
      </c>
      <c r="AU287" s="17" t="s">
        <v>86</v>
      </c>
    </row>
    <row r="288" spans="1:65" s="2" customFormat="1" ht="24.2" customHeight="1">
      <c r="A288" s="34"/>
      <c r="B288" s="35"/>
      <c r="C288" s="173" t="s">
        <v>373</v>
      </c>
      <c r="D288" s="173" t="s">
        <v>128</v>
      </c>
      <c r="E288" s="174" t="s">
        <v>374</v>
      </c>
      <c r="F288" s="175" t="s">
        <v>375</v>
      </c>
      <c r="G288" s="176" t="s">
        <v>131</v>
      </c>
      <c r="H288" s="177">
        <v>905</v>
      </c>
      <c r="I288" s="178"/>
      <c r="J288" s="179">
        <f>ROUND(I288*H288,2)</f>
        <v>0</v>
      </c>
      <c r="K288" s="175" t="s">
        <v>132</v>
      </c>
      <c r="L288" s="39"/>
      <c r="M288" s="180" t="s">
        <v>19</v>
      </c>
      <c r="N288" s="181" t="s">
        <v>47</v>
      </c>
      <c r="O288" s="64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4" t="s">
        <v>133</v>
      </c>
      <c r="AT288" s="184" t="s">
        <v>128</v>
      </c>
      <c r="AU288" s="184" t="s">
        <v>86</v>
      </c>
      <c r="AY288" s="17" t="s">
        <v>126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7" t="s">
        <v>84</v>
      </c>
      <c r="BK288" s="185">
        <f>ROUND(I288*H288,2)</f>
        <v>0</v>
      </c>
      <c r="BL288" s="17" t="s">
        <v>133</v>
      </c>
      <c r="BM288" s="184" t="s">
        <v>376</v>
      </c>
    </row>
    <row r="289" spans="1:65" s="2" customFormat="1">
      <c r="A289" s="34"/>
      <c r="B289" s="35"/>
      <c r="C289" s="36"/>
      <c r="D289" s="186" t="s">
        <v>135</v>
      </c>
      <c r="E289" s="36"/>
      <c r="F289" s="187" t="s">
        <v>377</v>
      </c>
      <c r="G289" s="36"/>
      <c r="H289" s="36"/>
      <c r="I289" s="188"/>
      <c r="J289" s="36"/>
      <c r="K289" s="36"/>
      <c r="L289" s="39"/>
      <c r="M289" s="189"/>
      <c r="N289" s="190"/>
      <c r="O289" s="64"/>
      <c r="P289" s="64"/>
      <c r="Q289" s="64"/>
      <c r="R289" s="64"/>
      <c r="S289" s="64"/>
      <c r="T289" s="65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135</v>
      </c>
      <c r="AU289" s="17" t="s">
        <v>86</v>
      </c>
    </row>
    <row r="290" spans="1:65" s="2" customFormat="1" ht="16.5" customHeight="1">
      <c r="A290" s="34"/>
      <c r="B290" s="35"/>
      <c r="C290" s="224" t="s">
        <v>378</v>
      </c>
      <c r="D290" s="224" t="s">
        <v>362</v>
      </c>
      <c r="E290" s="225" t="s">
        <v>379</v>
      </c>
      <c r="F290" s="226" t="s">
        <v>380</v>
      </c>
      <c r="G290" s="227" t="s">
        <v>381</v>
      </c>
      <c r="H290" s="228">
        <v>18.100000000000001</v>
      </c>
      <c r="I290" s="229"/>
      <c r="J290" s="230">
        <f>ROUND(I290*H290,2)</f>
        <v>0</v>
      </c>
      <c r="K290" s="226" t="s">
        <v>132</v>
      </c>
      <c r="L290" s="231"/>
      <c r="M290" s="232" t="s">
        <v>19</v>
      </c>
      <c r="N290" s="233" t="s">
        <v>47</v>
      </c>
      <c r="O290" s="64"/>
      <c r="P290" s="182">
        <f>O290*H290</f>
        <v>0</v>
      </c>
      <c r="Q290" s="182">
        <v>1E-3</v>
      </c>
      <c r="R290" s="182">
        <f>Q290*H290</f>
        <v>1.8100000000000002E-2</v>
      </c>
      <c r="S290" s="182">
        <v>0</v>
      </c>
      <c r="T290" s="183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4" t="s">
        <v>186</v>
      </c>
      <c r="AT290" s="184" t="s">
        <v>362</v>
      </c>
      <c r="AU290" s="184" t="s">
        <v>86</v>
      </c>
      <c r="AY290" s="17" t="s">
        <v>126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7" t="s">
        <v>84</v>
      </c>
      <c r="BK290" s="185">
        <f>ROUND(I290*H290,2)</f>
        <v>0</v>
      </c>
      <c r="BL290" s="17" t="s">
        <v>133</v>
      </c>
      <c r="BM290" s="184" t="s">
        <v>382</v>
      </c>
    </row>
    <row r="291" spans="1:65" s="14" customFormat="1">
      <c r="B291" s="202"/>
      <c r="C291" s="203"/>
      <c r="D291" s="193" t="s">
        <v>137</v>
      </c>
      <c r="E291" s="204" t="s">
        <v>19</v>
      </c>
      <c r="F291" s="205" t="s">
        <v>383</v>
      </c>
      <c r="G291" s="203"/>
      <c r="H291" s="206">
        <v>18.100000000000001</v>
      </c>
      <c r="I291" s="207"/>
      <c r="J291" s="203"/>
      <c r="K291" s="203"/>
      <c r="L291" s="208"/>
      <c r="M291" s="209"/>
      <c r="N291" s="210"/>
      <c r="O291" s="210"/>
      <c r="P291" s="210"/>
      <c r="Q291" s="210"/>
      <c r="R291" s="210"/>
      <c r="S291" s="210"/>
      <c r="T291" s="211"/>
      <c r="AT291" s="212" t="s">
        <v>137</v>
      </c>
      <c r="AU291" s="212" t="s">
        <v>86</v>
      </c>
      <c r="AV291" s="14" t="s">
        <v>86</v>
      </c>
      <c r="AW291" s="14" t="s">
        <v>37</v>
      </c>
      <c r="AX291" s="14" t="s">
        <v>84</v>
      </c>
      <c r="AY291" s="212" t="s">
        <v>126</v>
      </c>
    </row>
    <row r="292" spans="1:65" s="2" customFormat="1" ht="21.75" customHeight="1">
      <c r="A292" s="34"/>
      <c r="B292" s="35"/>
      <c r="C292" s="173" t="s">
        <v>384</v>
      </c>
      <c r="D292" s="173" t="s">
        <v>128</v>
      </c>
      <c r="E292" s="174" t="s">
        <v>385</v>
      </c>
      <c r="F292" s="175" t="s">
        <v>386</v>
      </c>
      <c r="G292" s="176" t="s">
        <v>131</v>
      </c>
      <c r="H292" s="177">
        <v>4695</v>
      </c>
      <c r="I292" s="178"/>
      <c r="J292" s="179">
        <f>ROUND(I292*H292,2)</f>
        <v>0</v>
      </c>
      <c r="K292" s="175" t="s">
        <v>132</v>
      </c>
      <c r="L292" s="39"/>
      <c r="M292" s="180" t="s">
        <v>19</v>
      </c>
      <c r="N292" s="181" t="s">
        <v>47</v>
      </c>
      <c r="O292" s="64"/>
      <c r="P292" s="182">
        <f>O292*H292</f>
        <v>0</v>
      </c>
      <c r="Q292" s="182">
        <v>0</v>
      </c>
      <c r="R292" s="182">
        <f>Q292*H292</f>
        <v>0</v>
      </c>
      <c r="S292" s="182">
        <v>0</v>
      </c>
      <c r="T292" s="183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4" t="s">
        <v>133</v>
      </c>
      <c r="AT292" s="184" t="s">
        <v>128</v>
      </c>
      <c r="AU292" s="184" t="s">
        <v>86</v>
      </c>
      <c r="AY292" s="17" t="s">
        <v>126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7" t="s">
        <v>84</v>
      </c>
      <c r="BK292" s="185">
        <f>ROUND(I292*H292,2)</f>
        <v>0</v>
      </c>
      <c r="BL292" s="17" t="s">
        <v>133</v>
      </c>
      <c r="BM292" s="184" t="s">
        <v>387</v>
      </c>
    </row>
    <row r="293" spans="1:65" s="2" customFormat="1">
      <c r="A293" s="34"/>
      <c r="B293" s="35"/>
      <c r="C293" s="36"/>
      <c r="D293" s="186" t="s">
        <v>135</v>
      </c>
      <c r="E293" s="36"/>
      <c r="F293" s="187" t="s">
        <v>388</v>
      </c>
      <c r="G293" s="36"/>
      <c r="H293" s="36"/>
      <c r="I293" s="188"/>
      <c r="J293" s="36"/>
      <c r="K293" s="36"/>
      <c r="L293" s="39"/>
      <c r="M293" s="189"/>
      <c r="N293" s="190"/>
      <c r="O293" s="64"/>
      <c r="P293" s="64"/>
      <c r="Q293" s="64"/>
      <c r="R293" s="64"/>
      <c r="S293" s="64"/>
      <c r="T293" s="65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135</v>
      </c>
      <c r="AU293" s="17" t="s">
        <v>86</v>
      </c>
    </row>
    <row r="294" spans="1:65" s="13" customFormat="1">
      <c r="B294" s="191"/>
      <c r="C294" s="192"/>
      <c r="D294" s="193" t="s">
        <v>137</v>
      </c>
      <c r="E294" s="194" t="s">
        <v>19</v>
      </c>
      <c r="F294" s="195" t="s">
        <v>389</v>
      </c>
      <c r="G294" s="192"/>
      <c r="H294" s="194" t="s">
        <v>19</v>
      </c>
      <c r="I294" s="196"/>
      <c r="J294" s="192"/>
      <c r="K294" s="192"/>
      <c r="L294" s="197"/>
      <c r="M294" s="198"/>
      <c r="N294" s="199"/>
      <c r="O294" s="199"/>
      <c r="P294" s="199"/>
      <c r="Q294" s="199"/>
      <c r="R294" s="199"/>
      <c r="S294" s="199"/>
      <c r="T294" s="200"/>
      <c r="AT294" s="201" t="s">
        <v>137</v>
      </c>
      <c r="AU294" s="201" t="s">
        <v>86</v>
      </c>
      <c r="AV294" s="13" t="s">
        <v>84</v>
      </c>
      <c r="AW294" s="13" t="s">
        <v>37</v>
      </c>
      <c r="AX294" s="13" t="s">
        <v>76</v>
      </c>
      <c r="AY294" s="201" t="s">
        <v>126</v>
      </c>
    </row>
    <row r="295" spans="1:65" s="14" customFormat="1">
      <c r="B295" s="202"/>
      <c r="C295" s="203"/>
      <c r="D295" s="193" t="s">
        <v>137</v>
      </c>
      <c r="E295" s="204" t="s">
        <v>19</v>
      </c>
      <c r="F295" s="205" t="s">
        <v>390</v>
      </c>
      <c r="G295" s="203"/>
      <c r="H295" s="206">
        <v>1615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137</v>
      </c>
      <c r="AU295" s="212" t="s">
        <v>86</v>
      </c>
      <c r="AV295" s="14" t="s">
        <v>86</v>
      </c>
      <c r="AW295" s="14" t="s">
        <v>37</v>
      </c>
      <c r="AX295" s="14" t="s">
        <v>76</v>
      </c>
      <c r="AY295" s="212" t="s">
        <v>126</v>
      </c>
    </row>
    <row r="296" spans="1:65" s="13" customFormat="1">
      <c r="B296" s="191"/>
      <c r="C296" s="192"/>
      <c r="D296" s="193" t="s">
        <v>137</v>
      </c>
      <c r="E296" s="194" t="s">
        <v>19</v>
      </c>
      <c r="F296" s="195" t="s">
        <v>391</v>
      </c>
      <c r="G296" s="192"/>
      <c r="H296" s="194" t="s">
        <v>19</v>
      </c>
      <c r="I296" s="196"/>
      <c r="J296" s="192"/>
      <c r="K296" s="192"/>
      <c r="L296" s="197"/>
      <c r="M296" s="198"/>
      <c r="N296" s="199"/>
      <c r="O296" s="199"/>
      <c r="P296" s="199"/>
      <c r="Q296" s="199"/>
      <c r="R296" s="199"/>
      <c r="S296" s="199"/>
      <c r="T296" s="200"/>
      <c r="AT296" s="201" t="s">
        <v>137</v>
      </c>
      <c r="AU296" s="201" t="s">
        <v>86</v>
      </c>
      <c r="AV296" s="13" t="s">
        <v>84</v>
      </c>
      <c r="AW296" s="13" t="s">
        <v>37</v>
      </c>
      <c r="AX296" s="13" t="s">
        <v>76</v>
      </c>
      <c r="AY296" s="201" t="s">
        <v>126</v>
      </c>
    </row>
    <row r="297" spans="1:65" s="14" customFormat="1">
      <c r="B297" s="202"/>
      <c r="C297" s="203"/>
      <c r="D297" s="193" t="s">
        <v>137</v>
      </c>
      <c r="E297" s="204" t="s">
        <v>19</v>
      </c>
      <c r="F297" s="205" t="s">
        <v>392</v>
      </c>
      <c r="G297" s="203"/>
      <c r="H297" s="206">
        <v>3080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137</v>
      </c>
      <c r="AU297" s="212" t="s">
        <v>86</v>
      </c>
      <c r="AV297" s="14" t="s">
        <v>86</v>
      </c>
      <c r="AW297" s="14" t="s">
        <v>37</v>
      </c>
      <c r="AX297" s="14" t="s">
        <v>76</v>
      </c>
      <c r="AY297" s="212" t="s">
        <v>126</v>
      </c>
    </row>
    <row r="298" spans="1:65" s="15" customFormat="1">
      <c r="B298" s="213"/>
      <c r="C298" s="214"/>
      <c r="D298" s="193" t="s">
        <v>137</v>
      </c>
      <c r="E298" s="215" t="s">
        <v>19</v>
      </c>
      <c r="F298" s="216" t="s">
        <v>148</v>
      </c>
      <c r="G298" s="214"/>
      <c r="H298" s="217">
        <v>4695</v>
      </c>
      <c r="I298" s="218"/>
      <c r="J298" s="214"/>
      <c r="K298" s="214"/>
      <c r="L298" s="219"/>
      <c r="M298" s="220"/>
      <c r="N298" s="221"/>
      <c r="O298" s="221"/>
      <c r="P298" s="221"/>
      <c r="Q298" s="221"/>
      <c r="R298" s="221"/>
      <c r="S298" s="221"/>
      <c r="T298" s="222"/>
      <c r="AT298" s="223" t="s">
        <v>137</v>
      </c>
      <c r="AU298" s="223" t="s">
        <v>86</v>
      </c>
      <c r="AV298" s="15" t="s">
        <v>133</v>
      </c>
      <c r="AW298" s="15" t="s">
        <v>37</v>
      </c>
      <c r="AX298" s="15" t="s">
        <v>84</v>
      </c>
      <c r="AY298" s="223" t="s">
        <v>126</v>
      </c>
    </row>
    <row r="299" spans="1:65" s="12" customFormat="1" ht="22.9" customHeight="1">
      <c r="B299" s="157"/>
      <c r="C299" s="158"/>
      <c r="D299" s="159" t="s">
        <v>75</v>
      </c>
      <c r="E299" s="171" t="s">
        <v>86</v>
      </c>
      <c r="F299" s="171" t="s">
        <v>393</v>
      </c>
      <c r="G299" s="158"/>
      <c r="H299" s="158"/>
      <c r="I299" s="161"/>
      <c r="J299" s="172">
        <f>BK299</f>
        <v>0</v>
      </c>
      <c r="K299" s="158"/>
      <c r="L299" s="163"/>
      <c r="M299" s="164"/>
      <c r="N299" s="165"/>
      <c r="O299" s="165"/>
      <c r="P299" s="166">
        <f>SUM(P300:P309)</f>
        <v>0</v>
      </c>
      <c r="Q299" s="165"/>
      <c r="R299" s="166">
        <f>SUM(R300:R309)</f>
        <v>20.487644</v>
      </c>
      <c r="S299" s="165"/>
      <c r="T299" s="167">
        <f>SUM(T300:T309)</f>
        <v>0</v>
      </c>
      <c r="AR299" s="168" t="s">
        <v>84</v>
      </c>
      <c r="AT299" s="169" t="s">
        <v>75</v>
      </c>
      <c r="AU299" s="169" t="s">
        <v>84</v>
      </c>
      <c r="AY299" s="168" t="s">
        <v>126</v>
      </c>
      <c r="BK299" s="170">
        <f>SUM(BK300:BK309)</f>
        <v>0</v>
      </c>
    </row>
    <row r="300" spans="1:65" s="2" customFormat="1" ht="16.5" customHeight="1">
      <c r="A300" s="34"/>
      <c r="B300" s="35"/>
      <c r="C300" s="173" t="s">
        <v>394</v>
      </c>
      <c r="D300" s="173" t="s">
        <v>128</v>
      </c>
      <c r="E300" s="174" t="s">
        <v>395</v>
      </c>
      <c r="F300" s="175" t="s">
        <v>396</v>
      </c>
      <c r="G300" s="176" t="s">
        <v>280</v>
      </c>
      <c r="H300" s="177">
        <v>7.8</v>
      </c>
      <c r="I300" s="178"/>
      <c r="J300" s="179">
        <f>ROUND(I300*H300,2)</f>
        <v>0</v>
      </c>
      <c r="K300" s="175" t="s">
        <v>132</v>
      </c>
      <c r="L300" s="39"/>
      <c r="M300" s="180" t="s">
        <v>19</v>
      </c>
      <c r="N300" s="181" t="s">
        <v>47</v>
      </c>
      <c r="O300" s="64"/>
      <c r="P300" s="182">
        <f>O300*H300</f>
        <v>0</v>
      </c>
      <c r="Q300" s="182">
        <v>2.5505399999999998</v>
      </c>
      <c r="R300" s="182">
        <f>Q300*H300</f>
        <v>19.894212</v>
      </c>
      <c r="S300" s="182">
        <v>0</v>
      </c>
      <c r="T300" s="183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4" t="s">
        <v>133</v>
      </c>
      <c r="AT300" s="184" t="s">
        <v>128</v>
      </c>
      <c r="AU300" s="184" t="s">
        <v>86</v>
      </c>
      <c r="AY300" s="17" t="s">
        <v>126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7" t="s">
        <v>84</v>
      </c>
      <c r="BK300" s="185">
        <f>ROUND(I300*H300,2)</f>
        <v>0</v>
      </c>
      <c r="BL300" s="17" t="s">
        <v>133</v>
      </c>
      <c r="BM300" s="184" t="s">
        <v>397</v>
      </c>
    </row>
    <row r="301" spans="1:65" s="2" customFormat="1">
      <c r="A301" s="34"/>
      <c r="B301" s="35"/>
      <c r="C301" s="36"/>
      <c r="D301" s="186" t="s">
        <v>135</v>
      </c>
      <c r="E301" s="36"/>
      <c r="F301" s="187" t="s">
        <v>398</v>
      </c>
      <c r="G301" s="36"/>
      <c r="H301" s="36"/>
      <c r="I301" s="188"/>
      <c r="J301" s="36"/>
      <c r="K301" s="36"/>
      <c r="L301" s="39"/>
      <c r="M301" s="189"/>
      <c r="N301" s="190"/>
      <c r="O301" s="64"/>
      <c r="P301" s="64"/>
      <c r="Q301" s="64"/>
      <c r="R301" s="64"/>
      <c r="S301" s="64"/>
      <c r="T301" s="65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135</v>
      </c>
      <c r="AU301" s="17" t="s">
        <v>86</v>
      </c>
    </row>
    <row r="302" spans="1:65" s="2" customFormat="1" ht="19.5">
      <c r="A302" s="34"/>
      <c r="B302" s="35"/>
      <c r="C302" s="36"/>
      <c r="D302" s="193" t="s">
        <v>399</v>
      </c>
      <c r="E302" s="36"/>
      <c r="F302" s="234" t="s">
        <v>400</v>
      </c>
      <c r="G302" s="36"/>
      <c r="H302" s="36"/>
      <c r="I302" s="188"/>
      <c r="J302" s="36"/>
      <c r="K302" s="36"/>
      <c r="L302" s="39"/>
      <c r="M302" s="189"/>
      <c r="N302" s="190"/>
      <c r="O302" s="64"/>
      <c r="P302" s="64"/>
      <c r="Q302" s="64"/>
      <c r="R302" s="64"/>
      <c r="S302" s="64"/>
      <c r="T302" s="65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7" t="s">
        <v>399</v>
      </c>
      <c r="AU302" s="17" t="s">
        <v>86</v>
      </c>
    </row>
    <row r="303" spans="1:65" s="13" customFormat="1">
      <c r="B303" s="191"/>
      <c r="C303" s="192"/>
      <c r="D303" s="193" t="s">
        <v>137</v>
      </c>
      <c r="E303" s="194" t="s">
        <v>19</v>
      </c>
      <c r="F303" s="195" t="s">
        <v>401</v>
      </c>
      <c r="G303" s="192"/>
      <c r="H303" s="194" t="s">
        <v>19</v>
      </c>
      <c r="I303" s="196"/>
      <c r="J303" s="192"/>
      <c r="K303" s="192"/>
      <c r="L303" s="197"/>
      <c r="M303" s="198"/>
      <c r="N303" s="199"/>
      <c r="O303" s="199"/>
      <c r="P303" s="199"/>
      <c r="Q303" s="199"/>
      <c r="R303" s="199"/>
      <c r="S303" s="199"/>
      <c r="T303" s="200"/>
      <c r="AT303" s="201" t="s">
        <v>137</v>
      </c>
      <c r="AU303" s="201" t="s">
        <v>86</v>
      </c>
      <c r="AV303" s="13" t="s">
        <v>84</v>
      </c>
      <c r="AW303" s="13" t="s">
        <v>37</v>
      </c>
      <c r="AX303" s="13" t="s">
        <v>76</v>
      </c>
      <c r="AY303" s="201" t="s">
        <v>126</v>
      </c>
    </row>
    <row r="304" spans="1:65" s="14" customFormat="1">
      <c r="B304" s="202"/>
      <c r="C304" s="203"/>
      <c r="D304" s="193" t="s">
        <v>137</v>
      </c>
      <c r="E304" s="204" t="s">
        <v>19</v>
      </c>
      <c r="F304" s="205" t="s">
        <v>402</v>
      </c>
      <c r="G304" s="203"/>
      <c r="H304" s="206">
        <v>7.8</v>
      </c>
      <c r="I304" s="207"/>
      <c r="J304" s="203"/>
      <c r="K304" s="203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137</v>
      </c>
      <c r="AU304" s="212" t="s">
        <v>86</v>
      </c>
      <c r="AV304" s="14" t="s">
        <v>86</v>
      </c>
      <c r="AW304" s="14" t="s">
        <v>37</v>
      </c>
      <c r="AX304" s="14" t="s">
        <v>84</v>
      </c>
      <c r="AY304" s="212" t="s">
        <v>126</v>
      </c>
    </row>
    <row r="305" spans="1:65" s="2" customFormat="1" ht="16.5" customHeight="1">
      <c r="A305" s="34"/>
      <c r="B305" s="35"/>
      <c r="C305" s="173" t="s">
        <v>403</v>
      </c>
      <c r="D305" s="173" t="s">
        <v>128</v>
      </c>
      <c r="E305" s="174" t="s">
        <v>404</v>
      </c>
      <c r="F305" s="175" t="s">
        <v>405</v>
      </c>
      <c r="G305" s="176" t="s">
        <v>345</v>
      </c>
      <c r="H305" s="177">
        <v>0.56000000000000005</v>
      </c>
      <c r="I305" s="178"/>
      <c r="J305" s="179">
        <f>ROUND(I305*H305,2)</f>
        <v>0</v>
      </c>
      <c r="K305" s="175" t="s">
        <v>132</v>
      </c>
      <c r="L305" s="39"/>
      <c r="M305" s="180" t="s">
        <v>19</v>
      </c>
      <c r="N305" s="181" t="s">
        <v>47</v>
      </c>
      <c r="O305" s="64"/>
      <c r="P305" s="182">
        <f>O305*H305</f>
        <v>0</v>
      </c>
      <c r="Q305" s="182">
        <v>1.0597000000000001</v>
      </c>
      <c r="R305" s="182">
        <f>Q305*H305</f>
        <v>0.59343200000000007</v>
      </c>
      <c r="S305" s="182">
        <v>0</v>
      </c>
      <c r="T305" s="183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4" t="s">
        <v>133</v>
      </c>
      <c r="AT305" s="184" t="s">
        <v>128</v>
      </c>
      <c r="AU305" s="184" t="s">
        <v>86</v>
      </c>
      <c r="AY305" s="17" t="s">
        <v>126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7" t="s">
        <v>84</v>
      </c>
      <c r="BK305" s="185">
        <f>ROUND(I305*H305,2)</f>
        <v>0</v>
      </c>
      <c r="BL305" s="17" t="s">
        <v>133</v>
      </c>
      <c r="BM305" s="184" t="s">
        <v>406</v>
      </c>
    </row>
    <row r="306" spans="1:65" s="2" customFormat="1">
      <c r="A306" s="34"/>
      <c r="B306" s="35"/>
      <c r="C306" s="36"/>
      <c r="D306" s="186" t="s">
        <v>135</v>
      </c>
      <c r="E306" s="36"/>
      <c r="F306" s="187" t="s">
        <v>407</v>
      </c>
      <c r="G306" s="36"/>
      <c r="H306" s="36"/>
      <c r="I306" s="188"/>
      <c r="J306" s="36"/>
      <c r="K306" s="36"/>
      <c r="L306" s="39"/>
      <c r="M306" s="189"/>
      <c r="N306" s="190"/>
      <c r="O306" s="64"/>
      <c r="P306" s="64"/>
      <c r="Q306" s="64"/>
      <c r="R306" s="64"/>
      <c r="S306" s="64"/>
      <c r="T306" s="65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7" t="s">
        <v>135</v>
      </c>
      <c r="AU306" s="17" t="s">
        <v>86</v>
      </c>
    </row>
    <row r="307" spans="1:65" s="13" customFormat="1">
      <c r="B307" s="191"/>
      <c r="C307" s="192"/>
      <c r="D307" s="193" t="s">
        <v>137</v>
      </c>
      <c r="E307" s="194" t="s">
        <v>19</v>
      </c>
      <c r="F307" s="195" t="s">
        <v>401</v>
      </c>
      <c r="G307" s="192"/>
      <c r="H307" s="194" t="s">
        <v>19</v>
      </c>
      <c r="I307" s="196"/>
      <c r="J307" s="192"/>
      <c r="K307" s="192"/>
      <c r="L307" s="197"/>
      <c r="M307" s="198"/>
      <c r="N307" s="199"/>
      <c r="O307" s="199"/>
      <c r="P307" s="199"/>
      <c r="Q307" s="199"/>
      <c r="R307" s="199"/>
      <c r="S307" s="199"/>
      <c r="T307" s="200"/>
      <c r="AT307" s="201" t="s">
        <v>137</v>
      </c>
      <c r="AU307" s="201" t="s">
        <v>86</v>
      </c>
      <c r="AV307" s="13" t="s">
        <v>84</v>
      </c>
      <c r="AW307" s="13" t="s">
        <v>37</v>
      </c>
      <c r="AX307" s="13" t="s">
        <v>76</v>
      </c>
      <c r="AY307" s="201" t="s">
        <v>126</v>
      </c>
    </row>
    <row r="308" spans="1:65" s="13" customFormat="1">
      <c r="B308" s="191"/>
      <c r="C308" s="192"/>
      <c r="D308" s="193" t="s">
        <v>137</v>
      </c>
      <c r="E308" s="194" t="s">
        <v>19</v>
      </c>
      <c r="F308" s="195" t="s">
        <v>408</v>
      </c>
      <c r="G308" s="192"/>
      <c r="H308" s="194" t="s">
        <v>19</v>
      </c>
      <c r="I308" s="196"/>
      <c r="J308" s="192"/>
      <c r="K308" s="192"/>
      <c r="L308" s="197"/>
      <c r="M308" s="198"/>
      <c r="N308" s="199"/>
      <c r="O308" s="199"/>
      <c r="P308" s="199"/>
      <c r="Q308" s="199"/>
      <c r="R308" s="199"/>
      <c r="S308" s="199"/>
      <c r="T308" s="200"/>
      <c r="AT308" s="201" t="s">
        <v>137</v>
      </c>
      <c r="AU308" s="201" t="s">
        <v>86</v>
      </c>
      <c r="AV308" s="13" t="s">
        <v>84</v>
      </c>
      <c r="AW308" s="13" t="s">
        <v>37</v>
      </c>
      <c r="AX308" s="13" t="s">
        <v>76</v>
      </c>
      <c r="AY308" s="201" t="s">
        <v>126</v>
      </c>
    </row>
    <row r="309" spans="1:65" s="14" customFormat="1">
      <c r="B309" s="202"/>
      <c r="C309" s="203"/>
      <c r="D309" s="193" t="s">
        <v>137</v>
      </c>
      <c r="E309" s="204" t="s">
        <v>19</v>
      </c>
      <c r="F309" s="205" t="s">
        <v>409</v>
      </c>
      <c r="G309" s="203"/>
      <c r="H309" s="206">
        <v>0.56000000000000005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137</v>
      </c>
      <c r="AU309" s="212" t="s">
        <v>86</v>
      </c>
      <c r="AV309" s="14" t="s">
        <v>86</v>
      </c>
      <c r="AW309" s="14" t="s">
        <v>37</v>
      </c>
      <c r="AX309" s="14" t="s">
        <v>84</v>
      </c>
      <c r="AY309" s="212" t="s">
        <v>126</v>
      </c>
    </row>
    <row r="310" spans="1:65" s="12" customFormat="1" ht="22.9" customHeight="1">
      <c r="B310" s="157"/>
      <c r="C310" s="158"/>
      <c r="D310" s="159" t="s">
        <v>75</v>
      </c>
      <c r="E310" s="171" t="s">
        <v>133</v>
      </c>
      <c r="F310" s="171" t="s">
        <v>410</v>
      </c>
      <c r="G310" s="158"/>
      <c r="H310" s="158"/>
      <c r="I310" s="161"/>
      <c r="J310" s="172">
        <f>BK310</f>
        <v>0</v>
      </c>
      <c r="K310" s="158"/>
      <c r="L310" s="163"/>
      <c r="M310" s="164"/>
      <c r="N310" s="165"/>
      <c r="O310" s="165"/>
      <c r="P310" s="166">
        <f>SUM(P311:P317)</f>
        <v>0</v>
      </c>
      <c r="Q310" s="165"/>
      <c r="R310" s="166">
        <f>SUM(R311:R317)</f>
        <v>1.8560340000000002</v>
      </c>
      <c r="S310" s="165"/>
      <c r="T310" s="167">
        <f>SUM(T311:T317)</f>
        <v>0</v>
      </c>
      <c r="AR310" s="168" t="s">
        <v>84</v>
      </c>
      <c r="AT310" s="169" t="s">
        <v>75</v>
      </c>
      <c r="AU310" s="169" t="s">
        <v>84</v>
      </c>
      <c r="AY310" s="168" t="s">
        <v>126</v>
      </c>
      <c r="BK310" s="170">
        <f>SUM(BK311:BK317)</f>
        <v>0</v>
      </c>
    </row>
    <row r="311" spans="1:65" s="2" customFormat="1" ht="16.5" customHeight="1">
      <c r="A311" s="34"/>
      <c r="B311" s="35"/>
      <c r="C311" s="173" t="s">
        <v>411</v>
      </c>
      <c r="D311" s="173" t="s">
        <v>128</v>
      </c>
      <c r="E311" s="174" t="s">
        <v>412</v>
      </c>
      <c r="F311" s="175" t="s">
        <v>413</v>
      </c>
      <c r="G311" s="176" t="s">
        <v>280</v>
      </c>
      <c r="H311" s="177">
        <v>0.8</v>
      </c>
      <c r="I311" s="178"/>
      <c r="J311" s="179">
        <f>ROUND(I311*H311,2)</f>
        <v>0</v>
      </c>
      <c r="K311" s="175" t="s">
        <v>132</v>
      </c>
      <c r="L311" s="39"/>
      <c r="M311" s="180" t="s">
        <v>19</v>
      </c>
      <c r="N311" s="181" t="s">
        <v>47</v>
      </c>
      <c r="O311" s="64"/>
      <c r="P311" s="182">
        <f>O311*H311</f>
        <v>0</v>
      </c>
      <c r="Q311" s="182">
        <v>1.8907700000000001</v>
      </c>
      <c r="R311" s="182">
        <f>Q311*H311</f>
        <v>1.5126160000000002</v>
      </c>
      <c r="S311" s="182">
        <v>0</v>
      </c>
      <c r="T311" s="183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4" t="s">
        <v>133</v>
      </c>
      <c r="AT311" s="184" t="s">
        <v>128</v>
      </c>
      <c r="AU311" s="184" t="s">
        <v>86</v>
      </c>
      <c r="AY311" s="17" t="s">
        <v>126</v>
      </c>
      <c r="BE311" s="185">
        <f>IF(N311="základní",J311,0)</f>
        <v>0</v>
      </c>
      <c r="BF311" s="185">
        <f>IF(N311="snížená",J311,0)</f>
        <v>0</v>
      </c>
      <c r="BG311" s="185">
        <f>IF(N311="zákl. přenesená",J311,0)</f>
        <v>0</v>
      </c>
      <c r="BH311" s="185">
        <f>IF(N311="sníž. přenesená",J311,0)</f>
        <v>0</v>
      </c>
      <c r="BI311" s="185">
        <f>IF(N311="nulová",J311,0)</f>
        <v>0</v>
      </c>
      <c r="BJ311" s="17" t="s">
        <v>84</v>
      </c>
      <c r="BK311" s="185">
        <f>ROUND(I311*H311,2)</f>
        <v>0</v>
      </c>
      <c r="BL311" s="17" t="s">
        <v>133</v>
      </c>
      <c r="BM311" s="184" t="s">
        <v>414</v>
      </c>
    </row>
    <row r="312" spans="1:65" s="2" customFormat="1">
      <c r="A312" s="34"/>
      <c r="B312" s="35"/>
      <c r="C312" s="36"/>
      <c r="D312" s="186" t="s">
        <v>135</v>
      </c>
      <c r="E312" s="36"/>
      <c r="F312" s="187" t="s">
        <v>415</v>
      </c>
      <c r="G312" s="36"/>
      <c r="H312" s="36"/>
      <c r="I312" s="188"/>
      <c r="J312" s="36"/>
      <c r="K312" s="36"/>
      <c r="L312" s="39"/>
      <c r="M312" s="189"/>
      <c r="N312" s="190"/>
      <c r="O312" s="64"/>
      <c r="P312" s="64"/>
      <c r="Q312" s="64"/>
      <c r="R312" s="64"/>
      <c r="S312" s="64"/>
      <c r="T312" s="65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135</v>
      </c>
      <c r="AU312" s="17" t="s">
        <v>86</v>
      </c>
    </row>
    <row r="313" spans="1:65" s="13" customFormat="1">
      <c r="B313" s="191"/>
      <c r="C313" s="192"/>
      <c r="D313" s="193" t="s">
        <v>137</v>
      </c>
      <c r="E313" s="194" t="s">
        <v>19</v>
      </c>
      <c r="F313" s="195" t="s">
        <v>320</v>
      </c>
      <c r="G313" s="192"/>
      <c r="H313" s="194" t="s">
        <v>19</v>
      </c>
      <c r="I313" s="196"/>
      <c r="J313" s="192"/>
      <c r="K313" s="192"/>
      <c r="L313" s="197"/>
      <c r="M313" s="198"/>
      <c r="N313" s="199"/>
      <c r="O313" s="199"/>
      <c r="P313" s="199"/>
      <c r="Q313" s="199"/>
      <c r="R313" s="199"/>
      <c r="S313" s="199"/>
      <c r="T313" s="200"/>
      <c r="AT313" s="201" t="s">
        <v>137</v>
      </c>
      <c r="AU313" s="201" t="s">
        <v>86</v>
      </c>
      <c r="AV313" s="13" t="s">
        <v>84</v>
      </c>
      <c r="AW313" s="13" t="s">
        <v>37</v>
      </c>
      <c r="AX313" s="13" t="s">
        <v>76</v>
      </c>
      <c r="AY313" s="201" t="s">
        <v>126</v>
      </c>
    </row>
    <row r="314" spans="1:65" s="14" customFormat="1">
      <c r="B314" s="202"/>
      <c r="C314" s="203"/>
      <c r="D314" s="193" t="s">
        <v>137</v>
      </c>
      <c r="E314" s="204" t="s">
        <v>19</v>
      </c>
      <c r="F314" s="205" t="s">
        <v>416</v>
      </c>
      <c r="G314" s="203"/>
      <c r="H314" s="206">
        <v>0.8</v>
      </c>
      <c r="I314" s="207"/>
      <c r="J314" s="203"/>
      <c r="K314" s="203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137</v>
      </c>
      <c r="AU314" s="212" t="s">
        <v>86</v>
      </c>
      <c r="AV314" s="14" t="s">
        <v>86</v>
      </c>
      <c r="AW314" s="14" t="s">
        <v>37</v>
      </c>
      <c r="AX314" s="14" t="s">
        <v>84</v>
      </c>
      <c r="AY314" s="212" t="s">
        <v>126</v>
      </c>
    </row>
    <row r="315" spans="1:65" s="2" customFormat="1" ht="21.75" customHeight="1">
      <c r="A315" s="34"/>
      <c r="B315" s="35"/>
      <c r="C315" s="173" t="s">
        <v>417</v>
      </c>
      <c r="D315" s="173" t="s">
        <v>128</v>
      </c>
      <c r="E315" s="174" t="s">
        <v>418</v>
      </c>
      <c r="F315" s="175" t="s">
        <v>419</v>
      </c>
      <c r="G315" s="176" t="s">
        <v>420</v>
      </c>
      <c r="H315" s="177">
        <v>1</v>
      </c>
      <c r="I315" s="178"/>
      <c r="J315" s="179">
        <f>ROUND(I315*H315,2)</f>
        <v>0</v>
      </c>
      <c r="K315" s="175" t="s">
        <v>132</v>
      </c>
      <c r="L315" s="39"/>
      <c r="M315" s="180" t="s">
        <v>19</v>
      </c>
      <c r="N315" s="181" t="s">
        <v>47</v>
      </c>
      <c r="O315" s="64"/>
      <c r="P315" s="182">
        <f>O315*H315</f>
        <v>0</v>
      </c>
      <c r="Q315" s="182">
        <v>8.7417999999999996E-2</v>
      </c>
      <c r="R315" s="182">
        <f>Q315*H315</f>
        <v>8.7417999999999996E-2</v>
      </c>
      <c r="S315" s="182">
        <v>0</v>
      </c>
      <c r="T315" s="183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4" t="s">
        <v>133</v>
      </c>
      <c r="AT315" s="184" t="s">
        <v>128</v>
      </c>
      <c r="AU315" s="184" t="s">
        <v>86</v>
      </c>
      <c r="AY315" s="17" t="s">
        <v>126</v>
      </c>
      <c r="BE315" s="185">
        <f>IF(N315="základní",J315,0)</f>
        <v>0</v>
      </c>
      <c r="BF315" s="185">
        <f>IF(N315="snížená",J315,0)</f>
        <v>0</v>
      </c>
      <c r="BG315" s="185">
        <f>IF(N315="zákl. přenesená",J315,0)</f>
        <v>0</v>
      </c>
      <c r="BH315" s="185">
        <f>IF(N315="sníž. přenesená",J315,0)</f>
        <v>0</v>
      </c>
      <c r="BI315" s="185">
        <f>IF(N315="nulová",J315,0)</f>
        <v>0</v>
      </c>
      <c r="BJ315" s="17" t="s">
        <v>84</v>
      </c>
      <c r="BK315" s="185">
        <f>ROUND(I315*H315,2)</f>
        <v>0</v>
      </c>
      <c r="BL315" s="17" t="s">
        <v>133</v>
      </c>
      <c r="BM315" s="184" t="s">
        <v>421</v>
      </c>
    </row>
    <row r="316" spans="1:65" s="2" customFormat="1">
      <c r="A316" s="34"/>
      <c r="B316" s="35"/>
      <c r="C316" s="36"/>
      <c r="D316" s="186" t="s">
        <v>135</v>
      </c>
      <c r="E316" s="36"/>
      <c r="F316" s="187" t="s">
        <v>422</v>
      </c>
      <c r="G316" s="36"/>
      <c r="H316" s="36"/>
      <c r="I316" s="188"/>
      <c r="J316" s="36"/>
      <c r="K316" s="36"/>
      <c r="L316" s="39"/>
      <c r="M316" s="189"/>
      <c r="N316" s="190"/>
      <c r="O316" s="64"/>
      <c r="P316" s="64"/>
      <c r="Q316" s="64"/>
      <c r="R316" s="64"/>
      <c r="S316" s="64"/>
      <c r="T316" s="65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7" t="s">
        <v>135</v>
      </c>
      <c r="AU316" s="17" t="s">
        <v>86</v>
      </c>
    </row>
    <row r="317" spans="1:65" s="2" customFormat="1" ht="16.5" customHeight="1">
      <c r="A317" s="34"/>
      <c r="B317" s="35"/>
      <c r="C317" s="224" t="s">
        <v>423</v>
      </c>
      <c r="D317" s="224" t="s">
        <v>362</v>
      </c>
      <c r="E317" s="225" t="s">
        <v>424</v>
      </c>
      <c r="F317" s="226" t="s">
        <v>425</v>
      </c>
      <c r="G317" s="227" t="s">
        <v>420</v>
      </c>
      <c r="H317" s="228">
        <v>8</v>
      </c>
      <c r="I317" s="229"/>
      <c r="J317" s="230">
        <f>ROUND(I317*H317,2)</f>
        <v>0</v>
      </c>
      <c r="K317" s="226" t="s">
        <v>132</v>
      </c>
      <c r="L317" s="231"/>
      <c r="M317" s="232" t="s">
        <v>19</v>
      </c>
      <c r="N317" s="233" t="s">
        <v>47</v>
      </c>
      <c r="O317" s="64"/>
      <c r="P317" s="182">
        <f>O317*H317</f>
        <v>0</v>
      </c>
      <c r="Q317" s="182">
        <v>3.2000000000000001E-2</v>
      </c>
      <c r="R317" s="182">
        <f>Q317*H317</f>
        <v>0.25600000000000001</v>
      </c>
      <c r="S317" s="182">
        <v>0</v>
      </c>
      <c r="T317" s="183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4" t="s">
        <v>186</v>
      </c>
      <c r="AT317" s="184" t="s">
        <v>362</v>
      </c>
      <c r="AU317" s="184" t="s">
        <v>86</v>
      </c>
      <c r="AY317" s="17" t="s">
        <v>126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7" t="s">
        <v>84</v>
      </c>
      <c r="BK317" s="185">
        <f>ROUND(I317*H317,2)</f>
        <v>0</v>
      </c>
      <c r="BL317" s="17" t="s">
        <v>133</v>
      </c>
      <c r="BM317" s="184" t="s">
        <v>426</v>
      </c>
    </row>
    <row r="318" spans="1:65" s="12" customFormat="1" ht="22.9" customHeight="1">
      <c r="B318" s="157"/>
      <c r="C318" s="158"/>
      <c r="D318" s="159" t="s">
        <v>75</v>
      </c>
      <c r="E318" s="171" t="s">
        <v>167</v>
      </c>
      <c r="F318" s="171" t="s">
        <v>427</v>
      </c>
      <c r="G318" s="158"/>
      <c r="H318" s="158"/>
      <c r="I318" s="161"/>
      <c r="J318" s="172">
        <f>BK318</f>
        <v>0</v>
      </c>
      <c r="K318" s="158"/>
      <c r="L318" s="163"/>
      <c r="M318" s="164"/>
      <c r="N318" s="165"/>
      <c r="O318" s="165"/>
      <c r="P318" s="166">
        <f>SUM(P319:P475)</f>
        <v>0</v>
      </c>
      <c r="Q318" s="165"/>
      <c r="R318" s="166">
        <f>SUM(R319:R475)</f>
        <v>769.62893999999994</v>
      </c>
      <c r="S318" s="165"/>
      <c r="T318" s="167">
        <f>SUM(T319:T475)</f>
        <v>0</v>
      </c>
      <c r="AR318" s="168" t="s">
        <v>84</v>
      </c>
      <c r="AT318" s="169" t="s">
        <v>75</v>
      </c>
      <c r="AU318" s="169" t="s">
        <v>84</v>
      </c>
      <c r="AY318" s="168" t="s">
        <v>126</v>
      </c>
      <c r="BK318" s="170">
        <f>SUM(BK319:BK475)</f>
        <v>0</v>
      </c>
    </row>
    <row r="319" spans="1:65" s="2" customFormat="1" ht="24.2" customHeight="1">
      <c r="A319" s="34"/>
      <c r="B319" s="35"/>
      <c r="C319" s="173" t="s">
        <v>428</v>
      </c>
      <c r="D319" s="173" t="s">
        <v>128</v>
      </c>
      <c r="E319" s="174" t="s">
        <v>429</v>
      </c>
      <c r="F319" s="175" t="s">
        <v>430</v>
      </c>
      <c r="G319" s="176" t="s">
        <v>131</v>
      </c>
      <c r="H319" s="177">
        <v>652</v>
      </c>
      <c r="I319" s="178"/>
      <c r="J319" s="179">
        <f>ROUND(I319*H319,2)</f>
        <v>0</v>
      </c>
      <c r="K319" s="175" t="s">
        <v>132</v>
      </c>
      <c r="L319" s="39"/>
      <c r="M319" s="180" t="s">
        <v>19</v>
      </c>
      <c r="N319" s="181" t="s">
        <v>47</v>
      </c>
      <c r="O319" s="64"/>
      <c r="P319" s="182">
        <f>O319*H319</f>
        <v>0</v>
      </c>
      <c r="Q319" s="182">
        <v>0</v>
      </c>
      <c r="R319" s="182">
        <f>Q319*H319</f>
        <v>0</v>
      </c>
      <c r="S319" s="182">
        <v>0</v>
      </c>
      <c r="T319" s="183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4" t="s">
        <v>133</v>
      </c>
      <c r="AT319" s="184" t="s">
        <v>128</v>
      </c>
      <c r="AU319" s="184" t="s">
        <v>86</v>
      </c>
      <c r="AY319" s="17" t="s">
        <v>126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7" t="s">
        <v>84</v>
      </c>
      <c r="BK319" s="185">
        <f>ROUND(I319*H319,2)</f>
        <v>0</v>
      </c>
      <c r="BL319" s="17" t="s">
        <v>133</v>
      </c>
      <c r="BM319" s="184" t="s">
        <v>431</v>
      </c>
    </row>
    <row r="320" spans="1:65" s="2" customFormat="1">
      <c r="A320" s="34"/>
      <c r="B320" s="35"/>
      <c r="C320" s="36"/>
      <c r="D320" s="186" t="s">
        <v>135</v>
      </c>
      <c r="E320" s="36"/>
      <c r="F320" s="187" t="s">
        <v>432</v>
      </c>
      <c r="G320" s="36"/>
      <c r="H320" s="36"/>
      <c r="I320" s="188"/>
      <c r="J320" s="36"/>
      <c r="K320" s="36"/>
      <c r="L320" s="39"/>
      <c r="M320" s="189"/>
      <c r="N320" s="190"/>
      <c r="O320" s="64"/>
      <c r="P320" s="64"/>
      <c r="Q320" s="64"/>
      <c r="R320" s="64"/>
      <c r="S320" s="64"/>
      <c r="T320" s="65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135</v>
      </c>
      <c r="AU320" s="17" t="s">
        <v>86</v>
      </c>
    </row>
    <row r="321" spans="1:65" s="13" customFormat="1">
      <c r="B321" s="191"/>
      <c r="C321" s="192"/>
      <c r="D321" s="193" t="s">
        <v>137</v>
      </c>
      <c r="E321" s="194" t="s">
        <v>19</v>
      </c>
      <c r="F321" s="195" t="s">
        <v>433</v>
      </c>
      <c r="G321" s="192"/>
      <c r="H321" s="194" t="s">
        <v>19</v>
      </c>
      <c r="I321" s="196"/>
      <c r="J321" s="192"/>
      <c r="K321" s="192"/>
      <c r="L321" s="197"/>
      <c r="M321" s="198"/>
      <c r="N321" s="199"/>
      <c r="O321" s="199"/>
      <c r="P321" s="199"/>
      <c r="Q321" s="199"/>
      <c r="R321" s="199"/>
      <c r="S321" s="199"/>
      <c r="T321" s="200"/>
      <c r="AT321" s="201" t="s">
        <v>137</v>
      </c>
      <c r="AU321" s="201" t="s">
        <v>86</v>
      </c>
      <c r="AV321" s="13" t="s">
        <v>84</v>
      </c>
      <c r="AW321" s="13" t="s">
        <v>37</v>
      </c>
      <c r="AX321" s="13" t="s">
        <v>76</v>
      </c>
      <c r="AY321" s="201" t="s">
        <v>126</v>
      </c>
    </row>
    <row r="322" spans="1:65" s="14" customFormat="1">
      <c r="B322" s="202"/>
      <c r="C322" s="203"/>
      <c r="D322" s="193" t="s">
        <v>137</v>
      </c>
      <c r="E322" s="204" t="s">
        <v>19</v>
      </c>
      <c r="F322" s="205" t="s">
        <v>434</v>
      </c>
      <c r="G322" s="203"/>
      <c r="H322" s="206">
        <v>652</v>
      </c>
      <c r="I322" s="207"/>
      <c r="J322" s="203"/>
      <c r="K322" s="203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137</v>
      </c>
      <c r="AU322" s="212" t="s">
        <v>86</v>
      </c>
      <c r="AV322" s="14" t="s">
        <v>86</v>
      </c>
      <c r="AW322" s="14" t="s">
        <v>37</v>
      </c>
      <c r="AX322" s="14" t="s">
        <v>84</v>
      </c>
      <c r="AY322" s="212" t="s">
        <v>126</v>
      </c>
    </row>
    <row r="323" spans="1:65" s="2" customFormat="1" ht="21.75" customHeight="1">
      <c r="A323" s="34"/>
      <c r="B323" s="35"/>
      <c r="C323" s="173" t="s">
        <v>435</v>
      </c>
      <c r="D323" s="173" t="s">
        <v>128</v>
      </c>
      <c r="E323" s="174" t="s">
        <v>436</v>
      </c>
      <c r="F323" s="175" t="s">
        <v>437</v>
      </c>
      <c r="G323" s="176" t="s">
        <v>131</v>
      </c>
      <c r="H323" s="177">
        <v>39</v>
      </c>
      <c r="I323" s="178"/>
      <c r="J323" s="179">
        <f>ROUND(I323*H323,2)</f>
        <v>0</v>
      </c>
      <c r="K323" s="175" t="s">
        <v>132</v>
      </c>
      <c r="L323" s="39"/>
      <c r="M323" s="180" t="s">
        <v>19</v>
      </c>
      <c r="N323" s="181" t="s">
        <v>47</v>
      </c>
      <c r="O323" s="64"/>
      <c r="P323" s="182">
        <f>O323*H323</f>
        <v>0</v>
      </c>
      <c r="Q323" s="182">
        <v>0</v>
      </c>
      <c r="R323" s="182">
        <f>Q323*H323</f>
        <v>0</v>
      </c>
      <c r="S323" s="182">
        <v>0</v>
      </c>
      <c r="T323" s="183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4" t="s">
        <v>133</v>
      </c>
      <c r="AT323" s="184" t="s">
        <v>128</v>
      </c>
      <c r="AU323" s="184" t="s">
        <v>86</v>
      </c>
      <c r="AY323" s="17" t="s">
        <v>126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7" t="s">
        <v>84</v>
      </c>
      <c r="BK323" s="185">
        <f>ROUND(I323*H323,2)</f>
        <v>0</v>
      </c>
      <c r="BL323" s="17" t="s">
        <v>133</v>
      </c>
      <c r="BM323" s="184" t="s">
        <v>438</v>
      </c>
    </row>
    <row r="324" spans="1:65" s="2" customFormat="1">
      <c r="A324" s="34"/>
      <c r="B324" s="35"/>
      <c r="C324" s="36"/>
      <c r="D324" s="186" t="s">
        <v>135</v>
      </c>
      <c r="E324" s="36"/>
      <c r="F324" s="187" t="s">
        <v>439</v>
      </c>
      <c r="G324" s="36"/>
      <c r="H324" s="36"/>
      <c r="I324" s="188"/>
      <c r="J324" s="36"/>
      <c r="K324" s="36"/>
      <c r="L324" s="39"/>
      <c r="M324" s="189"/>
      <c r="N324" s="190"/>
      <c r="O324" s="64"/>
      <c r="P324" s="64"/>
      <c r="Q324" s="64"/>
      <c r="R324" s="64"/>
      <c r="S324" s="64"/>
      <c r="T324" s="65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7" t="s">
        <v>135</v>
      </c>
      <c r="AU324" s="17" t="s">
        <v>86</v>
      </c>
    </row>
    <row r="325" spans="1:65" s="13" customFormat="1">
      <c r="B325" s="191"/>
      <c r="C325" s="192"/>
      <c r="D325" s="193" t="s">
        <v>137</v>
      </c>
      <c r="E325" s="194" t="s">
        <v>19</v>
      </c>
      <c r="F325" s="195" t="s">
        <v>440</v>
      </c>
      <c r="G325" s="192"/>
      <c r="H325" s="194" t="s">
        <v>19</v>
      </c>
      <c r="I325" s="196"/>
      <c r="J325" s="192"/>
      <c r="K325" s="192"/>
      <c r="L325" s="197"/>
      <c r="M325" s="198"/>
      <c r="N325" s="199"/>
      <c r="O325" s="199"/>
      <c r="P325" s="199"/>
      <c r="Q325" s="199"/>
      <c r="R325" s="199"/>
      <c r="S325" s="199"/>
      <c r="T325" s="200"/>
      <c r="AT325" s="201" t="s">
        <v>137</v>
      </c>
      <c r="AU325" s="201" t="s">
        <v>86</v>
      </c>
      <c r="AV325" s="13" t="s">
        <v>84</v>
      </c>
      <c r="AW325" s="13" t="s">
        <v>37</v>
      </c>
      <c r="AX325" s="13" t="s">
        <v>76</v>
      </c>
      <c r="AY325" s="201" t="s">
        <v>126</v>
      </c>
    </row>
    <row r="326" spans="1:65" s="14" customFormat="1">
      <c r="B326" s="202"/>
      <c r="C326" s="203"/>
      <c r="D326" s="193" t="s">
        <v>137</v>
      </c>
      <c r="E326" s="204" t="s">
        <v>19</v>
      </c>
      <c r="F326" s="205" t="s">
        <v>441</v>
      </c>
      <c r="G326" s="203"/>
      <c r="H326" s="206">
        <v>39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137</v>
      </c>
      <c r="AU326" s="212" t="s">
        <v>86</v>
      </c>
      <c r="AV326" s="14" t="s">
        <v>86</v>
      </c>
      <c r="AW326" s="14" t="s">
        <v>37</v>
      </c>
      <c r="AX326" s="14" t="s">
        <v>84</v>
      </c>
      <c r="AY326" s="212" t="s">
        <v>126</v>
      </c>
    </row>
    <row r="327" spans="1:65" s="2" customFormat="1" ht="21.75" customHeight="1">
      <c r="A327" s="34"/>
      <c r="B327" s="35"/>
      <c r="C327" s="173" t="s">
        <v>442</v>
      </c>
      <c r="D327" s="173" t="s">
        <v>128</v>
      </c>
      <c r="E327" s="174" t="s">
        <v>443</v>
      </c>
      <c r="F327" s="175" t="s">
        <v>444</v>
      </c>
      <c r="G327" s="176" t="s">
        <v>131</v>
      </c>
      <c r="H327" s="177">
        <v>39</v>
      </c>
      <c r="I327" s="178"/>
      <c r="J327" s="179">
        <f>ROUND(I327*H327,2)</f>
        <v>0</v>
      </c>
      <c r="K327" s="175" t="s">
        <v>132</v>
      </c>
      <c r="L327" s="39"/>
      <c r="M327" s="180" t="s">
        <v>19</v>
      </c>
      <c r="N327" s="181" t="s">
        <v>47</v>
      </c>
      <c r="O327" s="64"/>
      <c r="P327" s="182">
        <f>O327*H327</f>
        <v>0</v>
      </c>
      <c r="Q327" s="182">
        <v>0</v>
      </c>
      <c r="R327" s="182">
        <f>Q327*H327</f>
        <v>0</v>
      </c>
      <c r="S327" s="182">
        <v>0</v>
      </c>
      <c r="T327" s="183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4" t="s">
        <v>133</v>
      </c>
      <c r="AT327" s="184" t="s">
        <v>128</v>
      </c>
      <c r="AU327" s="184" t="s">
        <v>86</v>
      </c>
      <c r="AY327" s="17" t="s">
        <v>126</v>
      </c>
      <c r="BE327" s="185">
        <f>IF(N327="základní",J327,0)</f>
        <v>0</v>
      </c>
      <c r="BF327" s="185">
        <f>IF(N327="snížená",J327,0)</f>
        <v>0</v>
      </c>
      <c r="BG327" s="185">
        <f>IF(N327="zákl. přenesená",J327,0)</f>
        <v>0</v>
      </c>
      <c r="BH327" s="185">
        <f>IF(N327="sníž. přenesená",J327,0)</f>
        <v>0</v>
      </c>
      <c r="BI327" s="185">
        <f>IF(N327="nulová",J327,0)</f>
        <v>0</v>
      </c>
      <c r="BJ327" s="17" t="s">
        <v>84</v>
      </c>
      <c r="BK327" s="185">
        <f>ROUND(I327*H327,2)</f>
        <v>0</v>
      </c>
      <c r="BL327" s="17" t="s">
        <v>133</v>
      </c>
      <c r="BM327" s="184" t="s">
        <v>445</v>
      </c>
    </row>
    <row r="328" spans="1:65" s="2" customFormat="1">
      <c r="A328" s="34"/>
      <c r="B328" s="35"/>
      <c r="C328" s="36"/>
      <c r="D328" s="186" t="s">
        <v>135</v>
      </c>
      <c r="E328" s="36"/>
      <c r="F328" s="187" t="s">
        <v>446</v>
      </c>
      <c r="G328" s="36"/>
      <c r="H328" s="36"/>
      <c r="I328" s="188"/>
      <c r="J328" s="36"/>
      <c r="K328" s="36"/>
      <c r="L328" s="39"/>
      <c r="M328" s="189"/>
      <c r="N328" s="190"/>
      <c r="O328" s="64"/>
      <c r="P328" s="64"/>
      <c r="Q328" s="64"/>
      <c r="R328" s="64"/>
      <c r="S328" s="64"/>
      <c r="T328" s="65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135</v>
      </c>
      <c r="AU328" s="17" t="s">
        <v>86</v>
      </c>
    </row>
    <row r="329" spans="1:65" s="13" customFormat="1">
      <c r="B329" s="191"/>
      <c r="C329" s="192"/>
      <c r="D329" s="193" t="s">
        <v>137</v>
      </c>
      <c r="E329" s="194" t="s">
        <v>19</v>
      </c>
      <c r="F329" s="195" t="s">
        <v>440</v>
      </c>
      <c r="G329" s="192"/>
      <c r="H329" s="194" t="s">
        <v>19</v>
      </c>
      <c r="I329" s="196"/>
      <c r="J329" s="192"/>
      <c r="K329" s="192"/>
      <c r="L329" s="197"/>
      <c r="M329" s="198"/>
      <c r="N329" s="199"/>
      <c r="O329" s="199"/>
      <c r="P329" s="199"/>
      <c r="Q329" s="199"/>
      <c r="R329" s="199"/>
      <c r="S329" s="199"/>
      <c r="T329" s="200"/>
      <c r="AT329" s="201" t="s">
        <v>137</v>
      </c>
      <c r="AU329" s="201" t="s">
        <v>86</v>
      </c>
      <c r="AV329" s="13" t="s">
        <v>84</v>
      </c>
      <c r="AW329" s="13" t="s">
        <v>37</v>
      </c>
      <c r="AX329" s="13" t="s">
        <v>76</v>
      </c>
      <c r="AY329" s="201" t="s">
        <v>126</v>
      </c>
    </row>
    <row r="330" spans="1:65" s="14" customFormat="1">
      <c r="B330" s="202"/>
      <c r="C330" s="203"/>
      <c r="D330" s="193" t="s">
        <v>137</v>
      </c>
      <c r="E330" s="204" t="s">
        <v>19</v>
      </c>
      <c r="F330" s="205" t="s">
        <v>441</v>
      </c>
      <c r="G330" s="203"/>
      <c r="H330" s="206">
        <v>39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137</v>
      </c>
      <c r="AU330" s="212" t="s">
        <v>86</v>
      </c>
      <c r="AV330" s="14" t="s">
        <v>86</v>
      </c>
      <c r="AW330" s="14" t="s">
        <v>37</v>
      </c>
      <c r="AX330" s="14" t="s">
        <v>84</v>
      </c>
      <c r="AY330" s="212" t="s">
        <v>126</v>
      </c>
    </row>
    <row r="331" spans="1:65" s="2" customFormat="1" ht="21.75" customHeight="1">
      <c r="A331" s="34"/>
      <c r="B331" s="35"/>
      <c r="C331" s="173" t="s">
        <v>447</v>
      </c>
      <c r="D331" s="173" t="s">
        <v>128</v>
      </c>
      <c r="E331" s="174" t="s">
        <v>448</v>
      </c>
      <c r="F331" s="175" t="s">
        <v>449</v>
      </c>
      <c r="G331" s="176" t="s">
        <v>131</v>
      </c>
      <c r="H331" s="177">
        <v>1578</v>
      </c>
      <c r="I331" s="178"/>
      <c r="J331" s="179">
        <f>ROUND(I331*H331,2)</f>
        <v>0</v>
      </c>
      <c r="K331" s="175" t="s">
        <v>132</v>
      </c>
      <c r="L331" s="39"/>
      <c r="M331" s="180" t="s">
        <v>19</v>
      </c>
      <c r="N331" s="181" t="s">
        <v>47</v>
      </c>
      <c r="O331" s="64"/>
      <c r="P331" s="182">
        <f>O331*H331</f>
        <v>0</v>
      </c>
      <c r="Q331" s="182">
        <v>0</v>
      </c>
      <c r="R331" s="182">
        <f>Q331*H331</f>
        <v>0</v>
      </c>
      <c r="S331" s="182">
        <v>0</v>
      </c>
      <c r="T331" s="183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4" t="s">
        <v>133</v>
      </c>
      <c r="AT331" s="184" t="s">
        <v>128</v>
      </c>
      <c r="AU331" s="184" t="s">
        <v>86</v>
      </c>
      <c r="AY331" s="17" t="s">
        <v>126</v>
      </c>
      <c r="BE331" s="185">
        <f>IF(N331="základní",J331,0)</f>
        <v>0</v>
      </c>
      <c r="BF331" s="185">
        <f>IF(N331="snížená",J331,0)</f>
        <v>0</v>
      </c>
      <c r="BG331" s="185">
        <f>IF(N331="zákl. přenesená",J331,0)</f>
        <v>0</v>
      </c>
      <c r="BH331" s="185">
        <f>IF(N331="sníž. přenesená",J331,0)</f>
        <v>0</v>
      </c>
      <c r="BI331" s="185">
        <f>IF(N331="nulová",J331,0)</f>
        <v>0</v>
      </c>
      <c r="BJ331" s="17" t="s">
        <v>84</v>
      </c>
      <c r="BK331" s="185">
        <f>ROUND(I331*H331,2)</f>
        <v>0</v>
      </c>
      <c r="BL331" s="17" t="s">
        <v>133</v>
      </c>
      <c r="BM331" s="184" t="s">
        <v>450</v>
      </c>
    </row>
    <row r="332" spans="1:65" s="2" customFormat="1">
      <c r="A332" s="34"/>
      <c r="B332" s="35"/>
      <c r="C332" s="36"/>
      <c r="D332" s="186" t="s">
        <v>135</v>
      </c>
      <c r="E332" s="36"/>
      <c r="F332" s="187" t="s">
        <v>451</v>
      </c>
      <c r="G332" s="36"/>
      <c r="H332" s="36"/>
      <c r="I332" s="188"/>
      <c r="J332" s="36"/>
      <c r="K332" s="36"/>
      <c r="L332" s="39"/>
      <c r="M332" s="189"/>
      <c r="N332" s="190"/>
      <c r="O332" s="64"/>
      <c r="P332" s="64"/>
      <c r="Q332" s="64"/>
      <c r="R332" s="64"/>
      <c r="S332" s="64"/>
      <c r="T332" s="65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135</v>
      </c>
      <c r="AU332" s="17" t="s">
        <v>86</v>
      </c>
    </row>
    <row r="333" spans="1:65" s="13" customFormat="1">
      <c r="B333" s="191"/>
      <c r="C333" s="192"/>
      <c r="D333" s="193" t="s">
        <v>137</v>
      </c>
      <c r="E333" s="194" t="s">
        <v>19</v>
      </c>
      <c r="F333" s="195" t="s">
        <v>452</v>
      </c>
      <c r="G333" s="192"/>
      <c r="H333" s="194" t="s">
        <v>19</v>
      </c>
      <c r="I333" s="196"/>
      <c r="J333" s="192"/>
      <c r="K333" s="192"/>
      <c r="L333" s="197"/>
      <c r="M333" s="198"/>
      <c r="N333" s="199"/>
      <c r="O333" s="199"/>
      <c r="P333" s="199"/>
      <c r="Q333" s="199"/>
      <c r="R333" s="199"/>
      <c r="S333" s="199"/>
      <c r="T333" s="200"/>
      <c r="AT333" s="201" t="s">
        <v>137</v>
      </c>
      <c r="AU333" s="201" t="s">
        <v>86</v>
      </c>
      <c r="AV333" s="13" t="s">
        <v>84</v>
      </c>
      <c r="AW333" s="13" t="s">
        <v>37</v>
      </c>
      <c r="AX333" s="13" t="s">
        <v>76</v>
      </c>
      <c r="AY333" s="201" t="s">
        <v>126</v>
      </c>
    </row>
    <row r="334" spans="1:65" s="14" customFormat="1">
      <c r="B334" s="202"/>
      <c r="C334" s="203"/>
      <c r="D334" s="193" t="s">
        <v>137</v>
      </c>
      <c r="E334" s="204" t="s">
        <v>19</v>
      </c>
      <c r="F334" s="205" t="s">
        <v>453</v>
      </c>
      <c r="G334" s="203"/>
      <c r="H334" s="206">
        <v>1578</v>
      </c>
      <c r="I334" s="207"/>
      <c r="J334" s="203"/>
      <c r="K334" s="203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137</v>
      </c>
      <c r="AU334" s="212" t="s">
        <v>86</v>
      </c>
      <c r="AV334" s="14" t="s">
        <v>86</v>
      </c>
      <c r="AW334" s="14" t="s">
        <v>37</v>
      </c>
      <c r="AX334" s="14" t="s">
        <v>84</v>
      </c>
      <c r="AY334" s="212" t="s">
        <v>126</v>
      </c>
    </row>
    <row r="335" spans="1:65" s="2" customFormat="1" ht="21.75" customHeight="1">
      <c r="A335" s="34"/>
      <c r="B335" s="35"/>
      <c r="C335" s="173" t="s">
        <v>454</v>
      </c>
      <c r="D335" s="173" t="s">
        <v>128</v>
      </c>
      <c r="E335" s="174" t="s">
        <v>455</v>
      </c>
      <c r="F335" s="175" t="s">
        <v>456</v>
      </c>
      <c r="G335" s="176" t="s">
        <v>131</v>
      </c>
      <c r="H335" s="177">
        <v>65.14</v>
      </c>
      <c r="I335" s="178"/>
      <c r="J335" s="179">
        <f>ROUND(I335*H335,2)</f>
        <v>0</v>
      </c>
      <c r="K335" s="175" t="s">
        <v>132</v>
      </c>
      <c r="L335" s="39"/>
      <c r="M335" s="180" t="s">
        <v>19</v>
      </c>
      <c r="N335" s="181" t="s">
        <v>47</v>
      </c>
      <c r="O335" s="64"/>
      <c r="P335" s="182">
        <f>O335*H335</f>
        <v>0</v>
      </c>
      <c r="Q335" s="182">
        <v>0</v>
      </c>
      <c r="R335" s="182">
        <f>Q335*H335</f>
        <v>0</v>
      </c>
      <c r="S335" s="182">
        <v>0</v>
      </c>
      <c r="T335" s="183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4" t="s">
        <v>133</v>
      </c>
      <c r="AT335" s="184" t="s">
        <v>128</v>
      </c>
      <c r="AU335" s="184" t="s">
        <v>86</v>
      </c>
      <c r="AY335" s="17" t="s">
        <v>126</v>
      </c>
      <c r="BE335" s="185">
        <f>IF(N335="základní",J335,0)</f>
        <v>0</v>
      </c>
      <c r="BF335" s="185">
        <f>IF(N335="snížená",J335,0)</f>
        <v>0</v>
      </c>
      <c r="BG335" s="185">
        <f>IF(N335="zákl. přenesená",J335,0)</f>
        <v>0</v>
      </c>
      <c r="BH335" s="185">
        <f>IF(N335="sníž. přenesená",J335,0)</f>
        <v>0</v>
      </c>
      <c r="BI335" s="185">
        <f>IF(N335="nulová",J335,0)</f>
        <v>0</v>
      </c>
      <c r="BJ335" s="17" t="s">
        <v>84</v>
      </c>
      <c r="BK335" s="185">
        <f>ROUND(I335*H335,2)</f>
        <v>0</v>
      </c>
      <c r="BL335" s="17" t="s">
        <v>133</v>
      </c>
      <c r="BM335" s="184" t="s">
        <v>457</v>
      </c>
    </row>
    <row r="336" spans="1:65" s="2" customFormat="1">
      <c r="A336" s="34"/>
      <c r="B336" s="35"/>
      <c r="C336" s="36"/>
      <c r="D336" s="186" t="s">
        <v>135</v>
      </c>
      <c r="E336" s="36"/>
      <c r="F336" s="187" t="s">
        <v>458</v>
      </c>
      <c r="G336" s="36"/>
      <c r="H336" s="36"/>
      <c r="I336" s="188"/>
      <c r="J336" s="36"/>
      <c r="K336" s="36"/>
      <c r="L336" s="39"/>
      <c r="M336" s="189"/>
      <c r="N336" s="190"/>
      <c r="O336" s="64"/>
      <c r="P336" s="64"/>
      <c r="Q336" s="64"/>
      <c r="R336" s="64"/>
      <c r="S336" s="64"/>
      <c r="T336" s="65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135</v>
      </c>
      <c r="AU336" s="17" t="s">
        <v>86</v>
      </c>
    </row>
    <row r="337" spans="1:65" s="13" customFormat="1">
      <c r="B337" s="191"/>
      <c r="C337" s="192"/>
      <c r="D337" s="193" t="s">
        <v>137</v>
      </c>
      <c r="E337" s="194" t="s">
        <v>19</v>
      </c>
      <c r="F337" s="195" t="s">
        <v>459</v>
      </c>
      <c r="G337" s="192"/>
      <c r="H337" s="194" t="s">
        <v>19</v>
      </c>
      <c r="I337" s="196"/>
      <c r="J337" s="192"/>
      <c r="K337" s="192"/>
      <c r="L337" s="197"/>
      <c r="M337" s="198"/>
      <c r="N337" s="199"/>
      <c r="O337" s="199"/>
      <c r="P337" s="199"/>
      <c r="Q337" s="199"/>
      <c r="R337" s="199"/>
      <c r="S337" s="199"/>
      <c r="T337" s="200"/>
      <c r="AT337" s="201" t="s">
        <v>137</v>
      </c>
      <c r="AU337" s="201" t="s">
        <v>86</v>
      </c>
      <c r="AV337" s="13" t="s">
        <v>84</v>
      </c>
      <c r="AW337" s="13" t="s">
        <v>37</v>
      </c>
      <c r="AX337" s="13" t="s">
        <v>76</v>
      </c>
      <c r="AY337" s="201" t="s">
        <v>126</v>
      </c>
    </row>
    <row r="338" spans="1:65" s="14" customFormat="1">
      <c r="B338" s="202"/>
      <c r="C338" s="203"/>
      <c r="D338" s="193" t="s">
        <v>137</v>
      </c>
      <c r="E338" s="204" t="s">
        <v>19</v>
      </c>
      <c r="F338" s="205" t="s">
        <v>460</v>
      </c>
      <c r="G338" s="203"/>
      <c r="H338" s="206">
        <v>49</v>
      </c>
      <c r="I338" s="207"/>
      <c r="J338" s="203"/>
      <c r="K338" s="203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137</v>
      </c>
      <c r="AU338" s="212" t="s">
        <v>86</v>
      </c>
      <c r="AV338" s="14" t="s">
        <v>86</v>
      </c>
      <c r="AW338" s="14" t="s">
        <v>37</v>
      </c>
      <c r="AX338" s="14" t="s">
        <v>76</v>
      </c>
      <c r="AY338" s="212" t="s">
        <v>126</v>
      </c>
    </row>
    <row r="339" spans="1:65" s="13" customFormat="1">
      <c r="B339" s="191"/>
      <c r="C339" s="192"/>
      <c r="D339" s="193" t="s">
        <v>137</v>
      </c>
      <c r="E339" s="194" t="s">
        <v>19</v>
      </c>
      <c r="F339" s="195" t="s">
        <v>461</v>
      </c>
      <c r="G339" s="192"/>
      <c r="H339" s="194" t="s">
        <v>19</v>
      </c>
      <c r="I339" s="196"/>
      <c r="J339" s="192"/>
      <c r="K339" s="192"/>
      <c r="L339" s="197"/>
      <c r="M339" s="198"/>
      <c r="N339" s="199"/>
      <c r="O339" s="199"/>
      <c r="P339" s="199"/>
      <c r="Q339" s="199"/>
      <c r="R339" s="199"/>
      <c r="S339" s="199"/>
      <c r="T339" s="200"/>
      <c r="AT339" s="201" t="s">
        <v>137</v>
      </c>
      <c r="AU339" s="201" t="s">
        <v>86</v>
      </c>
      <c r="AV339" s="13" t="s">
        <v>84</v>
      </c>
      <c r="AW339" s="13" t="s">
        <v>37</v>
      </c>
      <c r="AX339" s="13" t="s">
        <v>76</v>
      </c>
      <c r="AY339" s="201" t="s">
        <v>126</v>
      </c>
    </row>
    <row r="340" spans="1:65" s="14" customFormat="1">
      <c r="B340" s="202"/>
      <c r="C340" s="203"/>
      <c r="D340" s="193" t="s">
        <v>137</v>
      </c>
      <c r="E340" s="204" t="s">
        <v>19</v>
      </c>
      <c r="F340" s="205" t="s">
        <v>462</v>
      </c>
      <c r="G340" s="203"/>
      <c r="H340" s="206">
        <v>8</v>
      </c>
      <c r="I340" s="207"/>
      <c r="J340" s="203"/>
      <c r="K340" s="203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137</v>
      </c>
      <c r="AU340" s="212" t="s">
        <v>86</v>
      </c>
      <c r="AV340" s="14" t="s">
        <v>86</v>
      </c>
      <c r="AW340" s="14" t="s">
        <v>37</v>
      </c>
      <c r="AX340" s="14" t="s">
        <v>76</v>
      </c>
      <c r="AY340" s="212" t="s">
        <v>126</v>
      </c>
    </row>
    <row r="341" spans="1:65" s="13" customFormat="1">
      <c r="B341" s="191"/>
      <c r="C341" s="192"/>
      <c r="D341" s="193" t="s">
        <v>137</v>
      </c>
      <c r="E341" s="194" t="s">
        <v>19</v>
      </c>
      <c r="F341" s="195" t="s">
        <v>463</v>
      </c>
      <c r="G341" s="192"/>
      <c r="H341" s="194" t="s">
        <v>19</v>
      </c>
      <c r="I341" s="196"/>
      <c r="J341" s="192"/>
      <c r="K341" s="192"/>
      <c r="L341" s="197"/>
      <c r="M341" s="198"/>
      <c r="N341" s="199"/>
      <c r="O341" s="199"/>
      <c r="P341" s="199"/>
      <c r="Q341" s="199"/>
      <c r="R341" s="199"/>
      <c r="S341" s="199"/>
      <c r="T341" s="200"/>
      <c r="AT341" s="201" t="s">
        <v>137</v>
      </c>
      <c r="AU341" s="201" t="s">
        <v>86</v>
      </c>
      <c r="AV341" s="13" t="s">
        <v>84</v>
      </c>
      <c r="AW341" s="13" t="s">
        <v>37</v>
      </c>
      <c r="AX341" s="13" t="s">
        <v>76</v>
      </c>
      <c r="AY341" s="201" t="s">
        <v>126</v>
      </c>
    </row>
    <row r="342" spans="1:65" s="14" customFormat="1">
      <c r="B342" s="202"/>
      <c r="C342" s="203"/>
      <c r="D342" s="193" t="s">
        <v>137</v>
      </c>
      <c r="E342" s="204" t="s">
        <v>19</v>
      </c>
      <c r="F342" s="205" t="s">
        <v>464</v>
      </c>
      <c r="G342" s="203"/>
      <c r="H342" s="206">
        <v>8.14</v>
      </c>
      <c r="I342" s="207"/>
      <c r="J342" s="203"/>
      <c r="K342" s="203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137</v>
      </c>
      <c r="AU342" s="212" t="s">
        <v>86</v>
      </c>
      <c r="AV342" s="14" t="s">
        <v>86</v>
      </c>
      <c r="AW342" s="14" t="s">
        <v>37</v>
      </c>
      <c r="AX342" s="14" t="s">
        <v>76</v>
      </c>
      <c r="AY342" s="212" t="s">
        <v>126</v>
      </c>
    </row>
    <row r="343" spans="1:65" s="15" customFormat="1">
      <c r="B343" s="213"/>
      <c r="C343" s="214"/>
      <c r="D343" s="193" t="s">
        <v>137</v>
      </c>
      <c r="E343" s="215" t="s">
        <v>19</v>
      </c>
      <c r="F343" s="216" t="s">
        <v>148</v>
      </c>
      <c r="G343" s="214"/>
      <c r="H343" s="217">
        <v>65.14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137</v>
      </c>
      <c r="AU343" s="223" t="s">
        <v>86</v>
      </c>
      <c r="AV343" s="15" t="s">
        <v>133</v>
      </c>
      <c r="AW343" s="15" t="s">
        <v>37</v>
      </c>
      <c r="AX343" s="15" t="s">
        <v>84</v>
      </c>
      <c r="AY343" s="223" t="s">
        <v>126</v>
      </c>
    </row>
    <row r="344" spans="1:65" s="2" customFormat="1" ht="21.75" customHeight="1">
      <c r="A344" s="34"/>
      <c r="B344" s="35"/>
      <c r="C344" s="173" t="s">
        <v>465</v>
      </c>
      <c r="D344" s="173" t="s">
        <v>128</v>
      </c>
      <c r="E344" s="174" t="s">
        <v>466</v>
      </c>
      <c r="F344" s="175" t="s">
        <v>467</v>
      </c>
      <c r="G344" s="176" t="s">
        <v>131</v>
      </c>
      <c r="H344" s="177">
        <v>13</v>
      </c>
      <c r="I344" s="178"/>
      <c r="J344" s="179">
        <f>ROUND(I344*H344,2)</f>
        <v>0</v>
      </c>
      <c r="K344" s="175" t="s">
        <v>132</v>
      </c>
      <c r="L344" s="39"/>
      <c r="M344" s="180" t="s">
        <v>19</v>
      </c>
      <c r="N344" s="181" t="s">
        <v>47</v>
      </c>
      <c r="O344" s="64"/>
      <c r="P344" s="182">
        <f>O344*H344</f>
        <v>0</v>
      </c>
      <c r="Q344" s="182">
        <v>0</v>
      </c>
      <c r="R344" s="182">
        <f>Q344*H344</f>
        <v>0</v>
      </c>
      <c r="S344" s="182">
        <v>0</v>
      </c>
      <c r="T344" s="183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4" t="s">
        <v>133</v>
      </c>
      <c r="AT344" s="184" t="s">
        <v>128</v>
      </c>
      <c r="AU344" s="184" t="s">
        <v>86</v>
      </c>
      <c r="AY344" s="17" t="s">
        <v>126</v>
      </c>
      <c r="BE344" s="185">
        <f>IF(N344="základní",J344,0)</f>
        <v>0</v>
      </c>
      <c r="BF344" s="185">
        <f>IF(N344="snížená",J344,0)</f>
        <v>0</v>
      </c>
      <c r="BG344" s="185">
        <f>IF(N344="zákl. přenesená",J344,0)</f>
        <v>0</v>
      </c>
      <c r="BH344" s="185">
        <f>IF(N344="sníž. přenesená",J344,0)</f>
        <v>0</v>
      </c>
      <c r="BI344" s="185">
        <f>IF(N344="nulová",J344,0)</f>
        <v>0</v>
      </c>
      <c r="BJ344" s="17" t="s">
        <v>84</v>
      </c>
      <c r="BK344" s="185">
        <f>ROUND(I344*H344,2)</f>
        <v>0</v>
      </c>
      <c r="BL344" s="17" t="s">
        <v>133</v>
      </c>
      <c r="BM344" s="184" t="s">
        <v>468</v>
      </c>
    </row>
    <row r="345" spans="1:65" s="2" customFormat="1">
      <c r="A345" s="34"/>
      <c r="B345" s="35"/>
      <c r="C345" s="36"/>
      <c r="D345" s="186" t="s">
        <v>135</v>
      </c>
      <c r="E345" s="36"/>
      <c r="F345" s="187" t="s">
        <v>469</v>
      </c>
      <c r="G345" s="36"/>
      <c r="H345" s="36"/>
      <c r="I345" s="188"/>
      <c r="J345" s="36"/>
      <c r="K345" s="36"/>
      <c r="L345" s="39"/>
      <c r="M345" s="189"/>
      <c r="N345" s="190"/>
      <c r="O345" s="64"/>
      <c r="P345" s="64"/>
      <c r="Q345" s="64"/>
      <c r="R345" s="64"/>
      <c r="S345" s="64"/>
      <c r="T345" s="65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135</v>
      </c>
      <c r="AU345" s="17" t="s">
        <v>86</v>
      </c>
    </row>
    <row r="346" spans="1:65" s="13" customFormat="1">
      <c r="B346" s="191"/>
      <c r="C346" s="192"/>
      <c r="D346" s="193" t="s">
        <v>137</v>
      </c>
      <c r="E346" s="194" t="s">
        <v>19</v>
      </c>
      <c r="F346" s="195" t="s">
        <v>470</v>
      </c>
      <c r="G346" s="192"/>
      <c r="H346" s="194" t="s">
        <v>19</v>
      </c>
      <c r="I346" s="196"/>
      <c r="J346" s="192"/>
      <c r="K346" s="192"/>
      <c r="L346" s="197"/>
      <c r="M346" s="198"/>
      <c r="N346" s="199"/>
      <c r="O346" s="199"/>
      <c r="P346" s="199"/>
      <c r="Q346" s="199"/>
      <c r="R346" s="199"/>
      <c r="S346" s="199"/>
      <c r="T346" s="200"/>
      <c r="AT346" s="201" t="s">
        <v>137</v>
      </c>
      <c r="AU346" s="201" t="s">
        <v>86</v>
      </c>
      <c r="AV346" s="13" t="s">
        <v>84</v>
      </c>
      <c r="AW346" s="13" t="s">
        <v>37</v>
      </c>
      <c r="AX346" s="13" t="s">
        <v>76</v>
      </c>
      <c r="AY346" s="201" t="s">
        <v>126</v>
      </c>
    </row>
    <row r="347" spans="1:65" s="14" customFormat="1">
      <c r="B347" s="202"/>
      <c r="C347" s="203"/>
      <c r="D347" s="193" t="s">
        <v>137</v>
      </c>
      <c r="E347" s="204" t="s">
        <v>19</v>
      </c>
      <c r="F347" s="205" t="s">
        <v>471</v>
      </c>
      <c r="G347" s="203"/>
      <c r="H347" s="206">
        <v>13</v>
      </c>
      <c r="I347" s="207"/>
      <c r="J347" s="203"/>
      <c r="K347" s="203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137</v>
      </c>
      <c r="AU347" s="212" t="s">
        <v>86</v>
      </c>
      <c r="AV347" s="14" t="s">
        <v>86</v>
      </c>
      <c r="AW347" s="14" t="s">
        <v>37</v>
      </c>
      <c r="AX347" s="14" t="s">
        <v>84</v>
      </c>
      <c r="AY347" s="212" t="s">
        <v>126</v>
      </c>
    </row>
    <row r="348" spans="1:65" s="2" customFormat="1" ht="21.75" customHeight="1">
      <c r="A348" s="34"/>
      <c r="B348" s="35"/>
      <c r="C348" s="173" t="s">
        <v>472</v>
      </c>
      <c r="D348" s="173" t="s">
        <v>128</v>
      </c>
      <c r="E348" s="174" t="s">
        <v>473</v>
      </c>
      <c r="F348" s="175" t="s">
        <v>474</v>
      </c>
      <c r="G348" s="176" t="s">
        <v>131</v>
      </c>
      <c r="H348" s="177">
        <v>3464</v>
      </c>
      <c r="I348" s="178"/>
      <c r="J348" s="179">
        <f>ROUND(I348*H348,2)</f>
        <v>0</v>
      </c>
      <c r="K348" s="175" t="s">
        <v>132</v>
      </c>
      <c r="L348" s="39"/>
      <c r="M348" s="180" t="s">
        <v>19</v>
      </c>
      <c r="N348" s="181" t="s">
        <v>47</v>
      </c>
      <c r="O348" s="64"/>
      <c r="P348" s="182">
        <f>O348*H348</f>
        <v>0</v>
      </c>
      <c r="Q348" s="182">
        <v>0</v>
      </c>
      <c r="R348" s="182">
        <f>Q348*H348</f>
        <v>0</v>
      </c>
      <c r="S348" s="182">
        <v>0</v>
      </c>
      <c r="T348" s="183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4" t="s">
        <v>133</v>
      </c>
      <c r="AT348" s="184" t="s">
        <v>128</v>
      </c>
      <c r="AU348" s="184" t="s">
        <v>86</v>
      </c>
      <c r="AY348" s="17" t="s">
        <v>126</v>
      </c>
      <c r="BE348" s="185">
        <f>IF(N348="základní",J348,0)</f>
        <v>0</v>
      </c>
      <c r="BF348" s="185">
        <f>IF(N348="snížená",J348,0)</f>
        <v>0</v>
      </c>
      <c r="BG348" s="185">
        <f>IF(N348="zákl. přenesená",J348,0)</f>
        <v>0</v>
      </c>
      <c r="BH348" s="185">
        <f>IF(N348="sníž. přenesená",J348,0)</f>
        <v>0</v>
      </c>
      <c r="BI348" s="185">
        <f>IF(N348="nulová",J348,0)</f>
        <v>0</v>
      </c>
      <c r="BJ348" s="17" t="s">
        <v>84</v>
      </c>
      <c r="BK348" s="185">
        <f>ROUND(I348*H348,2)</f>
        <v>0</v>
      </c>
      <c r="BL348" s="17" t="s">
        <v>133</v>
      </c>
      <c r="BM348" s="184" t="s">
        <v>475</v>
      </c>
    </row>
    <row r="349" spans="1:65" s="2" customFormat="1">
      <c r="A349" s="34"/>
      <c r="B349" s="35"/>
      <c r="C349" s="36"/>
      <c r="D349" s="186" t="s">
        <v>135</v>
      </c>
      <c r="E349" s="36"/>
      <c r="F349" s="187" t="s">
        <v>476</v>
      </c>
      <c r="G349" s="36"/>
      <c r="H349" s="36"/>
      <c r="I349" s="188"/>
      <c r="J349" s="36"/>
      <c r="K349" s="36"/>
      <c r="L349" s="39"/>
      <c r="M349" s="189"/>
      <c r="N349" s="190"/>
      <c r="O349" s="64"/>
      <c r="P349" s="64"/>
      <c r="Q349" s="64"/>
      <c r="R349" s="64"/>
      <c r="S349" s="64"/>
      <c r="T349" s="65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7" t="s">
        <v>135</v>
      </c>
      <c r="AU349" s="17" t="s">
        <v>86</v>
      </c>
    </row>
    <row r="350" spans="1:65" s="13" customFormat="1">
      <c r="B350" s="191"/>
      <c r="C350" s="192"/>
      <c r="D350" s="193" t="s">
        <v>137</v>
      </c>
      <c r="E350" s="194" t="s">
        <v>19</v>
      </c>
      <c r="F350" s="195" t="s">
        <v>433</v>
      </c>
      <c r="G350" s="192"/>
      <c r="H350" s="194" t="s">
        <v>19</v>
      </c>
      <c r="I350" s="196"/>
      <c r="J350" s="192"/>
      <c r="K350" s="192"/>
      <c r="L350" s="197"/>
      <c r="M350" s="198"/>
      <c r="N350" s="199"/>
      <c r="O350" s="199"/>
      <c r="P350" s="199"/>
      <c r="Q350" s="199"/>
      <c r="R350" s="199"/>
      <c r="S350" s="199"/>
      <c r="T350" s="200"/>
      <c r="AT350" s="201" t="s">
        <v>137</v>
      </c>
      <c r="AU350" s="201" t="s">
        <v>86</v>
      </c>
      <c r="AV350" s="13" t="s">
        <v>84</v>
      </c>
      <c r="AW350" s="13" t="s">
        <v>37</v>
      </c>
      <c r="AX350" s="13" t="s">
        <v>76</v>
      </c>
      <c r="AY350" s="201" t="s">
        <v>126</v>
      </c>
    </row>
    <row r="351" spans="1:65" s="14" customFormat="1">
      <c r="B351" s="202"/>
      <c r="C351" s="203"/>
      <c r="D351" s="193" t="s">
        <v>137</v>
      </c>
      <c r="E351" s="204" t="s">
        <v>19</v>
      </c>
      <c r="F351" s="205" t="s">
        <v>477</v>
      </c>
      <c r="G351" s="203"/>
      <c r="H351" s="206">
        <v>2590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137</v>
      </c>
      <c r="AU351" s="212" t="s">
        <v>86</v>
      </c>
      <c r="AV351" s="14" t="s">
        <v>86</v>
      </c>
      <c r="AW351" s="14" t="s">
        <v>37</v>
      </c>
      <c r="AX351" s="14" t="s">
        <v>76</v>
      </c>
      <c r="AY351" s="212" t="s">
        <v>126</v>
      </c>
    </row>
    <row r="352" spans="1:65" s="13" customFormat="1">
      <c r="B352" s="191"/>
      <c r="C352" s="192"/>
      <c r="D352" s="193" t="s">
        <v>137</v>
      </c>
      <c r="E352" s="194" t="s">
        <v>19</v>
      </c>
      <c r="F352" s="195" t="s">
        <v>478</v>
      </c>
      <c r="G352" s="192"/>
      <c r="H352" s="194" t="s">
        <v>19</v>
      </c>
      <c r="I352" s="196"/>
      <c r="J352" s="192"/>
      <c r="K352" s="192"/>
      <c r="L352" s="197"/>
      <c r="M352" s="198"/>
      <c r="N352" s="199"/>
      <c r="O352" s="199"/>
      <c r="P352" s="199"/>
      <c r="Q352" s="199"/>
      <c r="R352" s="199"/>
      <c r="S352" s="199"/>
      <c r="T352" s="200"/>
      <c r="AT352" s="201" t="s">
        <v>137</v>
      </c>
      <c r="AU352" s="201" t="s">
        <v>86</v>
      </c>
      <c r="AV352" s="13" t="s">
        <v>84</v>
      </c>
      <c r="AW352" s="13" t="s">
        <v>37</v>
      </c>
      <c r="AX352" s="13" t="s">
        <v>76</v>
      </c>
      <c r="AY352" s="201" t="s">
        <v>126</v>
      </c>
    </row>
    <row r="353" spans="1:65" s="14" customFormat="1">
      <c r="B353" s="202"/>
      <c r="C353" s="203"/>
      <c r="D353" s="193" t="s">
        <v>137</v>
      </c>
      <c r="E353" s="204" t="s">
        <v>19</v>
      </c>
      <c r="F353" s="205" t="s">
        <v>479</v>
      </c>
      <c r="G353" s="203"/>
      <c r="H353" s="206">
        <v>195</v>
      </c>
      <c r="I353" s="207"/>
      <c r="J353" s="203"/>
      <c r="K353" s="203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137</v>
      </c>
      <c r="AU353" s="212" t="s">
        <v>86</v>
      </c>
      <c r="AV353" s="14" t="s">
        <v>86</v>
      </c>
      <c r="AW353" s="14" t="s">
        <v>37</v>
      </c>
      <c r="AX353" s="14" t="s">
        <v>76</v>
      </c>
      <c r="AY353" s="212" t="s">
        <v>126</v>
      </c>
    </row>
    <row r="354" spans="1:65" s="13" customFormat="1">
      <c r="B354" s="191"/>
      <c r="C354" s="192"/>
      <c r="D354" s="193" t="s">
        <v>137</v>
      </c>
      <c r="E354" s="194" t="s">
        <v>19</v>
      </c>
      <c r="F354" s="195" t="s">
        <v>480</v>
      </c>
      <c r="G354" s="192"/>
      <c r="H354" s="194" t="s">
        <v>19</v>
      </c>
      <c r="I354" s="196"/>
      <c r="J354" s="192"/>
      <c r="K354" s="192"/>
      <c r="L354" s="197"/>
      <c r="M354" s="198"/>
      <c r="N354" s="199"/>
      <c r="O354" s="199"/>
      <c r="P354" s="199"/>
      <c r="Q354" s="199"/>
      <c r="R354" s="199"/>
      <c r="S354" s="199"/>
      <c r="T354" s="200"/>
      <c r="AT354" s="201" t="s">
        <v>137</v>
      </c>
      <c r="AU354" s="201" t="s">
        <v>86</v>
      </c>
      <c r="AV354" s="13" t="s">
        <v>84</v>
      </c>
      <c r="AW354" s="13" t="s">
        <v>37</v>
      </c>
      <c r="AX354" s="13" t="s">
        <v>76</v>
      </c>
      <c r="AY354" s="201" t="s">
        <v>126</v>
      </c>
    </row>
    <row r="355" spans="1:65" s="14" customFormat="1">
      <c r="B355" s="202"/>
      <c r="C355" s="203"/>
      <c r="D355" s="193" t="s">
        <v>137</v>
      </c>
      <c r="E355" s="204" t="s">
        <v>19</v>
      </c>
      <c r="F355" s="205" t="s">
        <v>481</v>
      </c>
      <c r="G355" s="203"/>
      <c r="H355" s="206">
        <v>679</v>
      </c>
      <c r="I355" s="207"/>
      <c r="J355" s="203"/>
      <c r="K355" s="203"/>
      <c r="L355" s="208"/>
      <c r="M355" s="209"/>
      <c r="N355" s="210"/>
      <c r="O355" s="210"/>
      <c r="P355" s="210"/>
      <c r="Q355" s="210"/>
      <c r="R355" s="210"/>
      <c r="S355" s="210"/>
      <c r="T355" s="211"/>
      <c r="AT355" s="212" t="s">
        <v>137</v>
      </c>
      <c r="AU355" s="212" t="s">
        <v>86</v>
      </c>
      <c r="AV355" s="14" t="s">
        <v>86</v>
      </c>
      <c r="AW355" s="14" t="s">
        <v>37</v>
      </c>
      <c r="AX355" s="14" t="s">
        <v>76</v>
      </c>
      <c r="AY355" s="212" t="s">
        <v>126</v>
      </c>
    </row>
    <row r="356" spans="1:65" s="15" customFormat="1">
      <c r="B356" s="213"/>
      <c r="C356" s="214"/>
      <c r="D356" s="193" t="s">
        <v>137</v>
      </c>
      <c r="E356" s="215" t="s">
        <v>19</v>
      </c>
      <c r="F356" s="216" t="s">
        <v>148</v>
      </c>
      <c r="G356" s="214"/>
      <c r="H356" s="217">
        <v>3464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137</v>
      </c>
      <c r="AU356" s="223" t="s">
        <v>86</v>
      </c>
      <c r="AV356" s="15" t="s">
        <v>133</v>
      </c>
      <c r="AW356" s="15" t="s">
        <v>37</v>
      </c>
      <c r="AX356" s="15" t="s">
        <v>84</v>
      </c>
      <c r="AY356" s="223" t="s">
        <v>126</v>
      </c>
    </row>
    <row r="357" spans="1:65" s="2" customFormat="1" ht="21.75" customHeight="1">
      <c r="A357" s="34"/>
      <c r="B357" s="35"/>
      <c r="C357" s="173" t="s">
        <v>482</v>
      </c>
      <c r="D357" s="173" t="s">
        <v>128</v>
      </c>
      <c r="E357" s="174" t="s">
        <v>483</v>
      </c>
      <c r="F357" s="175" t="s">
        <v>484</v>
      </c>
      <c r="G357" s="176" t="s">
        <v>131</v>
      </c>
      <c r="H357" s="177">
        <v>2190</v>
      </c>
      <c r="I357" s="178"/>
      <c r="J357" s="179">
        <f>ROUND(I357*H357,2)</f>
        <v>0</v>
      </c>
      <c r="K357" s="175" t="s">
        <v>132</v>
      </c>
      <c r="L357" s="39"/>
      <c r="M357" s="180" t="s">
        <v>19</v>
      </c>
      <c r="N357" s="181" t="s">
        <v>47</v>
      </c>
      <c r="O357" s="64"/>
      <c r="P357" s="182">
        <f>O357*H357</f>
        <v>0</v>
      </c>
      <c r="Q357" s="182">
        <v>0</v>
      </c>
      <c r="R357" s="182">
        <f>Q357*H357</f>
        <v>0</v>
      </c>
      <c r="S357" s="182">
        <v>0</v>
      </c>
      <c r="T357" s="183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4" t="s">
        <v>133</v>
      </c>
      <c r="AT357" s="184" t="s">
        <v>128</v>
      </c>
      <c r="AU357" s="184" t="s">
        <v>86</v>
      </c>
      <c r="AY357" s="17" t="s">
        <v>126</v>
      </c>
      <c r="BE357" s="185">
        <f>IF(N357="základní",J357,0)</f>
        <v>0</v>
      </c>
      <c r="BF357" s="185">
        <f>IF(N357="snížená",J357,0)</f>
        <v>0</v>
      </c>
      <c r="BG357" s="185">
        <f>IF(N357="zákl. přenesená",J357,0)</f>
        <v>0</v>
      </c>
      <c r="BH357" s="185">
        <f>IF(N357="sníž. přenesená",J357,0)</f>
        <v>0</v>
      </c>
      <c r="BI357" s="185">
        <f>IF(N357="nulová",J357,0)</f>
        <v>0</v>
      </c>
      <c r="BJ357" s="17" t="s">
        <v>84</v>
      </c>
      <c r="BK357" s="185">
        <f>ROUND(I357*H357,2)</f>
        <v>0</v>
      </c>
      <c r="BL357" s="17" t="s">
        <v>133</v>
      </c>
      <c r="BM357" s="184" t="s">
        <v>485</v>
      </c>
    </row>
    <row r="358" spans="1:65" s="2" customFormat="1">
      <c r="A358" s="34"/>
      <c r="B358" s="35"/>
      <c r="C358" s="36"/>
      <c r="D358" s="186" t="s">
        <v>135</v>
      </c>
      <c r="E358" s="36"/>
      <c r="F358" s="187" t="s">
        <v>486</v>
      </c>
      <c r="G358" s="36"/>
      <c r="H358" s="36"/>
      <c r="I358" s="188"/>
      <c r="J358" s="36"/>
      <c r="K358" s="36"/>
      <c r="L358" s="39"/>
      <c r="M358" s="189"/>
      <c r="N358" s="190"/>
      <c r="O358" s="64"/>
      <c r="P358" s="64"/>
      <c r="Q358" s="64"/>
      <c r="R358" s="64"/>
      <c r="S358" s="64"/>
      <c r="T358" s="65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7" t="s">
        <v>135</v>
      </c>
      <c r="AU358" s="17" t="s">
        <v>86</v>
      </c>
    </row>
    <row r="359" spans="1:65" s="13" customFormat="1">
      <c r="B359" s="191"/>
      <c r="C359" s="192"/>
      <c r="D359" s="193" t="s">
        <v>137</v>
      </c>
      <c r="E359" s="194" t="s">
        <v>19</v>
      </c>
      <c r="F359" s="195" t="s">
        <v>487</v>
      </c>
      <c r="G359" s="192"/>
      <c r="H359" s="194" t="s">
        <v>19</v>
      </c>
      <c r="I359" s="196"/>
      <c r="J359" s="192"/>
      <c r="K359" s="192"/>
      <c r="L359" s="197"/>
      <c r="M359" s="198"/>
      <c r="N359" s="199"/>
      <c r="O359" s="199"/>
      <c r="P359" s="199"/>
      <c r="Q359" s="199"/>
      <c r="R359" s="199"/>
      <c r="S359" s="199"/>
      <c r="T359" s="200"/>
      <c r="AT359" s="201" t="s">
        <v>137</v>
      </c>
      <c r="AU359" s="201" t="s">
        <v>86</v>
      </c>
      <c r="AV359" s="13" t="s">
        <v>84</v>
      </c>
      <c r="AW359" s="13" t="s">
        <v>37</v>
      </c>
      <c r="AX359" s="13" t="s">
        <v>76</v>
      </c>
      <c r="AY359" s="201" t="s">
        <v>126</v>
      </c>
    </row>
    <row r="360" spans="1:65" s="14" customFormat="1">
      <c r="B360" s="202"/>
      <c r="C360" s="203"/>
      <c r="D360" s="193" t="s">
        <v>137</v>
      </c>
      <c r="E360" s="204" t="s">
        <v>19</v>
      </c>
      <c r="F360" s="205" t="s">
        <v>488</v>
      </c>
      <c r="G360" s="203"/>
      <c r="H360" s="206">
        <v>1525</v>
      </c>
      <c r="I360" s="207"/>
      <c r="J360" s="203"/>
      <c r="K360" s="203"/>
      <c r="L360" s="208"/>
      <c r="M360" s="209"/>
      <c r="N360" s="210"/>
      <c r="O360" s="210"/>
      <c r="P360" s="210"/>
      <c r="Q360" s="210"/>
      <c r="R360" s="210"/>
      <c r="S360" s="210"/>
      <c r="T360" s="211"/>
      <c r="AT360" s="212" t="s">
        <v>137</v>
      </c>
      <c r="AU360" s="212" t="s">
        <v>86</v>
      </c>
      <c r="AV360" s="14" t="s">
        <v>86</v>
      </c>
      <c r="AW360" s="14" t="s">
        <v>37</v>
      </c>
      <c r="AX360" s="14" t="s">
        <v>76</v>
      </c>
      <c r="AY360" s="212" t="s">
        <v>126</v>
      </c>
    </row>
    <row r="361" spans="1:65" s="13" customFormat="1">
      <c r="B361" s="191"/>
      <c r="C361" s="192"/>
      <c r="D361" s="193" t="s">
        <v>137</v>
      </c>
      <c r="E361" s="194" t="s">
        <v>19</v>
      </c>
      <c r="F361" s="195" t="s">
        <v>489</v>
      </c>
      <c r="G361" s="192"/>
      <c r="H361" s="194" t="s">
        <v>19</v>
      </c>
      <c r="I361" s="196"/>
      <c r="J361" s="192"/>
      <c r="K361" s="192"/>
      <c r="L361" s="197"/>
      <c r="M361" s="198"/>
      <c r="N361" s="199"/>
      <c r="O361" s="199"/>
      <c r="P361" s="199"/>
      <c r="Q361" s="199"/>
      <c r="R361" s="199"/>
      <c r="S361" s="199"/>
      <c r="T361" s="200"/>
      <c r="AT361" s="201" t="s">
        <v>137</v>
      </c>
      <c r="AU361" s="201" t="s">
        <v>86</v>
      </c>
      <c r="AV361" s="13" t="s">
        <v>84</v>
      </c>
      <c r="AW361" s="13" t="s">
        <v>37</v>
      </c>
      <c r="AX361" s="13" t="s">
        <v>76</v>
      </c>
      <c r="AY361" s="201" t="s">
        <v>126</v>
      </c>
    </row>
    <row r="362" spans="1:65" s="14" customFormat="1">
      <c r="B362" s="202"/>
      <c r="C362" s="203"/>
      <c r="D362" s="193" t="s">
        <v>137</v>
      </c>
      <c r="E362" s="204" t="s">
        <v>19</v>
      </c>
      <c r="F362" s="205" t="s">
        <v>490</v>
      </c>
      <c r="G362" s="203"/>
      <c r="H362" s="206">
        <v>485</v>
      </c>
      <c r="I362" s="207"/>
      <c r="J362" s="203"/>
      <c r="K362" s="203"/>
      <c r="L362" s="208"/>
      <c r="M362" s="209"/>
      <c r="N362" s="210"/>
      <c r="O362" s="210"/>
      <c r="P362" s="210"/>
      <c r="Q362" s="210"/>
      <c r="R362" s="210"/>
      <c r="S362" s="210"/>
      <c r="T362" s="211"/>
      <c r="AT362" s="212" t="s">
        <v>137</v>
      </c>
      <c r="AU362" s="212" t="s">
        <v>86</v>
      </c>
      <c r="AV362" s="14" t="s">
        <v>86</v>
      </c>
      <c r="AW362" s="14" t="s">
        <v>37</v>
      </c>
      <c r="AX362" s="14" t="s">
        <v>76</v>
      </c>
      <c r="AY362" s="212" t="s">
        <v>126</v>
      </c>
    </row>
    <row r="363" spans="1:65" s="13" customFormat="1">
      <c r="B363" s="191"/>
      <c r="C363" s="192"/>
      <c r="D363" s="193" t="s">
        <v>137</v>
      </c>
      <c r="E363" s="194" t="s">
        <v>19</v>
      </c>
      <c r="F363" s="195" t="s">
        <v>491</v>
      </c>
      <c r="G363" s="192"/>
      <c r="H363" s="194" t="s">
        <v>19</v>
      </c>
      <c r="I363" s="196"/>
      <c r="J363" s="192"/>
      <c r="K363" s="192"/>
      <c r="L363" s="197"/>
      <c r="M363" s="198"/>
      <c r="N363" s="199"/>
      <c r="O363" s="199"/>
      <c r="P363" s="199"/>
      <c r="Q363" s="199"/>
      <c r="R363" s="199"/>
      <c r="S363" s="199"/>
      <c r="T363" s="200"/>
      <c r="AT363" s="201" t="s">
        <v>137</v>
      </c>
      <c r="AU363" s="201" t="s">
        <v>86</v>
      </c>
      <c r="AV363" s="13" t="s">
        <v>84</v>
      </c>
      <c r="AW363" s="13" t="s">
        <v>37</v>
      </c>
      <c r="AX363" s="13" t="s">
        <v>76</v>
      </c>
      <c r="AY363" s="201" t="s">
        <v>126</v>
      </c>
    </row>
    <row r="364" spans="1:65" s="14" customFormat="1">
      <c r="B364" s="202"/>
      <c r="C364" s="203"/>
      <c r="D364" s="193" t="s">
        <v>137</v>
      </c>
      <c r="E364" s="204" t="s">
        <v>19</v>
      </c>
      <c r="F364" s="205" t="s">
        <v>492</v>
      </c>
      <c r="G364" s="203"/>
      <c r="H364" s="206">
        <v>180</v>
      </c>
      <c r="I364" s="207"/>
      <c r="J364" s="203"/>
      <c r="K364" s="203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137</v>
      </c>
      <c r="AU364" s="212" t="s">
        <v>86</v>
      </c>
      <c r="AV364" s="14" t="s">
        <v>86</v>
      </c>
      <c r="AW364" s="14" t="s">
        <v>37</v>
      </c>
      <c r="AX364" s="14" t="s">
        <v>76</v>
      </c>
      <c r="AY364" s="212" t="s">
        <v>126</v>
      </c>
    </row>
    <row r="365" spans="1:65" s="15" customFormat="1">
      <c r="B365" s="213"/>
      <c r="C365" s="214"/>
      <c r="D365" s="193" t="s">
        <v>137</v>
      </c>
      <c r="E365" s="215" t="s">
        <v>19</v>
      </c>
      <c r="F365" s="216" t="s">
        <v>148</v>
      </c>
      <c r="G365" s="214"/>
      <c r="H365" s="217">
        <v>2190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137</v>
      </c>
      <c r="AU365" s="223" t="s">
        <v>86</v>
      </c>
      <c r="AV365" s="15" t="s">
        <v>133</v>
      </c>
      <c r="AW365" s="15" t="s">
        <v>37</v>
      </c>
      <c r="AX365" s="15" t="s">
        <v>84</v>
      </c>
      <c r="AY365" s="223" t="s">
        <v>126</v>
      </c>
    </row>
    <row r="366" spans="1:65" s="2" customFormat="1" ht="21.75" customHeight="1">
      <c r="A366" s="34"/>
      <c r="B366" s="35"/>
      <c r="C366" s="173" t="s">
        <v>493</v>
      </c>
      <c r="D366" s="173" t="s">
        <v>128</v>
      </c>
      <c r="E366" s="174" t="s">
        <v>494</v>
      </c>
      <c r="F366" s="175" t="s">
        <v>495</v>
      </c>
      <c r="G366" s="176" t="s">
        <v>131</v>
      </c>
      <c r="H366" s="177">
        <v>1156</v>
      </c>
      <c r="I366" s="178"/>
      <c r="J366" s="179">
        <f>ROUND(I366*H366,2)</f>
        <v>0</v>
      </c>
      <c r="K366" s="175" t="s">
        <v>132</v>
      </c>
      <c r="L366" s="39"/>
      <c r="M366" s="180" t="s">
        <v>19</v>
      </c>
      <c r="N366" s="181" t="s">
        <v>47</v>
      </c>
      <c r="O366" s="64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84" t="s">
        <v>133</v>
      </c>
      <c r="AT366" s="184" t="s">
        <v>128</v>
      </c>
      <c r="AU366" s="184" t="s">
        <v>86</v>
      </c>
      <c r="AY366" s="17" t="s">
        <v>126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7" t="s">
        <v>84</v>
      </c>
      <c r="BK366" s="185">
        <f>ROUND(I366*H366,2)</f>
        <v>0</v>
      </c>
      <c r="BL366" s="17" t="s">
        <v>133</v>
      </c>
      <c r="BM366" s="184" t="s">
        <v>496</v>
      </c>
    </row>
    <row r="367" spans="1:65" s="2" customFormat="1">
      <c r="A367" s="34"/>
      <c r="B367" s="35"/>
      <c r="C367" s="36"/>
      <c r="D367" s="186" t="s">
        <v>135</v>
      </c>
      <c r="E367" s="36"/>
      <c r="F367" s="187" t="s">
        <v>497</v>
      </c>
      <c r="G367" s="36"/>
      <c r="H367" s="36"/>
      <c r="I367" s="188"/>
      <c r="J367" s="36"/>
      <c r="K367" s="36"/>
      <c r="L367" s="39"/>
      <c r="M367" s="189"/>
      <c r="N367" s="190"/>
      <c r="O367" s="64"/>
      <c r="P367" s="64"/>
      <c r="Q367" s="64"/>
      <c r="R367" s="64"/>
      <c r="S367" s="64"/>
      <c r="T367" s="65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T367" s="17" t="s">
        <v>135</v>
      </c>
      <c r="AU367" s="17" t="s">
        <v>86</v>
      </c>
    </row>
    <row r="368" spans="1:65" s="13" customFormat="1">
      <c r="B368" s="191"/>
      <c r="C368" s="192"/>
      <c r="D368" s="193" t="s">
        <v>137</v>
      </c>
      <c r="E368" s="194" t="s">
        <v>19</v>
      </c>
      <c r="F368" s="195" t="s">
        <v>498</v>
      </c>
      <c r="G368" s="192"/>
      <c r="H368" s="194" t="s">
        <v>19</v>
      </c>
      <c r="I368" s="196"/>
      <c r="J368" s="192"/>
      <c r="K368" s="192"/>
      <c r="L368" s="197"/>
      <c r="M368" s="198"/>
      <c r="N368" s="199"/>
      <c r="O368" s="199"/>
      <c r="P368" s="199"/>
      <c r="Q368" s="199"/>
      <c r="R368" s="199"/>
      <c r="S368" s="199"/>
      <c r="T368" s="200"/>
      <c r="AT368" s="201" t="s">
        <v>137</v>
      </c>
      <c r="AU368" s="201" t="s">
        <v>86</v>
      </c>
      <c r="AV368" s="13" t="s">
        <v>84</v>
      </c>
      <c r="AW368" s="13" t="s">
        <v>37</v>
      </c>
      <c r="AX368" s="13" t="s">
        <v>76</v>
      </c>
      <c r="AY368" s="201" t="s">
        <v>126</v>
      </c>
    </row>
    <row r="369" spans="1:65" s="14" customFormat="1">
      <c r="B369" s="202"/>
      <c r="C369" s="203"/>
      <c r="D369" s="193" t="s">
        <v>137</v>
      </c>
      <c r="E369" s="204" t="s">
        <v>19</v>
      </c>
      <c r="F369" s="205" t="s">
        <v>499</v>
      </c>
      <c r="G369" s="203"/>
      <c r="H369" s="206">
        <v>1156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137</v>
      </c>
      <c r="AU369" s="212" t="s">
        <v>86</v>
      </c>
      <c r="AV369" s="14" t="s">
        <v>86</v>
      </c>
      <c r="AW369" s="14" t="s">
        <v>37</v>
      </c>
      <c r="AX369" s="14" t="s">
        <v>84</v>
      </c>
      <c r="AY369" s="212" t="s">
        <v>126</v>
      </c>
    </row>
    <row r="370" spans="1:65" s="2" customFormat="1" ht="24.2" customHeight="1">
      <c r="A370" s="34"/>
      <c r="B370" s="35"/>
      <c r="C370" s="173" t="s">
        <v>500</v>
      </c>
      <c r="D370" s="173" t="s">
        <v>128</v>
      </c>
      <c r="E370" s="174" t="s">
        <v>501</v>
      </c>
      <c r="F370" s="175" t="s">
        <v>502</v>
      </c>
      <c r="G370" s="176" t="s">
        <v>131</v>
      </c>
      <c r="H370" s="177">
        <v>1578</v>
      </c>
      <c r="I370" s="178"/>
      <c r="J370" s="179">
        <f>ROUND(I370*H370,2)</f>
        <v>0</v>
      </c>
      <c r="K370" s="175" t="s">
        <v>132</v>
      </c>
      <c r="L370" s="39"/>
      <c r="M370" s="180" t="s">
        <v>19</v>
      </c>
      <c r="N370" s="181" t="s">
        <v>47</v>
      </c>
      <c r="O370" s="64"/>
      <c r="P370" s="182">
        <f>O370*H370</f>
        <v>0</v>
      </c>
      <c r="Q370" s="182">
        <v>0</v>
      </c>
      <c r="R370" s="182">
        <f>Q370*H370</f>
        <v>0</v>
      </c>
      <c r="S370" s="182">
        <v>0</v>
      </c>
      <c r="T370" s="183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84" t="s">
        <v>133</v>
      </c>
      <c r="AT370" s="184" t="s">
        <v>128</v>
      </c>
      <c r="AU370" s="184" t="s">
        <v>86</v>
      </c>
      <c r="AY370" s="17" t="s">
        <v>126</v>
      </c>
      <c r="BE370" s="185">
        <f>IF(N370="základní",J370,0)</f>
        <v>0</v>
      </c>
      <c r="BF370" s="185">
        <f>IF(N370="snížená",J370,0)</f>
        <v>0</v>
      </c>
      <c r="BG370" s="185">
        <f>IF(N370="zákl. přenesená",J370,0)</f>
        <v>0</v>
      </c>
      <c r="BH370" s="185">
        <f>IF(N370="sníž. přenesená",J370,0)</f>
        <v>0</v>
      </c>
      <c r="BI370" s="185">
        <f>IF(N370="nulová",J370,0)</f>
        <v>0</v>
      </c>
      <c r="BJ370" s="17" t="s">
        <v>84</v>
      </c>
      <c r="BK370" s="185">
        <f>ROUND(I370*H370,2)</f>
        <v>0</v>
      </c>
      <c r="BL370" s="17" t="s">
        <v>133</v>
      </c>
      <c r="BM370" s="184" t="s">
        <v>503</v>
      </c>
    </row>
    <row r="371" spans="1:65" s="2" customFormat="1">
      <c r="A371" s="34"/>
      <c r="B371" s="35"/>
      <c r="C371" s="36"/>
      <c r="D371" s="186" t="s">
        <v>135</v>
      </c>
      <c r="E371" s="36"/>
      <c r="F371" s="187" t="s">
        <v>504</v>
      </c>
      <c r="G371" s="36"/>
      <c r="H371" s="36"/>
      <c r="I371" s="188"/>
      <c r="J371" s="36"/>
      <c r="K371" s="36"/>
      <c r="L371" s="39"/>
      <c r="M371" s="189"/>
      <c r="N371" s="190"/>
      <c r="O371" s="64"/>
      <c r="P371" s="64"/>
      <c r="Q371" s="64"/>
      <c r="R371" s="64"/>
      <c r="S371" s="64"/>
      <c r="T371" s="65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T371" s="17" t="s">
        <v>135</v>
      </c>
      <c r="AU371" s="17" t="s">
        <v>86</v>
      </c>
    </row>
    <row r="372" spans="1:65" s="13" customFormat="1">
      <c r="B372" s="191"/>
      <c r="C372" s="192"/>
      <c r="D372" s="193" t="s">
        <v>137</v>
      </c>
      <c r="E372" s="194" t="s">
        <v>19</v>
      </c>
      <c r="F372" s="195" t="s">
        <v>452</v>
      </c>
      <c r="G372" s="192"/>
      <c r="H372" s="194" t="s">
        <v>19</v>
      </c>
      <c r="I372" s="196"/>
      <c r="J372" s="192"/>
      <c r="K372" s="192"/>
      <c r="L372" s="197"/>
      <c r="M372" s="198"/>
      <c r="N372" s="199"/>
      <c r="O372" s="199"/>
      <c r="P372" s="199"/>
      <c r="Q372" s="199"/>
      <c r="R372" s="199"/>
      <c r="S372" s="199"/>
      <c r="T372" s="200"/>
      <c r="AT372" s="201" t="s">
        <v>137</v>
      </c>
      <c r="AU372" s="201" t="s">
        <v>86</v>
      </c>
      <c r="AV372" s="13" t="s">
        <v>84</v>
      </c>
      <c r="AW372" s="13" t="s">
        <v>37</v>
      </c>
      <c r="AX372" s="13" t="s">
        <v>76</v>
      </c>
      <c r="AY372" s="201" t="s">
        <v>126</v>
      </c>
    </row>
    <row r="373" spans="1:65" s="14" customFormat="1">
      <c r="B373" s="202"/>
      <c r="C373" s="203"/>
      <c r="D373" s="193" t="s">
        <v>137</v>
      </c>
      <c r="E373" s="204" t="s">
        <v>19</v>
      </c>
      <c r="F373" s="205" t="s">
        <v>453</v>
      </c>
      <c r="G373" s="203"/>
      <c r="H373" s="206">
        <v>1578</v>
      </c>
      <c r="I373" s="207"/>
      <c r="J373" s="203"/>
      <c r="K373" s="203"/>
      <c r="L373" s="208"/>
      <c r="M373" s="209"/>
      <c r="N373" s="210"/>
      <c r="O373" s="210"/>
      <c r="P373" s="210"/>
      <c r="Q373" s="210"/>
      <c r="R373" s="210"/>
      <c r="S373" s="210"/>
      <c r="T373" s="211"/>
      <c r="AT373" s="212" t="s">
        <v>137</v>
      </c>
      <c r="AU373" s="212" t="s">
        <v>86</v>
      </c>
      <c r="AV373" s="14" t="s">
        <v>86</v>
      </c>
      <c r="AW373" s="14" t="s">
        <v>37</v>
      </c>
      <c r="AX373" s="14" t="s">
        <v>84</v>
      </c>
      <c r="AY373" s="212" t="s">
        <v>126</v>
      </c>
    </row>
    <row r="374" spans="1:65" s="2" customFormat="1" ht="24.2" customHeight="1">
      <c r="A374" s="34"/>
      <c r="B374" s="35"/>
      <c r="C374" s="173" t="s">
        <v>505</v>
      </c>
      <c r="D374" s="173" t="s">
        <v>128</v>
      </c>
      <c r="E374" s="174" t="s">
        <v>506</v>
      </c>
      <c r="F374" s="175" t="s">
        <v>507</v>
      </c>
      <c r="G374" s="176" t="s">
        <v>131</v>
      </c>
      <c r="H374" s="177">
        <v>1578</v>
      </c>
      <c r="I374" s="178"/>
      <c r="J374" s="179">
        <f>ROUND(I374*H374,2)</f>
        <v>0</v>
      </c>
      <c r="K374" s="175" t="s">
        <v>132</v>
      </c>
      <c r="L374" s="39"/>
      <c r="M374" s="180" t="s">
        <v>19</v>
      </c>
      <c r="N374" s="181" t="s">
        <v>47</v>
      </c>
      <c r="O374" s="64"/>
      <c r="P374" s="182">
        <f>O374*H374</f>
        <v>0</v>
      </c>
      <c r="Q374" s="182">
        <v>0</v>
      </c>
      <c r="R374" s="182">
        <f>Q374*H374</f>
        <v>0</v>
      </c>
      <c r="S374" s="182">
        <v>0</v>
      </c>
      <c r="T374" s="183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84" t="s">
        <v>133</v>
      </c>
      <c r="AT374" s="184" t="s">
        <v>128</v>
      </c>
      <c r="AU374" s="184" t="s">
        <v>86</v>
      </c>
      <c r="AY374" s="17" t="s">
        <v>126</v>
      </c>
      <c r="BE374" s="185">
        <f>IF(N374="základní",J374,0)</f>
        <v>0</v>
      </c>
      <c r="BF374" s="185">
        <f>IF(N374="snížená",J374,0)</f>
        <v>0</v>
      </c>
      <c r="BG374" s="185">
        <f>IF(N374="zákl. přenesená",J374,0)</f>
        <v>0</v>
      </c>
      <c r="BH374" s="185">
        <f>IF(N374="sníž. přenesená",J374,0)</f>
        <v>0</v>
      </c>
      <c r="BI374" s="185">
        <f>IF(N374="nulová",J374,0)</f>
        <v>0</v>
      </c>
      <c r="BJ374" s="17" t="s">
        <v>84</v>
      </c>
      <c r="BK374" s="185">
        <f>ROUND(I374*H374,2)</f>
        <v>0</v>
      </c>
      <c r="BL374" s="17" t="s">
        <v>133</v>
      </c>
      <c r="BM374" s="184" t="s">
        <v>508</v>
      </c>
    </row>
    <row r="375" spans="1:65" s="2" customFormat="1">
      <c r="A375" s="34"/>
      <c r="B375" s="35"/>
      <c r="C375" s="36"/>
      <c r="D375" s="186" t="s">
        <v>135</v>
      </c>
      <c r="E375" s="36"/>
      <c r="F375" s="187" t="s">
        <v>509</v>
      </c>
      <c r="G375" s="36"/>
      <c r="H375" s="36"/>
      <c r="I375" s="188"/>
      <c r="J375" s="36"/>
      <c r="K375" s="36"/>
      <c r="L375" s="39"/>
      <c r="M375" s="189"/>
      <c r="N375" s="190"/>
      <c r="O375" s="64"/>
      <c r="P375" s="64"/>
      <c r="Q375" s="64"/>
      <c r="R375" s="64"/>
      <c r="S375" s="64"/>
      <c r="T375" s="65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T375" s="17" t="s">
        <v>135</v>
      </c>
      <c r="AU375" s="17" t="s">
        <v>86</v>
      </c>
    </row>
    <row r="376" spans="1:65" s="13" customFormat="1">
      <c r="B376" s="191"/>
      <c r="C376" s="192"/>
      <c r="D376" s="193" t="s">
        <v>137</v>
      </c>
      <c r="E376" s="194" t="s">
        <v>19</v>
      </c>
      <c r="F376" s="195" t="s">
        <v>452</v>
      </c>
      <c r="G376" s="192"/>
      <c r="H376" s="194" t="s">
        <v>19</v>
      </c>
      <c r="I376" s="196"/>
      <c r="J376" s="192"/>
      <c r="K376" s="192"/>
      <c r="L376" s="197"/>
      <c r="M376" s="198"/>
      <c r="N376" s="199"/>
      <c r="O376" s="199"/>
      <c r="P376" s="199"/>
      <c r="Q376" s="199"/>
      <c r="R376" s="199"/>
      <c r="S376" s="199"/>
      <c r="T376" s="200"/>
      <c r="AT376" s="201" t="s">
        <v>137</v>
      </c>
      <c r="AU376" s="201" t="s">
        <v>86</v>
      </c>
      <c r="AV376" s="13" t="s">
        <v>84</v>
      </c>
      <c r="AW376" s="13" t="s">
        <v>37</v>
      </c>
      <c r="AX376" s="13" t="s">
        <v>76</v>
      </c>
      <c r="AY376" s="201" t="s">
        <v>126</v>
      </c>
    </row>
    <row r="377" spans="1:65" s="14" customFormat="1">
      <c r="B377" s="202"/>
      <c r="C377" s="203"/>
      <c r="D377" s="193" t="s">
        <v>137</v>
      </c>
      <c r="E377" s="204" t="s">
        <v>19</v>
      </c>
      <c r="F377" s="205" t="s">
        <v>453</v>
      </c>
      <c r="G377" s="203"/>
      <c r="H377" s="206">
        <v>1578</v>
      </c>
      <c r="I377" s="207"/>
      <c r="J377" s="203"/>
      <c r="K377" s="203"/>
      <c r="L377" s="208"/>
      <c r="M377" s="209"/>
      <c r="N377" s="210"/>
      <c r="O377" s="210"/>
      <c r="P377" s="210"/>
      <c r="Q377" s="210"/>
      <c r="R377" s="210"/>
      <c r="S377" s="210"/>
      <c r="T377" s="211"/>
      <c r="AT377" s="212" t="s">
        <v>137</v>
      </c>
      <c r="AU377" s="212" t="s">
        <v>86</v>
      </c>
      <c r="AV377" s="14" t="s">
        <v>86</v>
      </c>
      <c r="AW377" s="14" t="s">
        <v>37</v>
      </c>
      <c r="AX377" s="14" t="s">
        <v>84</v>
      </c>
      <c r="AY377" s="212" t="s">
        <v>126</v>
      </c>
    </row>
    <row r="378" spans="1:65" s="2" customFormat="1" ht="16.5" customHeight="1">
      <c r="A378" s="34"/>
      <c r="B378" s="35"/>
      <c r="C378" s="173" t="s">
        <v>510</v>
      </c>
      <c r="D378" s="173" t="s">
        <v>128</v>
      </c>
      <c r="E378" s="174" t="s">
        <v>511</v>
      </c>
      <c r="F378" s="175" t="s">
        <v>512</v>
      </c>
      <c r="G378" s="176" t="s">
        <v>131</v>
      </c>
      <c r="H378" s="177">
        <v>1654</v>
      </c>
      <c r="I378" s="178"/>
      <c r="J378" s="179">
        <f>ROUND(I378*H378,2)</f>
        <v>0</v>
      </c>
      <c r="K378" s="175" t="s">
        <v>132</v>
      </c>
      <c r="L378" s="39"/>
      <c r="M378" s="180" t="s">
        <v>19</v>
      </c>
      <c r="N378" s="181" t="s">
        <v>47</v>
      </c>
      <c r="O378" s="64"/>
      <c r="P378" s="182">
        <f>O378*H378</f>
        <v>0</v>
      </c>
      <c r="Q378" s="182">
        <v>0</v>
      </c>
      <c r="R378" s="182">
        <f>Q378*H378</f>
        <v>0</v>
      </c>
      <c r="S378" s="182">
        <v>0</v>
      </c>
      <c r="T378" s="183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84" t="s">
        <v>133</v>
      </c>
      <c r="AT378" s="184" t="s">
        <v>128</v>
      </c>
      <c r="AU378" s="184" t="s">
        <v>86</v>
      </c>
      <c r="AY378" s="17" t="s">
        <v>126</v>
      </c>
      <c r="BE378" s="185">
        <f>IF(N378="základní",J378,0)</f>
        <v>0</v>
      </c>
      <c r="BF378" s="185">
        <f>IF(N378="snížená",J378,0)</f>
        <v>0</v>
      </c>
      <c r="BG378" s="185">
        <f>IF(N378="zákl. přenesená",J378,0)</f>
        <v>0</v>
      </c>
      <c r="BH378" s="185">
        <f>IF(N378="sníž. přenesená",J378,0)</f>
        <v>0</v>
      </c>
      <c r="BI378" s="185">
        <f>IF(N378="nulová",J378,0)</f>
        <v>0</v>
      </c>
      <c r="BJ378" s="17" t="s">
        <v>84</v>
      </c>
      <c r="BK378" s="185">
        <f>ROUND(I378*H378,2)</f>
        <v>0</v>
      </c>
      <c r="BL378" s="17" t="s">
        <v>133</v>
      </c>
      <c r="BM378" s="184" t="s">
        <v>513</v>
      </c>
    </row>
    <row r="379" spans="1:65" s="2" customFormat="1">
      <c r="A379" s="34"/>
      <c r="B379" s="35"/>
      <c r="C379" s="36"/>
      <c r="D379" s="186" t="s">
        <v>135</v>
      </c>
      <c r="E379" s="36"/>
      <c r="F379" s="187" t="s">
        <v>514</v>
      </c>
      <c r="G379" s="36"/>
      <c r="H379" s="36"/>
      <c r="I379" s="188"/>
      <c r="J379" s="36"/>
      <c r="K379" s="36"/>
      <c r="L379" s="39"/>
      <c r="M379" s="189"/>
      <c r="N379" s="190"/>
      <c r="O379" s="64"/>
      <c r="P379" s="64"/>
      <c r="Q379" s="64"/>
      <c r="R379" s="64"/>
      <c r="S379" s="64"/>
      <c r="T379" s="65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T379" s="17" t="s">
        <v>135</v>
      </c>
      <c r="AU379" s="17" t="s">
        <v>86</v>
      </c>
    </row>
    <row r="380" spans="1:65" s="13" customFormat="1">
      <c r="B380" s="191"/>
      <c r="C380" s="192"/>
      <c r="D380" s="193" t="s">
        <v>137</v>
      </c>
      <c r="E380" s="194" t="s">
        <v>19</v>
      </c>
      <c r="F380" s="195" t="s">
        <v>452</v>
      </c>
      <c r="G380" s="192"/>
      <c r="H380" s="194" t="s">
        <v>19</v>
      </c>
      <c r="I380" s="196"/>
      <c r="J380" s="192"/>
      <c r="K380" s="192"/>
      <c r="L380" s="197"/>
      <c r="M380" s="198"/>
      <c r="N380" s="199"/>
      <c r="O380" s="199"/>
      <c r="P380" s="199"/>
      <c r="Q380" s="199"/>
      <c r="R380" s="199"/>
      <c r="S380" s="199"/>
      <c r="T380" s="200"/>
      <c r="AT380" s="201" t="s">
        <v>137</v>
      </c>
      <c r="AU380" s="201" t="s">
        <v>86</v>
      </c>
      <c r="AV380" s="13" t="s">
        <v>84</v>
      </c>
      <c r="AW380" s="13" t="s">
        <v>37</v>
      </c>
      <c r="AX380" s="13" t="s">
        <v>76</v>
      </c>
      <c r="AY380" s="201" t="s">
        <v>126</v>
      </c>
    </row>
    <row r="381" spans="1:65" s="14" customFormat="1">
      <c r="B381" s="202"/>
      <c r="C381" s="203"/>
      <c r="D381" s="193" t="s">
        <v>137</v>
      </c>
      <c r="E381" s="204" t="s">
        <v>19</v>
      </c>
      <c r="F381" s="205" t="s">
        <v>453</v>
      </c>
      <c r="G381" s="203"/>
      <c r="H381" s="206">
        <v>1578</v>
      </c>
      <c r="I381" s="207"/>
      <c r="J381" s="203"/>
      <c r="K381" s="203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137</v>
      </c>
      <c r="AU381" s="212" t="s">
        <v>86</v>
      </c>
      <c r="AV381" s="14" t="s">
        <v>86</v>
      </c>
      <c r="AW381" s="14" t="s">
        <v>37</v>
      </c>
      <c r="AX381" s="14" t="s">
        <v>76</v>
      </c>
      <c r="AY381" s="212" t="s">
        <v>126</v>
      </c>
    </row>
    <row r="382" spans="1:65" s="13" customFormat="1">
      <c r="B382" s="191"/>
      <c r="C382" s="192"/>
      <c r="D382" s="193" t="s">
        <v>137</v>
      </c>
      <c r="E382" s="194" t="s">
        <v>19</v>
      </c>
      <c r="F382" s="195" t="s">
        <v>515</v>
      </c>
      <c r="G382" s="192"/>
      <c r="H382" s="194" t="s">
        <v>19</v>
      </c>
      <c r="I382" s="196"/>
      <c r="J382" s="192"/>
      <c r="K382" s="192"/>
      <c r="L382" s="197"/>
      <c r="M382" s="198"/>
      <c r="N382" s="199"/>
      <c r="O382" s="199"/>
      <c r="P382" s="199"/>
      <c r="Q382" s="199"/>
      <c r="R382" s="199"/>
      <c r="S382" s="199"/>
      <c r="T382" s="200"/>
      <c r="AT382" s="201" t="s">
        <v>137</v>
      </c>
      <c r="AU382" s="201" t="s">
        <v>86</v>
      </c>
      <c r="AV382" s="13" t="s">
        <v>84</v>
      </c>
      <c r="AW382" s="13" t="s">
        <v>37</v>
      </c>
      <c r="AX382" s="13" t="s">
        <v>76</v>
      </c>
      <c r="AY382" s="201" t="s">
        <v>126</v>
      </c>
    </row>
    <row r="383" spans="1:65" s="14" customFormat="1">
      <c r="B383" s="202"/>
      <c r="C383" s="203"/>
      <c r="D383" s="193" t="s">
        <v>137</v>
      </c>
      <c r="E383" s="204" t="s">
        <v>19</v>
      </c>
      <c r="F383" s="205" t="s">
        <v>516</v>
      </c>
      <c r="G383" s="203"/>
      <c r="H383" s="206">
        <v>76</v>
      </c>
      <c r="I383" s="207"/>
      <c r="J383" s="203"/>
      <c r="K383" s="203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137</v>
      </c>
      <c r="AU383" s="212" t="s">
        <v>86</v>
      </c>
      <c r="AV383" s="14" t="s">
        <v>86</v>
      </c>
      <c r="AW383" s="14" t="s">
        <v>37</v>
      </c>
      <c r="AX383" s="14" t="s">
        <v>76</v>
      </c>
      <c r="AY383" s="212" t="s">
        <v>126</v>
      </c>
    </row>
    <row r="384" spans="1:65" s="15" customFormat="1">
      <c r="B384" s="213"/>
      <c r="C384" s="214"/>
      <c r="D384" s="193" t="s">
        <v>137</v>
      </c>
      <c r="E384" s="215" t="s">
        <v>19</v>
      </c>
      <c r="F384" s="216" t="s">
        <v>148</v>
      </c>
      <c r="G384" s="214"/>
      <c r="H384" s="217">
        <v>1654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137</v>
      </c>
      <c r="AU384" s="223" t="s">
        <v>86</v>
      </c>
      <c r="AV384" s="15" t="s">
        <v>133</v>
      </c>
      <c r="AW384" s="15" t="s">
        <v>37</v>
      </c>
      <c r="AX384" s="15" t="s">
        <v>84</v>
      </c>
      <c r="AY384" s="223" t="s">
        <v>126</v>
      </c>
    </row>
    <row r="385" spans="1:65" s="2" customFormat="1" ht="16.5" customHeight="1">
      <c r="A385" s="34"/>
      <c r="B385" s="35"/>
      <c r="C385" s="173" t="s">
        <v>517</v>
      </c>
      <c r="D385" s="173" t="s">
        <v>128</v>
      </c>
      <c r="E385" s="174" t="s">
        <v>518</v>
      </c>
      <c r="F385" s="175" t="s">
        <v>519</v>
      </c>
      <c r="G385" s="176" t="s">
        <v>131</v>
      </c>
      <c r="H385" s="177">
        <v>1654</v>
      </c>
      <c r="I385" s="178"/>
      <c r="J385" s="179">
        <f>ROUND(I385*H385,2)</f>
        <v>0</v>
      </c>
      <c r="K385" s="175" t="s">
        <v>132</v>
      </c>
      <c r="L385" s="39"/>
      <c r="M385" s="180" t="s">
        <v>19</v>
      </c>
      <c r="N385" s="181" t="s">
        <v>47</v>
      </c>
      <c r="O385" s="64"/>
      <c r="P385" s="182">
        <f>O385*H385</f>
        <v>0</v>
      </c>
      <c r="Q385" s="182">
        <v>0</v>
      </c>
      <c r="R385" s="182">
        <f>Q385*H385</f>
        <v>0</v>
      </c>
      <c r="S385" s="182">
        <v>0</v>
      </c>
      <c r="T385" s="183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84" t="s">
        <v>133</v>
      </c>
      <c r="AT385" s="184" t="s">
        <v>128</v>
      </c>
      <c r="AU385" s="184" t="s">
        <v>86</v>
      </c>
      <c r="AY385" s="17" t="s">
        <v>126</v>
      </c>
      <c r="BE385" s="185">
        <f>IF(N385="základní",J385,0)</f>
        <v>0</v>
      </c>
      <c r="BF385" s="185">
        <f>IF(N385="snížená",J385,0)</f>
        <v>0</v>
      </c>
      <c r="BG385" s="185">
        <f>IF(N385="zákl. přenesená",J385,0)</f>
        <v>0</v>
      </c>
      <c r="BH385" s="185">
        <f>IF(N385="sníž. přenesená",J385,0)</f>
        <v>0</v>
      </c>
      <c r="BI385" s="185">
        <f>IF(N385="nulová",J385,0)</f>
        <v>0</v>
      </c>
      <c r="BJ385" s="17" t="s">
        <v>84</v>
      </c>
      <c r="BK385" s="185">
        <f>ROUND(I385*H385,2)</f>
        <v>0</v>
      </c>
      <c r="BL385" s="17" t="s">
        <v>133</v>
      </c>
      <c r="BM385" s="184" t="s">
        <v>520</v>
      </c>
    </row>
    <row r="386" spans="1:65" s="2" customFormat="1">
      <c r="A386" s="34"/>
      <c r="B386" s="35"/>
      <c r="C386" s="36"/>
      <c r="D386" s="186" t="s">
        <v>135</v>
      </c>
      <c r="E386" s="36"/>
      <c r="F386" s="187" t="s">
        <v>521</v>
      </c>
      <c r="G386" s="36"/>
      <c r="H386" s="36"/>
      <c r="I386" s="188"/>
      <c r="J386" s="36"/>
      <c r="K386" s="36"/>
      <c r="L386" s="39"/>
      <c r="M386" s="189"/>
      <c r="N386" s="190"/>
      <c r="O386" s="64"/>
      <c r="P386" s="64"/>
      <c r="Q386" s="64"/>
      <c r="R386" s="64"/>
      <c r="S386" s="64"/>
      <c r="T386" s="65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7" t="s">
        <v>135</v>
      </c>
      <c r="AU386" s="17" t="s">
        <v>86</v>
      </c>
    </row>
    <row r="387" spans="1:65" s="13" customFormat="1">
      <c r="B387" s="191"/>
      <c r="C387" s="192"/>
      <c r="D387" s="193" t="s">
        <v>137</v>
      </c>
      <c r="E387" s="194" t="s">
        <v>19</v>
      </c>
      <c r="F387" s="195" t="s">
        <v>452</v>
      </c>
      <c r="G387" s="192"/>
      <c r="H387" s="194" t="s">
        <v>19</v>
      </c>
      <c r="I387" s="196"/>
      <c r="J387" s="192"/>
      <c r="K387" s="192"/>
      <c r="L387" s="197"/>
      <c r="M387" s="198"/>
      <c r="N387" s="199"/>
      <c r="O387" s="199"/>
      <c r="P387" s="199"/>
      <c r="Q387" s="199"/>
      <c r="R387" s="199"/>
      <c r="S387" s="199"/>
      <c r="T387" s="200"/>
      <c r="AT387" s="201" t="s">
        <v>137</v>
      </c>
      <c r="AU387" s="201" t="s">
        <v>86</v>
      </c>
      <c r="AV387" s="13" t="s">
        <v>84</v>
      </c>
      <c r="AW387" s="13" t="s">
        <v>37</v>
      </c>
      <c r="AX387" s="13" t="s">
        <v>76</v>
      </c>
      <c r="AY387" s="201" t="s">
        <v>126</v>
      </c>
    </row>
    <row r="388" spans="1:65" s="14" customFormat="1">
      <c r="B388" s="202"/>
      <c r="C388" s="203"/>
      <c r="D388" s="193" t="s">
        <v>137</v>
      </c>
      <c r="E388" s="204" t="s">
        <v>19</v>
      </c>
      <c r="F388" s="205" t="s">
        <v>453</v>
      </c>
      <c r="G388" s="203"/>
      <c r="H388" s="206">
        <v>1578</v>
      </c>
      <c r="I388" s="207"/>
      <c r="J388" s="203"/>
      <c r="K388" s="203"/>
      <c r="L388" s="208"/>
      <c r="M388" s="209"/>
      <c r="N388" s="210"/>
      <c r="O388" s="210"/>
      <c r="P388" s="210"/>
      <c r="Q388" s="210"/>
      <c r="R388" s="210"/>
      <c r="S388" s="210"/>
      <c r="T388" s="211"/>
      <c r="AT388" s="212" t="s">
        <v>137</v>
      </c>
      <c r="AU388" s="212" t="s">
        <v>86</v>
      </c>
      <c r="AV388" s="14" t="s">
        <v>86</v>
      </c>
      <c r="AW388" s="14" t="s">
        <v>37</v>
      </c>
      <c r="AX388" s="14" t="s">
        <v>76</v>
      </c>
      <c r="AY388" s="212" t="s">
        <v>126</v>
      </c>
    </row>
    <row r="389" spans="1:65" s="13" customFormat="1">
      <c r="B389" s="191"/>
      <c r="C389" s="192"/>
      <c r="D389" s="193" t="s">
        <v>137</v>
      </c>
      <c r="E389" s="194" t="s">
        <v>19</v>
      </c>
      <c r="F389" s="195" t="s">
        <v>515</v>
      </c>
      <c r="G389" s="192"/>
      <c r="H389" s="194" t="s">
        <v>19</v>
      </c>
      <c r="I389" s="196"/>
      <c r="J389" s="192"/>
      <c r="K389" s="192"/>
      <c r="L389" s="197"/>
      <c r="M389" s="198"/>
      <c r="N389" s="199"/>
      <c r="O389" s="199"/>
      <c r="P389" s="199"/>
      <c r="Q389" s="199"/>
      <c r="R389" s="199"/>
      <c r="S389" s="199"/>
      <c r="T389" s="200"/>
      <c r="AT389" s="201" t="s">
        <v>137</v>
      </c>
      <c r="AU389" s="201" t="s">
        <v>86</v>
      </c>
      <c r="AV389" s="13" t="s">
        <v>84</v>
      </c>
      <c r="AW389" s="13" t="s">
        <v>37</v>
      </c>
      <c r="AX389" s="13" t="s">
        <v>76</v>
      </c>
      <c r="AY389" s="201" t="s">
        <v>126</v>
      </c>
    </row>
    <row r="390" spans="1:65" s="14" customFormat="1">
      <c r="B390" s="202"/>
      <c r="C390" s="203"/>
      <c r="D390" s="193" t="s">
        <v>137</v>
      </c>
      <c r="E390" s="204" t="s">
        <v>19</v>
      </c>
      <c r="F390" s="205" t="s">
        <v>516</v>
      </c>
      <c r="G390" s="203"/>
      <c r="H390" s="206">
        <v>76</v>
      </c>
      <c r="I390" s="207"/>
      <c r="J390" s="203"/>
      <c r="K390" s="203"/>
      <c r="L390" s="208"/>
      <c r="M390" s="209"/>
      <c r="N390" s="210"/>
      <c r="O390" s="210"/>
      <c r="P390" s="210"/>
      <c r="Q390" s="210"/>
      <c r="R390" s="210"/>
      <c r="S390" s="210"/>
      <c r="T390" s="211"/>
      <c r="AT390" s="212" t="s">
        <v>137</v>
      </c>
      <c r="AU390" s="212" t="s">
        <v>86</v>
      </c>
      <c r="AV390" s="14" t="s">
        <v>86</v>
      </c>
      <c r="AW390" s="14" t="s">
        <v>37</v>
      </c>
      <c r="AX390" s="14" t="s">
        <v>76</v>
      </c>
      <c r="AY390" s="212" t="s">
        <v>126</v>
      </c>
    </row>
    <row r="391" spans="1:65" s="15" customFormat="1">
      <c r="B391" s="213"/>
      <c r="C391" s="214"/>
      <c r="D391" s="193" t="s">
        <v>137</v>
      </c>
      <c r="E391" s="215" t="s">
        <v>19</v>
      </c>
      <c r="F391" s="216" t="s">
        <v>148</v>
      </c>
      <c r="G391" s="214"/>
      <c r="H391" s="217">
        <v>1654</v>
      </c>
      <c r="I391" s="218"/>
      <c r="J391" s="214"/>
      <c r="K391" s="214"/>
      <c r="L391" s="219"/>
      <c r="M391" s="220"/>
      <c r="N391" s="221"/>
      <c r="O391" s="221"/>
      <c r="P391" s="221"/>
      <c r="Q391" s="221"/>
      <c r="R391" s="221"/>
      <c r="S391" s="221"/>
      <c r="T391" s="222"/>
      <c r="AT391" s="223" t="s">
        <v>137</v>
      </c>
      <c r="AU391" s="223" t="s">
        <v>86</v>
      </c>
      <c r="AV391" s="15" t="s">
        <v>133</v>
      </c>
      <c r="AW391" s="15" t="s">
        <v>37</v>
      </c>
      <c r="AX391" s="15" t="s">
        <v>84</v>
      </c>
      <c r="AY391" s="223" t="s">
        <v>126</v>
      </c>
    </row>
    <row r="392" spans="1:65" s="2" customFormat="1" ht="24.2" customHeight="1">
      <c r="A392" s="34"/>
      <c r="B392" s="35"/>
      <c r="C392" s="173" t="s">
        <v>522</v>
      </c>
      <c r="D392" s="173" t="s">
        <v>128</v>
      </c>
      <c r="E392" s="174" t="s">
        <v>523</v>
      </c>
      <c r="F392" s="175" t="s">
        <v>524</v>
      </c>
      <c r="G392" s="176" t="s">
        <v>131</v>
      </c>
      <c r="H392" s="177">
        <v>76</v>
      </c>
      <c r="I392" s="178"/>
      <c r="J392" s="179">
        <f>ROUND(I392*H392,2)</f>
        <v>0</v>
      </c>
      <c r="K392" s="175" t="s">
        <v>132</v>
      </c>
      <c r="L392" s="39"/>
      <c r="M392" s="180" t="s">
        <v>19</v>
      </c>
      <c r="N392" s="181" t="s">
        <v>47</v>
      </c>
      <c r="O392" s="64"/>
      <c r="P392" s="182">
        <f>O392*H392</f>
        <v>0</v>
      </c>
      <c r="Q392" s="182">
        <v>0</v>
      </c>
      <c r="R392" s="182">
        <f>Q392*H392</f>
        <v>0</v>
      </c>
      <c r="S392" s="182">
        <v>0</v>
      </c>
      <c r="T392" s="183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84" t="s">
        <v>133</v>
      </c>
      <c r="AT392" s="184" t="s">
        <v>128</v>
      </c>
      <c r="AU392" s="184" t="s">
        <v>86</v>
      </c>
      <c r="AY392" s="17" t="s">
        <v>126</v>
      </c>
      <c r="BE392" s="185">
        <f>IF(N392="základní",J392,0)</f>
        <v>0</v>
      </c>
      <c r="BF392" s="185">
        <f>IF(N392="snížená",J392,0)</f>
        <v>0</v>
      </c>
      <c r="BG392" s="185">
        <f>IF(N392="zákl. přenesená",J392,0)</f>
        <v>0</v>
      </c>
      <c r="BH392" s="185">
        <f>IF(N392="sníž. přenesená",J392,0)</f>
        <v>0</v>
      </c>
      <c r="BI392" s="185">
        <f>IF(N392="nulová",J392,0)</f>
        <v>0</v>
      </c>
      <c r="BJ392" s="17" t="s">
        <v>84</v>
      </c>
      <c r="BK392" s="185">
        <f>ROUND(I392*H392,2)</f>
        <v>0</v>
      </c>
      <c r="BL392" s="17" t="s">
        <v>133</v>
      </c>
      <c r="BM392" s="184" t="s">
        <v>525</v>
      </c>
    </row>
    <row r="393" spans="1:65" s="2" customFormat="1">
      <c r="A393" s="34"/>
      <c r="B393" s="35"/>
      <c r="C393" s="36"/>
      <c r="D393" s="186" t="s">
        <v>135</v>
      </c>
      <c r="E393" s="36"/>
      <c r="F393" s="187" t="s">
        <v>526</v>
      </c>
      <c r="G393" s="36"/>
      <c r="H393" s="36"/>
      <c r="I393" s="188"/>
      <c r="J393" s="36"/>
      <c r="K393" s="36"/>
      <c r="L393" s="39"/>
      <c r="M393" s="189"/>
      <c r="N393" s="190"/>
      <c r="O393" s="64"/>
      <c r="P393" s="64"/>
      <c r="Q393" s="64"/>
      <c r="R393" s="64"/>
      <c r="S393" s="64"/>
      <c r="T393" s="65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T393" s="17" t="s">
        <v>135</v>
      </c>
      <c r="AU393" s="17" t="s">
        <v>86</v>
      </c>
    </row>
    <row r="394" spans="1:65" s="13" customFormat="1">
      <c r="B394" s="191"/>
      <c r="C394" s="192"/>
      <c r="D394" s="193" t="s">
        <v>137</v>
      </c>
      <c r="E394" s="194" t="s">
        <v>19</v>
      </c>
      <c r="F394" s="195" t="s">
        <v>515</v>
      </c>
      <c r="G394" s="192"/>
      <c r="H394" s="194" t="s">
        <v>19</v>
      </c>
      <c r="I394" s="196"/>
      <c r="J394" s="192"/>
      <c r="K394" s="192"/>
      <c r="L394" s="197"/>
      <c r="M394" s="198"/>
      <c r="N394" s="199"/>
      <c r="O394" s="199"/>
      <c r="P394" s="199"/>
      <c r="Q394" s="199"/>
      <c r="R394" s="199"/>
      <c r="S394" s="199"/>
      <c r="T394" s="200"/>
      <c r="AT394" s="201" t="s">
        <v>137</v>
      </c>
      <c r="AU394" s="201" t="s">
        <v>86</v>
      </c>
      <c r="AV394" s="13" t="s">
        <v>84</v>
      </c>
      <c r="AW394" s="13" t="s">
        <v>37</v>
      </c>
      <c r="AX394" s="13" t="s">
        <v>76</v>
      </c>
      <c r="AY394" s="201" t="s">
        <v>126</v>
      </c>
    </row>
    <row r="395" spans="1:65" s="14" customFormat="1">
      <c r="B395" s="202"/>
      <c r="C395" s="203"/>
      <c r="D395" s="193" t="s">
        <v>137</v>
      </c>
      <c r="E395" s="204" t="s">
        <v>19</v>
      </c>
      <c r="F395" s="205" t="s">
        <v>516</v>
      </c>
      <c r="G395" s="203"/>
      <c r="H395" s="206">
        <v>76</v>
      </c>
      <c r="I395" s="207"/>
      <c r="J395" s="203"/>
      <c r="K395" s="203"/>
      <c r="L395" s="208"/>
      <c r="M395" s="209"/>
      <c r="N395" s="210"/>
      <c r="O395" s="210"/>
      <c r="P395" s="210"/>
      <c r="Q395" s="210"/>
      <c r="R395" s="210"/>
      <c r="S395" s="210"/>
      <c r="T395" s="211"/>
      <c r="AT395" s="212" t="s">
        <v>137</v>
      </c>
      <c r="AU395" s="212" t="s">
        <v>86</v>
      </c>
      <c r="AV395" s="14" t="s">
        <v>86</v>
      </c>
      <c r="AW395" s="14" t="s">
        <v>37</v>
      </c>
      <c r="AX395" s="14" t="s">
        <v>84</v>
      </c>
      <c r="AY395" s="212" t="s">
        <v>126</v>
      </c>
    </row>
    <row r="396" spans="1:65" s="2" customFormat="1" ht="24.2" customHeight="1">
      <c r="A396" s="34"/>
      <c r="B396" s="35"/>
      <c r="C396" s="173" t="s">
        <v>527</v>
      </c>
      <c r="D396" s="173" t="s">
        <v>128</v>
      </c>
      <c r="E396" s="174" t="s">
        <v>528</v>
      </c>
      <c r="F396" s="175" t="s">
        <v>529</v>
      </c>
      <c r="G396" s="176" t="s">
        <v>131</v>
      </c>
      <c r="H396" s="177">
        <v>1578</v>
      </c>
      <c r="I396" s="178"/>
      <c r="J396" s="179">
        <f>ROUND(I396*H396,2)</f>
        <v>0</v>
      </c>
      <c r="K396" s="175" t="s">
        <v>132</v>
      </c>
      <c r="L396" s="39"/>
      <c r="M396" s="180" t="s">
        <v>19</v>
      </c>
      <c r="N396" s="181" t="s">
        <v>47</v>
      </c>
      <c r="O396" s="64"/>
      <c r="P396" s="182">
        <f>O396*H396</f>
        <v>0</v>
      </c>
      <c r="Q396" s="182">
        <v>0</v>
      </c>
      <c r="R396" s="182">
        <f>Q396*H396</f>
        <v>0</v>
      </c>
      <c r="S396" s="182">
        <v>0</v>
      </c>
      <c r="T396" s="183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84" t="s">
        <v>133</v>
      </c>
      <c r="AT396" s="184" t="s">
        <v>128</v>
      </c>
      <c r="AU396" s="184" t="s">
        <v>86</v>
      </c>
      <c r="AY396" s="17" t="s">
        <v>126</v>
      </c>
      <c r="BE396" s="185">
        <f>IF(N396="základní",J396,0)</f>
        <v>0</v>
      </c>
      <c r="BF396" s="185">
        <f>IF(N396="snížená",J396,0)</f>
        <v>0</v>
      </c>
      <c r="BG396" s="185">
        <f>IF(N396="zákl. přenesená",J396,0)</f>
        <v>0</v>
      </c>
      <c r="BH396" s="185">
        <f>IF(N396="sníž. přenesená",J396,0)</f>
        <v>0</v>
      </c>
      <c r="BI396" s="185">
        <f>IF(N396="nulová",J396,0)</f>
        <v>0</v>
      </c>
      <c r="BJ396" s="17" t="s">
        <v>84</v>
      </c>
      <c r="BK396" s="185">
        <f>ROUND(I396*H396,2)</f>
        <v>0</v>
      </c>
      <c r="BL396" s="17" t="s">
        <v>133</v>
      </c>
      <c r="BM396" s="184" t="s">
        <v>530</v>
      </c>
    </row>
    <row r="397" spans="1:65" s="2" customFormat="1">
      <c r="A397" s="34"/>
      <c r="B397" s="35"/>
      <c r="C397" s="36"/>
      <c r="D397" s="186" t="s">
        <v>135</v>
      </c>
      <c r="E397" s="36"/>
      <c r="F397" s="187" t="s">
        <v>531</v>
      </c>
      <c r="G397" s="36"/>
      <c r="H397" s="36"/>
      <c r="I397" s="188"/>
      <c r="J397" s="36"/>
      <c r="K397" s="36"/>
      <c r="L397" s="39"/>
      <c r="M397" s="189"/>
      <c r="N397" s="190"/>
      <c r="O397" s="64"/>
      <c r="P397" s="64"/>
      <c r="Q397" s="64"/>
      <c r="R397" s="64"/>
      <c r="S397" s="64"/>
      <c r="T397" s="65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T397" s="17" t="s">
        <v>135</v>
      </c>
      <c r="AU397" s="17" t="s">
        <v>86</v>
      </c>
    </row>
    <row r="398" spans="1:65" s="13" customFormat="1">
      <c r="B398" s="191"/>
      <c r="C398" s="192"/>
      <c r="D398" s="193" t="s">
        <v>137</v>
      </c>
      <c r="E398" s="194" t="s">
        <v>19</v>
      </c>
      <c r="F398" s="195" t="s">
        <v>452</v>
      </c>
      <c r="G398" s="192"/>
      <c r="H398" s="194" t="s">
        <v>19</v>
      </c>
      <c r="I398" s="196"/>
      <c r="J398" s="192"/>
      <c r="K398" s="192"/>
      <c r="L398" s="197"/>
      <c r="M398" s="198"/>
      <c r="N398" s="199"/>
      <c r="O398" s="199"/>
      <c r="P398" s="199"/>
      <c r="Q398" s="199"/>
      <c r="R398" s="199"/>
      <c r="S398" s="199"/>
      <c r="T398" s="200"/>
      <c r="AT398" s="201" t="s">
        <v>137</v>
      </c>
      <c r="AU398" s="201" t="s">
        <v>86</v>
      </c>
      <c r="AV398" s="13" t="s">
        <v>84</v>
      </c>
      <c r="AW398" s="13" t="s">
        <v>37</v>
      </c>
      <c r="AX398" s="13" t="s">
        <v>76</v>
      </c>
      <c r="AY398" s="201" t="s">
        <v>126</v>
      </c>
    </row>
    <row r="399" spans="1:65" s="14" customFormat="1">
      <c r="B399" s="202"/>
      <c r="C399" s="203"/>
      <c r="D399" s="193" t="s">
        <v>137</v>
      </c>
      <c r="E399" s="204" t="s">
        <v>19</v>
      </c>
      <c r="F399" s="205" t="s">
        <v>453</v>
      </c>
      <c r="G399" s="203"/>
      <c r="H399" s="206">
        <v>1578</v>
      </c>
      <c r="I399" s="207"/>
      <c r="J399" s="203"/>
      <c r="K399" s="203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137</v>
      </c>
      <c r="AU399" s="212" t="s">
        <v>86</v>
      </c>
      <c r="AV399" s="14" t="s">
        <v>86</v>
      </c>
      <c r="AW399" s="14" t="s">
        <v>37</v>
      </c>
      <c r="AX399" s="14" t="s">
        <v>84</v>
      </c>
      <c r="AY399" s="212" t="s">
        <v>126</v>
      </c>
    </row>
    <row r="400" spans="1:65" s="2" customFormat="1" ht="24.2" customHeight="1">
      <c r="A400" s="34"/>
      <c r="B400" s="35"/>
      <c r="C400" s="173" t="s">
        <v>532</v>
      </c>
      <c r="D400" s="173" t="s">
        <v>128</v>
      </c>
      <c r="E400" s="174" t="s">
        <v>533</v>
      </c>
      <c r="F400" s="175" t="s">
        <v>534</v>
      </c>
      <c r="G400" s="176" t="s">
        <v>131</v>
      </c>
      <c r="H400" s="177">
        <v>76</v>
      </c>
      <c r="I400" s="178"/>
      <c r="J400" s="179">
        <f>ROUND(I400*H400,2)</f>
        <v>0</v>
      </c>
      <c r="K400" s="175" t="s">
        <v>132</v>
      </c>
      <c r="L400" s="39"/>
      <c r="M400" s="180" t="s">
        <v>19</v>
      </c>
      <c r="N400" s="181" t="s">
        <v>47</v>
      </c>
      <c r="O400" s="64"/>
      <c r="P400" s="182">
        <f>O400*H400</f>
        <v>0</v>
      </c>
      <c r="Q400" s="182">
        <v>0</v>
      </c>
      <c r="R400" s="182">
        <f>Q400*H400</f>
        <v>0</v>
      </c>
      <c r="S400" s="182">
        <v>0</v>
      </c>
      <c r="T400" s="183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84" t="s">
        <v>133</v>
      </c>
      <c r="AT400" s="184" t="s">
        <v>128</v>
      </c>
      <c r="AU400" s="184" t="s">
        <v>86</v>
      </c>
      <c r="AY400" s="17" t="s">
        <v>126</v>
      </c>
      <c r="BE400" s="185">
        <f>IF(N400="základní",J400,0)</f>
        <v>0</v>
      </c>
      <c r="BF400" s="185">
        <f>IF(N400="snížená",J400,0)</f>
        <v>0</v>
      </c>
      <c r="BG400" s="185">
        <f>IF(N400="zákl. přenesená",J400,0)</f>
        <v>0</v>
      </c>
      <c r="BH400" s="185">
        <f>IF(N400="sníž. přenesená",J400,0)</f>
        <v>0</v>
      </c>
      <c r="BI400" s="185">
        <f>IF(N400="nulová",J400,0)</f>
        <v>0</v>
      </c>
      <c r="BJ400" s="17" t="s">
        <v>84</v>
      </c>
      <c r="BK400" s="185">
        <f>ROUND(I400*H400,2)</f>
        <v>0</v>
      </c>
      <c r="BL400" s="17" t="s">
        <v>133</v>
      </c>
      <c r="BM400" s="184" t="s">
        <v>535</v>
      </c>
    </row>
    <row r="401" spans="1:65" s="2" customFormat="1">
      <c r="A401" s="34"/>
      <c r="B401" s="35"/>
      <c r="C401" s="36"/>
      <c r="D401" s="186" t="s">
        <v>135</v>
      </c>
      <c r="E401" s="36"/>
      <c r="F401" s="187" t="s">
        <v>536</v>
      </c>
      <c r="G401" s="36"/>
      <c r="H401" s="36"/>
      <c r="I401" s="188"/>
      <c r="J401" s="36"/>
      <c r="K401" s="36"/>
      <c r="L401" s="39"/>
      <c r="M401" s="189"/>
      <c r="N401" s="190"/>
      <c r="O401" s="64"/>
      <c r="P401" s="64"/>
      <c r="Q401" s="64"/>
      <c r="R401" s="64"/>
      <c r="S401" s="64"/>
      <c r="T401" s="65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T401" s="17" t="s">
        <v>135</v>
      </c>
      <c r="AU401" s="17" t="s">
        <v>86</v>
      </c>
    </row>
    <row r="402" spans="1:65" s="13" customFormat="1">
      <c r="B402" s="191"/>
      <c r="C402" s="192"/>
      <c r="D402" s="193" t="s">
        <v>137</v>
      </c>
      <c r="E402" s="194" t="s">
        <v>19</v>
      </c>
      <c r="F402" s="195" t="s">
        <v>515</v>
      </c>
      <c r="G402" s="192"/>
      <c r="H402" s="194" t="s">
        <v>19</v>
      </c>
      <c r="I402" s="196"/>
      <c r="J402" s="192"/>
      <c r="K402" s="192"/>
      <c r="L402" s="197"/>
      <c r="M402" s="198"/>
      <c r="N402" s="199"/>
      <c r="O402" s="199"/>
      <c r="P402" s="199"/>
      <c r="Q402" s="199"/>
      <c r="R402" s="199"/>
      <c r="S402" s="199"/>
      <c r="T402" s="200"/>
      <c r="AT402" s="201" t="s">
        <v>137</v>
      </c>
      <c r="AU402" s="201" t="s">
        <v>86</v>
      </c>
      <c r="AV402" s="13" t="s">
        <v>84</v>
      </c>
      <c r="AW402" s="13" t="s">
        <v>37</v>
      </c>
      <c r="AX402" s="13" t="s">
        <v>76</v>
      </c>
      <c r="AY402" s="201" t="s">
        <v>126</v>
      </c>
    </row>
    <row r="403" spans="1:65" s="14" customFormat="1">
      <c r="B403" s="202"/>
      <c r="C403" s="203"/>
      <c r="D403" s="193" t="s">
        <v>137</v>
      </c>
      <c r="E403" s="204" t="s">
        <v>19</v>
      </c>
      <c r="F403" s="205" t="s">
        <v>516</v>
      </c>
      <c r="G403" s="203"/>
      <c r="H403" s="206">
        <v>76</v>
      </c>
      <c r="I403" s="207"/>
      <c r="J403" s="203"/>
      <c r="K403" s="203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137</v>
      </c>
      <c r="AU403" s="212" t="s">
        <v>86</v>
      </c>
      <c r="AV403" s="14" t="s">
        <v>86</v>
      </c>
      <c r="AW403" s="14" t="s">
        <v>37</v>
      </c>
      <c r="AX403" s="14" t="s">
        <v>84</v>
      </c>
      <c r="AY403" s="212" t="s">
        <v>126</v>
      </c>
    </row>
    <row r="404" spans="1:65" s="2" customFormat="1" ht="37.9" customHeight="1">
      <c r="A404" s="34"/>
      <c r="B404" s="35"/>
      <c r="C404" s="173" t="s">
        <v>537</v>
      </c>
      <c r="D404" s="173" t="s">
        <v>128</v>
      </c>
      <c r="E404" s="174" t="s">
        <v>538</v>
      </c>
      <c r="F404" s="175" t="s">
        <v>539</v>
      </c>
      <c r="G404" s="176" t="s">
        <v>131</v>
      </c>
      <c r="H404" s="177">
        <v>13</v>
      </c>
      <c r="I404" s="178"/>
      <c r="J404" s="179">
        <f>ROUND(I404*H404,2)</f>
        <v>0</v>
      </c>
      <c r="K404" s="175" t="s">
        <v>132</v>
      </c>
      <c r="L404" s="39"/>
      <c r="M404" s="180" t="s">
        <v>19</v>
      </c>
      <c r="N404" s="181" t="s">
        <v>47</v>
      </c>
      <c r="O404" s="64"/>
      <c r="P404" s="182">
        <f>O404*H404</f>
        <v>0</v>
      </c>
      <c r="Q404" s="182">
        <v>8.9219999999999994E-2</v>
      </c>
      <c r="R404" s="182">
        <f>Q404*H404</f>
        <v>1.1598599999999999</v>
      </c>
      <c r="S404" s="182">
        <v>0</v>
      </c>
      <c r="T404" s="183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84" t="s">
        <v>133</v>
      </c>
      <c r="AT404" s="184" t="s">
        <v>128</v>
      </c>
      <c r="AU404" s="184" t="s">
        <v>86</v>
      </c>
      <c r="AY404" s="17" t="s">
        <v>126</v>
      </c>
      <c r="BE404" s="185">
        <f>IF(N404="základní",J404,0)</f>
        <v>0</v>
      </c>
      <c r="BF404" s="185">
        <f>IF(N404="snížená",J404,0)</f>
        <v>0</v>
      </c>
      <c r="BG404" s="185">
        <f>IF(N404="zákl. přenesená",J404,0)</f>
        <v>0</v>
      </c>
      <c r="BH404" s="185">
        <f>IF(N404="sníž. přenesená",J404,0)</f>
        <v>0</v>
      </c>
      <c r="BI404" s="185">
        <f>IF(N404="nulová",J404,0)</f>
        <v>0</v>
      </c>
      <c r="BJ404" s="17" t="s">
        <v>84</v>
      </c>
      <c r="BK404" s="185">
        <f>ROUND(I404*H404,2)</f>
        <v>0</v>
      </c>
      <c r="BL404" s="17" t="s">
        <v>133</v>
      </c>
      <c r="BM404" s="184" t="s">
        <v>540</v>
      </c>
    </row>
    <row r="405" spans="1:65" s="2" customFormat="1">
      <c r="A405" s="34"/>
      <c r="B405" s="35"/>
      <c r="C405" s="36"/>
      <c r="D405" s="186" t="s">
        <v>135</v>
      </c>
      <c r="E405" s="36"/>
      <c r="F405" s="187" t="s">
        <v>541</v>
      </c>
      <c r="G405" s="36"/>
      <c r="H405" s="36"/>
      <c r="I405" s="188"/>
      <c r="J405" s="36"/>
      <c r="K405" s="36"/>
      <c r="L405" s="39"/>
      <c r="M405" s="189"/>
      <c r="N405" s="190"/>
      <c r="O405" s="64"/>
      <c r="P405" s="64"/>
      <c r="Q405" s="64"/>
      <c r="R405" s="64"/>
      <c r="S405" s="64"/>
      <c r="T405" s="65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T405" s="17" t="s">
        <v>135</v>
      </c>
      <c r="AU405" s="17" t="s">
        <v>86</v>
      </c>
    </row>
    <row r="406" spans="1:65" s="13" customFormat="1">
      <c r="B406" s="191"/>
      <c r="C406" s="192"/>
      <c r="D406" s="193" t="s">
        <v>137</v>
      </c>
      <c r="E406" s="194" t="s">
        <v>19</v>
      </c>
      <c r="F406" s="195" t="s">
        <v>470</v>
      </c>
      <c r="G406" s="192"/>
      <c r="H406" s="194" t="s">
        <v>19</v>
      </c>
      <c r="I406" s="196"/>
      <c r="J406" s="192"/>
      <c r="K406" s="192"/>
      <c r="L406" s="197"/>
      <c r="M406" s="198"/>
      <c r="N406" s="199"/>
      <c r="O406" s="199"/>
      <c r="P406" s="199"/>
      <c r="Q406" s="199"/>
      <c r="R406" s="199"/>
      <c r="S406" s="199"/>
      <c r="T406" s="200"/>
      <c r="AT406" s="201" t="s">
        <v>137</v>
      </c>
      <c r="AU406" s="201" t="s">
        <v>86</v>
      </c>
      <c r="AV406" s="13" t="s">
        <v>84</v>
      </c>
      <c r="AW406" s="13" t="s">
        <v>37</v>
      </c>
      <c r="AX406" s="13" t="s">
        <v>76</v>
      </c>
      <c r="AY406" s="201" t="s">
        <v>126</v>
      </c>
    </row>
    <row r="407" spans="1:65" s="14" customFormat="1">
      <c r="B407" s="202"/>
      <c r="C407" s="203"/>
      <c r="D407" s="193" t="s">
        <v>137</v>
      </c>
      <c r="E407" s="204" t="s">
        <v>19</v>
      </c>
      <c r="F407" s="205" t="s">
        <v>471</v>
      </c>
      <c r="G407" s="203"/>
      <c r="H407" s="206">
        <v>13</v>
      </c>
      <c r="I407" s="207"/>
      <c r="J407" s="203"/>
      <c r="K407" s="203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137</v>
      </c>
      <c r="AU407" s="212" t="s">
        <v>86</v>
      </c>
      <c r="AV407" s="14" t="s">
        <v>86</v>
      </c>
      <c r="AW407" s="14" t="s">
        <v>37</v>
      </c>
      <c r="AX407" s="14" t="s">
        <v>84</v>
      </c>
      <c r="AY407" s="212" t="s">
        <v>126</v>
      </c>
    </row>
    <row r="408" spans="1:65" s="2" customFormat="1" ht="16.5" customHeight="1">
      <c r="A408" s="34"/>
      <c r="B408" s="35"/>
      <c r="C408" s="224" t="s">
        <v>542</v>
      </c>
      <c r="D408" s="224" t="s">
        <v>362</v>
      </c>
      <c r="E408" s="225" t="s">
        <v>543</v>
      </c>
      <c r="F408" s="226" t="s">
        <v>544</v>
      </c>
      <c r="G408" s="227" t="s">
        <v>131</v>
      </c>
      <c r="H408" s="228">
        <v>13</v>
      </c>
      <c r="I408" s="229"/>
      <c r="J408" s="230">
        <f>ROUND(I408*H408,2)</f>
        <v>0</v>
      </c>
      <c r="K408" s="226" t="s">
        <v>132</v>
      </c>
      <c r="L408" s="231"/>
      <c r="M408" s="232" t="s">
        <v>19</v>
      </c>
      <c r="N408" s="233" t="s">
        <v>47</v>
      </c>
      <c r="O408" s="64"/>
      <c r="P408" s="182">
        <f>O408*H408</f>
        <v>0</v>
      </c>
      <c r="Q408" s="182">
        <v>0.128</v>
      </c>
      <c r="R408" s="182">
        <f>Q408*H408</f>
        <v>1.6640000000000001</v>
      </c>
      <c r="S408" s="182">
        <v>0</v>
      </c>
      <c r="T408" s="183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84" t="s">
        <v>186</v>
      </c>
      <c r="AT408" s="184" t="s">
        <v>362</v>
      </c>
      <c r="AU408" s="184" t="s">
        <v>86</v>
      </c>
      <c r="AY408" s="17" t="s">
        <v>126</v>
      </c>
      <c r="BE408" s="185">
        <f>IF(N408="základní",J408,0)</f>
        <v>0</v>
      </c>
      <c r="BF408" s="185">
        <f>IF(N408="snížená",J408,0)</f>
        <v>0</v>
      </c>
      <c r="BG408" s="185">
        <f>IF(N408="zákl. přenesená",J408,0)</f>
        <v>0</v>
      </c>
      <c r="BH408" s="185">
        <f>IF(N408="sníž. přenesená",J408,0)</f>
        <v>0</v>
      </c>
      <c r="BI408" s="185">
        <f>IF(N408="nulová",J408,0)</f>
        <v>0</v>
      </c>
      <c r="BJ408" s="17" t="s">
        <v>84</v>
      </c>
      <c r="BK408" s="185">
        <f>ROUND(I408*H408,2)</f>
        <v>0</v>
      </c>
      <c r="BL408" s="17" t="s">
        <v>133</v>
      </c>
      <c r="BM408" s="184" t="s">
        <v>545</v>
      </c>
    </row>
    <row r="409" spans="1:65" s="2" customFormat="1" ht="19.5">
      <c r="A409" s="34"/>
      <c r="B409" s="35"/>
      <c r="C409" s="36"/>
      <c r="D409" s="193" t="s">
        <v>399</v>
      </c>
      <c r="E409" s="36"/>
      <c r="F409" s="234" t="s">
        <v>546</v>
      </c>
      <c r="G409" s="36"/>
      <c r="H409" s="36"/>
      <c r="I409" s="188"/>
      <c r="J409" s="36"/>
      <c r="K409" s="36"/>
      <c r="L409" s="39"/>
      <c r="M409" s="189"/>
      <c r="N409" s="190"/>
      <c r="O409" s="64"/>
      <c r="P409" s="64"/>
      <c r="Q409" s="64"/>
      <c r="R409" s="64"/>
      <c r="S409" s="64"/>
      <c r="T409" s="65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T409" s="17" t="s">
        <v>399</v>
      </c>
      <c r="AU409" s="17" t="s">
        <v>86</v>
      </c>
    </row>
    <row r="410" spans="1:65" s="2" customFormat="1" ht="44.25" customHeight="1">
      <c r="A410" s="34"/>
      <c r="B410" s="35"/>
      <c r="C410" s="173" t="s">
        <v>547</v>
      </c>
      <c r="D410" s="173" t="s">
        <v>128</v>
      </c>
      <c r="E410" s="174" t="s">
        <v>548</v>
      </c>
      <c r="F410" s="175" t="s">
        <v>549</v>
      </c>
      <c r="G410" s="176" t="s">
        <v>131</v>
      </c>
      <c r="H410" s="177">
        <v>180</v>
      </c>
      <c r="I410" s="178"/>
      <c r="J410" s="179">
        <f>ROUND(I410*H410,2)</f>
        <v>0</v>
      </c>
      <c r="K410" s="175" t="s">
        <v>132</v>
      </c>
      <c r="L410" s="39"/>
      <c r="M410" s="180" t="s">
        <v>19</v>
      </c>
      <c r="N410" s="181" t="s">
        <v>47</v>
      </c>
      <c r="O410" s="64"/>
      <c r="P410" s="182">
        <f>O410*H410</f>
        <v>0</v>
      </c>
      <c r="Q410" s="182">
        <v>8.9219999999999994E-2</v>
      </c>
      <c r="R410" s="182">
        <f>Q410*H410</f>
        <v>16.0596</v>
      </c>
      <c r="S410" s="182">
        <v>0</v>
      </c>
      <c r="T410" s="183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84" t="s">
        <v>133</v>
      </c>
      <c r="AT410" s="184" t="s">
        <v>128</v>
      </c>
      <c r="AU410" s="184" t="s">
        <v>86</v>
      </c>
      <c r="AY410" s="17" t="s">
        <v>126</v>
      </c>
      <c r="BE410" s="185">
        <f>IF(N410="základní",J410,0)</f>
        <v>0</v>
      </c>
      <c r="BF410" s="185">
        <f>IF(N410="snížená",J410,0)</f>
        <v>0</v>
      </c>
      <c r="BG410" s="185">
        <f>IF(N410="zákl. přenesená",J410,0)</f>
        <v>0</v>
      </c>
      <c r="BH410" s="185">
        <f>IF(N410="sníž. přenesená",J410,0)</f>
        <v>0</v>
      </c>
      <c r="BI410" s="185">
        <f>IF(N410="nulová",J410,0)</f>
        <v>0</v>
      </c>
      <c r="BJ410" s="17" t="s">
        <v>84</v>
      </c>
      <c r="BK410" s="185">
        <f>ROUND(I410*H410,2)</f>
        <v>0</v>
      </c>
      <c r="BL410" s="17" t="s">
        <v>133</v>
      </c>
      <c r="BM410" s="184" t="s">
        <v>550</v>
      </c>
    </row>
    <row r="411" spans="1:65" s="2" customFormat="1">
      <c r="A411" s="34"/>
      <c r="B411" s="35"/>
      <c r="C411" s="36"/>
      <c r="D411" s="186" t="s">
        <v>135</v>
      </c>
      <c r="E411" s="36"/>
      <c r="F411" s="187" t="s">
        <v>551</v>
      </c>
      <c r="G411" s="36"/>
      <c r="H411" s="36"/>
      <c r="I411" s="188"/>
      <c r="J411" s="36"/>
      <c r="K411" s="36"/>
      <c r="L411" s="39"/>
      <c r="M411" s="189"/>
      <c r="N411" s="190"/>
      <c r="O411" s="64"/>
      <c r="P411" s="64"/>
      <c r="Q411" s="64"/>
      <c r="R411" s="64"/>
      <c r="S411" s="64"/>
      <c r="T411" s="65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T411" s="17" t="s">
        <v>135</v>
      </c>
      <c r="AU411" s="17" t="s">
        <v>86</v>
      </c>
    </row>
    <row r="412" spans="1:65" s="13" customFormat="1">
      <c r="B412" s="191"/>
      <c r="C412" s="192"/>
      <c r="D412" s="193" t="s">
        <v>137</v>
      </c>
      <c r="E412" s="194" t="s">
        <v>19</v>
      </c>
      <c r="F412" s="195" t="s">
        <v>491</v>
      </c>
      <c r="G412" s="192"/>
      <c r="H412" s="194" t="s">
        <v>19</v>
      </c>
      <c r="I412" s="196"/>
      <c r="J412" s="192"/>
      <c r="K412" s="192"/>
      <c r="L412" s="197"/>
      <c r="M412" s="198"/>
      <c r="N412" s="199"/>
      <c r="O412" s="199"/>
      <c r="P412" s="199"/>
      <c r="Q412" s="199"/>
      <c r="R412" s="199"/>
      <c r="S412" s="199"/>
      <c r="T412" s="200"/>
      <c r="AT412" s="201" t="s">
        <v>137</v>
      </c>
      <c r="AU412" s="201" t="s">
        <v>86</v>
      </c>
      <c r="AV412" s="13" t="s">
        <v>84</v>
      </c>
      <c r="AW412" s="13" t="s">
        <v>37</v>
      </c>
      <c r="AX412" s="13" t="s">
        <v>76</v>
      </c>
      <c r="AY412" s="201" t="s">
        <v>126</v>
      </c>
    </row>
    <row r="413" spans="1:65" s="14" customFormat="1">
      <c r="B413" s="202"/>
      <c r="C413" s="203"/>
      <c r="D413" s="193" t="s">
        <v>137</v>
      </c>
      <c r="E413" s="204" t="s">
        <v>19</v>
      </c>
      <c r="F413" s="205" t="s">
        <v>492</v>
      </c>
      <c r="G413" s="203"/>
      <c r="H413" s="206">
        <v>180</v>
      </c>
      <c r="I413" s="207"/>
      <c r="J413" s="203"/>
      <c r="K413" s="203"/>
      <c r="L413" s="208"/>
      <c r="M413" s="209"/>
      <c r="N413" s="210"/>
      <c r="O413" s="210"/>
      <c r="P413" s="210"/>
      <c r="Q413" s="210"/>
      <c r="R413" s="210"/>
      <c r="S413" s="210"/>
      <c r="T413" s="211"/>
      <c r="AT413" s="212" t="s">
        <v>137</v>
      </c>
      <c r="AU413" s="212" t="s">
        <v>86</v>
      </c>
      <c r="AV413" s="14" t="s">
        <v>86</v>
      </c>
      <c r="AW413" s="14" t="s">
        <v>37</v>
      </c>
      <c r="AX413" s="14" t="s">
        <v>84</v>
      </c>
      <c r="AY413" s="212" t="s">
        <v>126</v>
      </c>
    </row>
    <row r="414" spans="1:65" s="2" customFormat="1" ht="16.5" customHeight="1">
      <c r="A414" s="34"/>
      <c r="B414" s="35"/>
      <c r="C414" s="224" t="s">
        <v>552</v>
      </c>
      <c r="D414" s="224" t="s">
        <v>362</v>
      </c>
      <c r="E414" s="225" t="s">
        <v>553</v>
      </c>
      <c r="F414" s="226" t="s">
        <v>554</v>
      </c>
      <c r="G414" s="227" t="s">
        <v>131</v>
      </c>
      <c r="H414" s="228">
        <v>183.6</v>
      </c>
      <c r="I414" s="229"/>
      <c r="J414" s="230">
        <f>ROUND(I414*H414,2)</f>
        <v>0</v>
      </c>
      <c r="K414" s="226" t="s">
        <v>132</v>
      </c>
      <c r="L414" s="231"/>
      <c r="M414" s="232" t="s">
        <v>19</v>
      </c>
      <c r="N414" s="233" t="s">
        <v>47</v>
      </c>
      <c r="O414" s="64"/>
      <c r="P414" s="182">
        <f>O414*H414</f>
        <v>0</v>
      </c>
      <c r="Q414" s="182">
        <v>0.13100000000000001</v>
      </c>
      <c r="R414" s="182">
        <f>Q414*H414</f>
        <v>24.051600000000001</v>
      </c>
      <c r="S414" s="182">
        <v>0</v>
      </c>
      <c r="T414" s="183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84" t="s">
        <v>186</v>
      </c>
      <c r="AT414" s="184" t="s">
        <v>362</v>
      </c>
      <c r="AU414" s="184" t="s">
        <v>86</v>
      </c>
      <c r="AY414" s="17" t="s">
        <v>126</v>
      </c>
      <c r="BE414" s="185">
        <f>IF(N414="základní",J414,0)</f>
        <v>0</v>
      </c>
      <c r="BF414" s="185">
        <f>IF(N414="snížená",J414,0)</f>
        <v>0</v>
      </c>
      <c r="BG414" s="185">
        <f>IF(N414="zákl. přenesená",J414,0)</f>
        <v>0</v>
      </c>
      <c r="BH414" s="185">
        <f>IF(N414="sníž. přenesená",J414,0)</f>
        <v>0</v>
      </c>
      <c r="BI414" s="185">
        <f>IF(N414="nulová",J414,0)</f>
        <v>0</v>
      </c>
      <c r="BJ414" s="17" t="s">
        <v>84</v>
      </c>
      <c r="BK414" s="185">
        <f>ROUND(I414*H414,2)</f>
        <v>0</v>
      </c>
      <c r="BL414" s="17" t="s">
        <v>133</v>
      </c>
      <c r="BM414" s="184" t="s">
        <v>555</v>
      </c>
    </row>
    <row r="415" spans="1:65" s="14" customFormat="1">
      <c r="B415" s="202"/>
      <c r="C415" s="203"/>
      <c r="D415" s="193" t="s">
        <v>137</v>
      </c>
      <c r="E415" s="204" t="s">
        <v>19</v>
      </c>
      <c r="F415" s="205" t="s">
        <v>556</v>
      </c>
      <c r="G415" s="203"/>
      <c r="H415" s="206">
        <v>183.6</v>
      </c>
      <c r="I415" s="207"/>
      <c r="J415" s="203"/>
      <c r="K415" s="203"/>
      <c r="L415" s="208"/>
      <c r="M415" s="209"/>
      <c r="N415" s="210"/>
      <c r="O415" s="210"/>
      <c r="P415" s="210"/>
      <c r="Q415" s="210"/>
      <c r="R415" s="210"/>
      <c r="S415" s="210"/>
      <c r="T415" s="211"/>
      <c r="AT415" s="212" t="s">
        <v>137</v>
      </c>
      <c r="AU415" s="212" t="s">
        <v>86</v>
      </c>
      <c r="AV415" s="14" t="s">
        <v>86</v>
      </c>
      <c r="AW415" s="14" t="s">
        <v>37</v>
      </c>
      <c r="AX415" s="14" t="s">
        <v>84</v>
      </c>
      <c r="AY415" s="212" t="s">
        <v>126</v>
      </c>
    </row>
    <row r="416" spans="1:65" s="2" customFormat="1" ht="37.9" customHeight="1">
      <c r="A416" s="34"/>
      <c r="B416" s="35"/>
      <c r="C416" s="173" t="s">
        <v>557</v>
      </c>
      <c r="D416" s="173" t="s">
        <v>128</v>
      </c>
      <c r="E416" s="174" t="s">
        <v>558</v>
      </c>
      <c r="F416" s="175" t="s">
        <v>559</v>
      </c>
      <c r="G416" s="176" t="s">
        <v>131</v>
      </c>
      <c r="H416" s="177">
        <v>2010</v>
      </c>
      <c r="I416" s="178"/>
      <c r="J416" s="179">
        <f>ROUND(I416*H416,2)</f>
        <v>0</v>
      </c>
      <c r="K416" s="175" t="s">
        <v>132</v>
      </c>
      <c r="L416" s="39"/>
      <c r="M416" s="180" t="s">
        <v>19</v>
      </c>
      <c r="N416" s="181" t="s">
        <v>47</v>
      </c>
      <c r="O416" s="64"/>
      <c r="P416" s="182">
        <f>O416*H416</f>
        <v>0</v>
      </c>
      <c r="Q416" s="182">
        <v>8.9219999999999994E-2</v>
      </c>
      <c r="R416" s="182">
        <f>Q416*H416</f>
        <v>179.3322</v>
      </c>
      <c r="S416" s="182">
        <v>0</v>
      </c>
      <c r="T416" s="183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84" t="s">
        <v>133</v>
      </c>
      <c r="AT416" s="184" t="s">
        <v>128</v>
      </c>
      <c r="AU416" s="184" t="s">
        <v>86</v>
      </c>
      <c r="AY416" s="17" t="s">
        <v>126</v>
      </c>
      <c r="BE416" s="185">
        <f>IF(N416="základní",J416,0)</f>
        <v>0</v>
      </c>
      <c r="BF416" s="185">
        <f>IF(N416="snížená",J416,0)</f>
        <v>0</v>
      </c>
      <c r="BG416" s="185">
        <f>IF(N416="zákl. přenesená",J416,0)</f>
        <v>0</v>
      </c>
      <c r="BH416" s="185">
        <f>IF(N416="sníž. přenesená",J416,0)</f>
        <v>0</v>
      </c>
      <c r="BI416" s="185">
        <f>IF(N416="nulová",J416,0)</f>
        <v>0</v>
      </c>
      <c r="BJ416" s="17" t="s">
        <v>84</v>
      </c>
      <c r="BK416" s="185">
        <f>ROUND(I416*H416,2)</f>
        <v>0</v>
      </c>
      <c r="BL416" s="17" t="s">
        <v>133</v>
      </c>
      <c r="BM416" s="184" t="s">
        <v>560</v>
      </c>
    </row>
    <row r="417" spans="1:65" s="2" customFormat="1">
      <c r="A417" s="34"/>
      <c r="B417" s="35"/>
      <c r="C417" s="36"/>
      <c r="D417" s="186" t="s">
        <v>135</v>
      </c>
      <c r="E417" s="36"/>
      <c r="F417" s="187" t="s">
        <v>561</v>
      </c>
      <c r="G417" s="36"/>
      <c r="H417" s="36"/>
      <c r="I417" s="188"/>
      <c r="J417" s="36"/>
      <c r="K417" s="36"/>
      <c r="L417" s="39"/>
      <c r="M417" s="189"/>
      <c r="N417" s="190"/>
      <c r="O417" s="64"/>
      <c r="P417" s="64"/>
      <c r="Q417" s="64"/>
      <c r="R417" s="64"/>
      <c r="S417" s="64"/>
      <c r="T417" s="65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T417" s="17" t="s">
        <v>135</v>
      </c>
      <c r="AU417" s="17" t="s">
        <v>86</v>
      </c>
    </row>
    <row r="418" spans="1:65" s="13" customFormat="1">
      <c r="B418" s="191"/>
      <c r="C418" s="192"/>
      <c r="D418" s="193" t="s">
        <v>137</v>
      </c>
      <c r="E418" s="194" t="s">
        <v>19</v>
      </c>
      <c r="F418" s="195" t="s">
        <v>487</v>
      </c>
      <c r="G418" s="192"/>
      <c r="H418" s="194" t="s">
        <v>19</v>
      </c>
      <c r="I418" s="196"/>
      <c r="J418" s="192"/>
      <c r="K418" s="192"/>
      <c r="L418" s="197"/>
      <c r="M418" s="198"/>
      <c r="N418" s="199"/>
      <c r="O418" s="199"/>
      <c r="P418" s="199"/>
      <c r="Q418" s="199"/>
      <c r="R418" s="199"/>
      <c r="S418" s="199"/>
      <c r="T418" s="200"/>
      <c r="AT418" s="201" t="s">
        <v>137</v>
      </c>
      <c r="AU418" s="201" t="s">
        <v>86</v>
      </c>
      <c r="AV418" s="13" t="s">
        <v>84</v>
      </c>
      <c r="AW418" s="13" t="s">
        <v>37</v>
      </c>
      <c r="AX418" s="13" t="s">
        <v>76</v>
      </c>
      <c r="AY418" s="201" t="s">
        <v>126</v>
      </c>
    </row>
    <row r="419" spans="1:65" s="14" customFormat="1">
      <c r="B419" s="202"/>
      <c r="C419" s="203"/>
      <c r="D419" s="193" t="s">
        <v>137</v>
      </c>
      <c r="E419" s="204" t="s">
        <v>19</v>
      </c>
      <c r="F419" s="205" t="s">
        <v>488</v>
      </c>
      <c r="G419" s="203"/>
      <c r="H419" s="206">
        <v>1525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137</v>
      </c>
      <c r="AU419" s="212" t="s">
        <v>86</v>
      </c>
      <c r="AV419" s="14" t="s">
        <v>86</v>
      </c>
      <c r="AW419" s="14" t="s">
        <v>37</v>
      </c>
      <c r="AX419" s="14" t="s">
        <v>76</v>
      </c>
      <c r="AY419" s="212" t="s">
        <v>126</v>
      </c>
    </row>
    <row r="420" spans="1:65" s="13" customFormat="1">
      <c r="B420" s="191"/>
      <c r="C420" s="192"/>
      <c r="D420" s="193" t="s">
        <v>137</v>
      </c>
      <c r="E420" s="194" t="s">
        <v>19</v>
      </c>
      <c r="F420" s="195" t="s">
        <v>489</v>
      </c>
      <c r="G420" s="192"/>
      <c r="H420" s="194" t="s">
        <v>19</v>
      </c>
      <c r="I420" s="196"/>
      <c r="J420" s="192"/>
      <c r="K420" s="192"/>
      <c r="L420" s="197"/>
      <c r="M420" s="198"/>
      <c r="N420" s="199"/>
      <c r="O420" s="199"/>
      <c r="P420" s="199"/>
      <c r="Q420" s="199"/>
      <c r="R420" s="199"/>
      <c r="S420" s="199"/>
      <c r="T420" s="200"/>
      <c r="AT420" s="201" t="s">
        <v>137</v>
      </c>
      <c r="AU420" s="201" t="s">
        <v>86</v>
      </c>
      <c r="AV420" s="13" t="s">
        <v>84</v>
      </c>
      <c r="AW420" s="13" t="s">
        <v>37</v>
      </c>
      <c r="AX420" s="13" t="s">
        <v>76</v>
      </c>
      <c r="AY420" s="201" t="s">
        <v>126</v>
      </c>
    </row>
    <row r="421" spans="1:65" s="14" customFormat="1">
      <c r="B421" s="202"/>
      <c r="C421" s="203"/>
      <c r="D421" s="193" t="s">
        <v>137</v>
      </c>
      <c r="E421" s="204" t="s">
        <v>19</v>
      </c>
      <c r="F421" s="205" t="s">
        <v>490</v>
      </c>
      <c r="G421" s="203"/>
      <c r="H421" s="206">
        <v>485</v>
      </c>
      <c r="I421" s="207"/>
      <c r="J421" s="203"/>
      <c r="K421" s="203"/>
      <c r="L421" s="208"/>
      <c r="M421" s="209"/>
      <c r="N421" s="210"/>
      <c r="O421" s="210"/>
      <c r="P421" s="210"/>
      <c r="Q421" s="210"/>
      <c r="R421" s="210"/>
      <c r="S421" s="210"/>
      <c r="T421" s="211"/>
      <c r="AT421" s="212" t="s">
        <v>137</v>
      </c>
      <c r="AU421" s="212" t="s">
        <v>86</v>
      </c>
      <c r="AV421" s="14" t="s">
        <v>86</v>
      </c>
      <c r="AW421" s="14" t="s">
        <v>37</v>
      </c>
      <c r="AX421" s="14" t="s">
        <v>76</v>
      </c>
      <c r="AY421" s="212" t="s">
        <v>126</v>
      </c>
    </row>
    <row r="422" spans="1:65" s="15" customFormat="1">
      <c r="B422" s="213"/>
      <c r="C422" s="214"/>
      <c r="D422" s="193" t="s">
        <v>137</v>
      </c>
      <c r="E422" s="215" t="s">
        <v>19</v>
      </c>
      <c r="F422" s="216" t="s">
        <v>148</v>
      </c>
      <c r="G422" s="214"/>
      <c r="H422" s="217">
        <v>2010</v>
      </c>
      <c r="I422" s="218"/>
      <c r="J422" s="214"/>
      <c r="K422" s="214"/>
      <c r="L422" s="219"/>
      <c r="M422" s="220"/>
      <c r="N422" s="221"/>
      <c r="O422" s="221"/>
      <c r="P422" s="221"/>
      <c r="Q422" s="221"/>
      <c r="R422" s="221"/>
      <c r="S422" s="221"/>
      <c r="T422" s="222"/>
      <c r="AT422" s="223" t="s">
        <v>137</v>
      </c>
      <c r="AU422" s="223" t="s">
        <v>86</v>
      </c>
      <c r="AV422" s="15" t="s">
        <v>133</v>
      </c>
      <c r="AW422" s="15" t="s">
        <v>37</v>
      </c>
      <c r="AX422" s="15" t="s">
        <v>84</v>
      </c>
      <c r="AY422" s="223" t="s">
        <v>126</v>
      </c>
    </row>
    <row r="423" spans="1:65" s="2" customFormat="1" ht="16.5" customHeight="1">
      <c r="A423" s="34"/>
      <c r="B423" s="35"/>
      <c r="C423" s="224" t="s">
        <v>562</v>
      </c>
      <c r="D423" s="224" t="s">
        <v>362</v>
      </c>
      <c r="E423" s="225" t="s">
        <v>563</v>
      </c>
      <c r="F423" s="226" t="s">
        <v>564</v>
      </c>
      <c r="G423" s="227" t="s">
        <v>131</v>
      </c>
      <c r="H423" s="228">
        <v>1155.1880000000001</v>
      </c>
      <c r="I423" s="229"/>
      <c r="J423" s="230">
        <f>ROUND(I423*H423,2)</f>
        <v>0</v>
      </c>
      <c r="K423" s="226" t="s">
        <v>132</v>
      </c>
      <c r="L423" s="231"/>
      <c r="M423" s="232" t="s">
        <v>19</v>
      </c>
      <c r="N423" s="233" t="s">
        <v>47</v>
      </c>
      <c r="O423" s="64"/>
      <c r="P423" s="182">
        <f>O423*H423</f>
        <v>0</v>
      </c>
      <c r="Q423" s="182">
        <v>0.13200000000000001</v>
      </c>
      <c r="R423" s="182">
        <f>Q423*H423</f>
        <v>152.48481600000002</v>
      </c>
      <c r="S423" s="182">
        <v>0</v>
      </c>
      <c r="T423" s="183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84" t="s">
        <v>186</v>
      </c>
      <c r="AT423" s="184" t="s">
        <v>362</v>
      </c>
      <c r="AU423" s="184" t="s">
        <v>86</v>
      </c>
      <c r="AY423" s="17" t="s">
        <v>126</v>
      </c>
      <c r="BE423" s="185">
        <f>IF(N423="základní",J423,0)</f>
        <v>0</v>
      </c>
      <c r="BF423" s="185">
        <f>IF(N423="snížená",J423,0)</f>
        <v>0</v>
      </c>
      <c r="BG423" s="185">
        <f>IF(N423="zákl. přenesená",J423,0)</f>
        <v>0</v>
      </c>
      <c r="BH423" s="185">
        <f>IF(N423="sníž. přenesená",J423,0)</f>
        <v>0</v>
      </c>
      <c r="BI423" s="185">
        <f>IF(N423="nulová",J423,0)</f>
        <v>0</v>
      </c>
      <c r="BJ423" s="17" t="s">
        <v>84</v>
      </c>
      <c r="BK423" s="185">
        <f>ROUND(I423*H423,2)</f>
        <v>0</v>
      </c>
      <c r="BL423" s="17" t="s">
        <v>133</v>
      </c>
      <c r="BM423" s="184" t="s">
        <v>565</v>
      </c>
    </row>
    <row r="424" spans="1:65" s="2" customFormat="1" ht="19.5">
      <c r="A424" s="34"/>
      <c r="B424" s="35"/>
      <c r="C424" s="36"/>
      <c r="D424" s="193" t="s">
        <v>399</v>
      </c>
      <c r="E424" s="36"/>
      <c r="F424" s="234" t="s">
        <v>566</v>
      </c>
      <c r="G424" s="36"/>
      <c r="H424" s="36"/>
      <c r="I424" s="188"/>
      <c r="J424" s="36"/>
      <c r="K424" s="36"/>
      <c r="L424" s="39"/>
      <c r="M424" s="189"/>
      <c r="N424" s="190"/>
      <c r="O424" s="64"/>
      <c r="P424" s="64"/>
      <c r="Q424" s="64"/>
      <c r="R424" s="64"/>
      <c r="S424" s="64"/>
      <c r="T424" s="65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T424" s="17" t="s">
        <v>399</v>
      </c>
      <c r="AU424" s="17" t="s">
        <v>86</v>
      </c>
    </row>
    <row r="425" spans="1:65" s="14" customFormat="1">
      <c r="B425" s="202"/>
      <c r="C425" s="203"/>
      <c r="D425" s="193" t="s">
        <v>137</v>
      </c>
      <c r="E425" s="204" t="s">
        <v>19</v>
      </c>
      <c r="F425" s="205" t="s">
        <v>567</v>
      </c>
      <c r="G425" s="203"/>
      <c r="H425" s="206">
        <v>1143.75</v>
      </c>
      <c r="I425" s="207"/>
      <c r="J425" s="203"/>
      <c r="K425" s="203"/>
      <c r="L425" s="208"/>
      <c r="M425" s="209"/>
      <c r="N425" s="210"/>
      <c r="O425" s="210"/>
      <c r="P425" s="210"/>
      <c r="Q425" s="210"/>
      <c r="R425" s="210"/>
      <c r="S425" s="210"/>
      <c r="T425" s="211"/>
      <c r="AT425" s="212" t="s">
        <v>137</v>
      </c>
      <c r="AU425" s="212" t="s">
        <v>86</v>
      </c>
      <c r="AV425" s="14" t="s">
        <v>86</v>
      </c>
      <c r="AW425" s="14" t="s">
        <v>37</v>
      </c>
      <c r="AX425" s="14" t="s">
        <v>76</v>
      </c>
      <c r="AY425" s="212" t="s">
        <v>126</v>
      </c>
    </row>
    <row r="426" spans="1:65" s="14" customFormat="1">
      <c r="B426" s="202"/>
      <c r="C426" s="203"/>
      <c r="D426" s="193" t="s">
        <v>137</v>
      </c>
      <c r="E426" s="204" t="s">
        <v>19</v>
      </c>
      <c r="F426" s="205" t="s">
        <v>568</v>
      </c>
      <c r="G426" s="203"/>
      <c r="H426" s="206">
        <v>1155.1880000000001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137</v>
      </c>
      <c r="AU426" s="212" t="s">
        <v>86</v>
      </c>
      <c r="AV426" s="14" t="s">
        <v>86</v>
      </c>
      <c r="AW426" s="14" t="s">
        <v>37</v>
      </c>
      <c r="AX426" s="14" t="s">
        <v>84</v>
      </c>
      <c r="AY426" s="212" t="s">
        <v>126</v>
      </c>
    </row>
    <row r="427" spans="1:65" s="2" customFormat="1" ht="16.5" customHeight="1">
      <c r="A427" s="34"/>
      <c r="B427" s="35"/>
      <c r="C427" s="224" t="s">
        <v>569</v>
      </c>
      <c r="D427" s="224" t="s">
        <v>362</v>
      </c>
      <c r="E427" s="225" t="s">
        <v>570</v>
      </c>
      <c r="F427" s="226" t="s">
        <v>571</v>
      </c>
      <c r="G427" s="227" t="s">
        <v>131</v>
      </c>
      <c r="H427" s="228">
        <v>385.06299999999999</v>
      </c>
      <c r="I427" s="229"/>
      <c r="J427" s="230">
        <f>ROUND(I427*H427,2)</f>
        <v>0</v>
      </c>
      <c r="K427" s="226" t="s">
        <v>132</v>
      </c>
      <c r="L427" s="231"/>
      <c r="M427" s="232" t="s">
        <v>19</v>
      </c>
      <c r="N427" s="233" t="s">
        <v>47</v>
      </c>
      <c r="O427" s="64"/>
      <c r="P427" s="182">
        <f>O427*H427</f>
        <v>0</v>
      </c>
      <c r="Q427" s="182">
        <v>0.13200000000000001</v>
      </c>
      <c r="R427" s="182">
        <f>Q427*H427</f>
        <v>50.828316000000001</v>
      </c>
      <c r="S427" s="182">
        <v>0</v>
      </c>
      <c r="T427" s="183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84" t="s">
        <v>186</v>
      </c>
      <c r="AT427" s="184" t="s">
        <v>362</v>
      </c>
      <c r="AU427" s="184" t="s">
        <v>86</v>
      </c>
      <c r="AY427" s="17" t="s">
        <v>126</v>
      </c>
      <c r="BE427" s="185">
        <f>IF(N427="základní",J427,0)</f>
        <v>0</v>
      </c>
      <c r="BF427" s="185">
        <f>IF(N427="snížená",J427,0)</f>
        <v>0</v>
      </c>
      <c r="BG427" s="185">
        <f>IF(N427="zákl. přenesená",J427,0)</f>
        <v>0</v>
      </c>
      <c r="BH427" s="185">
        <f>IF(N427="sníž. přenesená",J427,0)</f>
        <v>0</v>
      </c>
      <c r="BI427" s="185">
        <f>IF(N427="nulová",J427,0)</f>
        <v>0</v>
      </c>
      <c r="BJ427" s="17" t="s">
        <v>84</v>
      </c>
      <c r="BK427" s="185">
        <f>ROUND(I427*H427,2)</f>
        <v>0</v>
      </c>
      <c r="BL427" s="17" t="s">
        <v>133</v>
      </c>
      <c r="BM427" s="184" t="s">
        <v>572</v>
      </c>
    </row>
    <row r="428" spans="1:65" s="2" customFormat="1" ht="19.5">
      <c r="A428" s="34"/>
      <c r="B428" s="35"/>
      <c r="C428" s="36"/>
      <c r="D428" s="193" t="s">
        <v>399</v>
      </c>
      <c r="E428" s="36"/>
      <c r="F428" s="234" t="s">
        <v>573</v>
      </c>
      <c r="G428" s="36"/>
      <c r="H428" s="36"/>
      <c r="I428" s="188"/>
      <c r="J428" s="36"/>
      <c r="K428" s="36"/>
      <c r="L428" s="39"/>
      <c r="M428" s="189"/>
      <c r="N428" s="190"/>
      <c r="O428" s="64"/>
      <c r="P428" s="64"/>
      <c r="Q428" s="64"/>
      <c r="R428" s="64"/>
      <c r="S428" s="64"/>
      <c r="T428" s="65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T428" s="17" t="s">
        <v>399</v>
      </c>
      <c r="AU428" s="17" t="s">
        <v>86</v>
      </c>
    </row>
    <row r="429" spans="1:65" s="14" customFormat="1">
      <c r="B429" s="202"/>
      <c r="C429" s="203"/>
      <c r="D429" s="193" t="s">
        <v>137</v>
      </c>
      <c r="E429" s="204" t="s">
        <v>19</v>
      </c>
      <c r="F429" s="205" t="s">
        <v>574</v>
      </c>
      <c r="G429" s="203"/>
      <c r="H429" s="206">
        <v>381.25</v>
      </c>
      <c r="I429" s="207"/>
      <c r="J429" s="203"/>
      <c r="K429" s="203"/>
      <c r="L429" s="208"/>
      <c r="M429" s="209"/>
      <c r="N429" s="210"/>
      <c r="O429" s="210"/>
      <c r="P429" s="210"/>
      <c r="Q429" s="210"/>
      <c r="R429" s="210"/>
      <c r="S429" s="210"/>
      <c r="T429" s="211"/>
      <c r="AT429" s="212" t="s">
        <v>137</v>
      </c>
      <c r="AU429" s="212" t="s">
        <v>86</v>
      </c>
      <c r="AV429" s="14" t="s">
        <v>86</v>
      </c>
      <c r="AW429" s="14" t="s">
        <v>37</v>
      </c>
      <c r="AX429" s="14" t="s">
        <v>76</v>
      </c>
      <c r="AY429" s="212" t="s">
        <v>126</v>
      </c>
    </row>
    <row r="430" spans="1:65" s="14" customFormat="1">
      <c r="B430" s="202"/>
      <c r="C430" s="203"/>
      <c r="D430" s="193" t="s">
        <v>137</v>
      </c>
      <c r="E430" s="204" t="s">
        <v>19</v>
      </c>
      <c r="F430" s="205" t="s">
        <v>575</v>
      </c>
      <c r="G430" s="203"/>
      <c r="H430" s="206">
        <v>385.06299999999999</v>
      </c>
      <c r="I430" s="207"/>
      <c r="J430" s="203"/>
      <c r="K430" s="203"/>
      <c r="L430" s="208"/>
      <c r="M430" s="209"/>
      <c r="N430" s="210"/>
      <c r="O430" s="210"/>
      <c r="P430" s="210"/>
      <c r="Q430" s="210"/>
      <c r="R430" s="210"/>
      <c r="S430" s="210"/>
      <c r="T430" s="211"/>
      <c r="AT430" s="212" t="s">
        <v>137</v>
      </c>
      <c r="AU430" s="212" t="s">
        <v>86</v>
      </c>
      <c r="AV430" s="14" t="s">
        <v>86</v>
      </c>
      <c r="AW430" s="14" t="s">
        <v>37</v>
      </c>
      <c r="AX430" s="14" t="s">
        <v>84</v>
      </c>
      <c r="AY430" s="212" t="s">
        <v>126</v>
      </c>
    </row>
    <row r="431" spans="1:65" s="2" customFormat="1" ht="24.2" customHeight="1">
      <c r="A431" s="34"/>
      <c r="B431" s="35"/>
      <c r="C431" s="224" t="s">
        <v>576</v>
      </c>
      <c r="D431" s="224" t="s">
        <v>362</v>
      </c>
      <c r="E431" s="225" t="s">
        <v>577</v>
      </c>
      <c r="F431" s="226" t="s">
        <v>578</v>
      </c>
      <c r="G431" s="227" t="s">
        <v>131</v>
      </c>
      <c r="H431" s="228">
        <v>494.7</v>
      </c>
      <c r="I431" s="229"/>
      <c r="J431" s="230">
        <f>ROUND(I431*H431,2)</f>
        <v>0</v>
      </c>
      <c r="K431" s="226" t="s">
        <v>19</v>
      </c>
      <c r="L431" s="231"/>
      <c r="M431" s="232" t="s">
        <v>19</v>
      </c>
      <c r="N431" s="233" t="s">
        <v>47</v>
      </c>
      <c r="O431" s="64"/>
      <c r="P431" s="182">
        <f>O431*H431</f>
        <v>0</v>
      </c>
      <c r="Q431" s="182">
        <v>0.13134000000000001</v>
      </c>
      <c r="R431" s="182">
        <f>Q431*H431</f>
        <v>64.973898000000005</v>
      </c>
      <c r="S431" s="182">
        <v>0</v>
      </c>
      <c r="T431" s="183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84" t="s">
        <v>186</v>
      </c>
      <c r="AT431" s="184" t="s">
        <v>362</v>
      </c>
      <c r="AU431" s="184" t="s">
        <v>86</v>
      </c>
      <c r="AY431" s="17" t="s">
        <v>126</v>
      </c>
      <c r="BE431" s="185">
        <f>IF(N431="základní",J431,0)</f>
        <v>0</v>
      </c>
      <c r="BF431" s="185">
        <f>IF(N431="snížená",J431,0)</f>
        <v>0</v>
      </c>
      <c r="BG431" s="185">
        <f>IF(N431="zákl. přenesená",J431,0)</f>
        <v>0</v>
      </c>
      <c r="BH431" s="185">
        <f>IF(N431="sníž. přenesená",J431,0)</f>
        <v>0</v>
      </c>
      <c r="BI431" s="185">
        <f>IF(N431="nulová",J431,0)</f>
        <v>0</v>
      </c>
      <c r="BJ431" s="17" t="s">
        <v>84</v>
      </c>
      <c r="BK431" s="185">
        <f>ROUND(I431*H431,2)</f>
        <v>0</v>
      </c>
      <c r="BL431" s="17" t="s">
        <v>133</v>
      </c>
      <c r="BM431" s="184" t="s">
        <v>579</v>
      </c>
    </row>
    <row r="432" spans="1:65" s="2" customFormat="1" ht="19.5">
      <c r="A432" s="34"/>
      <c r="B432" s="35"/>
      <c r="C432" s="36"/>
      <c r="D432" s="193" t="s">
        <v>399</v>
      </c>
      <c r="E432" s="36"/>
      <c r="F432" s="234" t="s">
        <v>580</v>
      </c>
      <c r="G432" s="36"/>
      <c r="H432" s="36"/>
      <c r="I432" s="188"/>
      <c r="J432" s="36"/>
      <c r="K432" s="36"/>
      <c r="L432" s="39"/>
      <c r="M432" s="189"/>
      <c r="N432" s="190"/>
      <c r="O432" s="64"/>
      <c r="P432" s="64"/>
      <c r="Q432" s="64"/>
      <c r="R432" s="64"/>
      <c r="S432" s="64"/>
      <c r="T432" s="65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T432" s="17" t="s">
        <v>399</v>
      </c>
      <c r="AU432" s="17" t="s">
        <v>86</v>
      </c>
    </row>
    <row r="433" spans="1:65" s="13" customFormat="1">
      <c r="B433" s="191"/>
      <c r="C433" s="192"/>
      <c r="D433" s="193" t="s">
        <v>137</v>
      </c>
      <c r="E433" s="194" t="s">
        <v>19</v>
      </c>
      <c r="F433" s="195" t="s">
        <v>489</v>
      </c>
      <c r="G433" s="192"/>
      <c r="H433" s="194" t="s">
        <v>19</v>
      </c>
      <c r="I433" s="196"/>
      <c r="J433" s="192"/>
      <c r="K433" s="192"/>
      <c r="L433" s="197"/>
      <c r="M433" s="198"/>
      <c r="N433" s="199"/>
      <c r="O433" s="199"/>
      <c r="P433" s="199"/>
      <c r="Q433" s="199"/>
      <c r="R433" s="199"/>
      <c r="S433" s="199"/>
      <c r="T433" s="200"/>
      <c r="AT433" s="201" t="s">
        <v>137</v>
      </c>
      <c r="AU433" s="201" t="s">
        <v>86</v>
      </c>
      <c r="AV433" s="13" t="s">
        <v>84</v>
      </c>
      <c r="AW433" s="13" t="s">
        <v>37</v>
      </c>
      <c r="AX433" s="13" t="s">
        <v>76</v>
      </c>
      <c r="AY433" s="201" t="s">
        <v>126</v>
      </c>
    </row>
    <row r="434" spans="1:65" s="14" customFormat="1">
      <c r="B434" s="202"/>
      <c r="C434" s="203"/>
      <c r="D434" s="193" t="s">
        <v>137</v>
      </c>
      <c r="E434" s="204" t="s">
        <v>19</v>
      </c>
      <c r="F434" s="205" t="s">
        <v>490</v>
      </c>
      <c r="G434" s="203"/>
      <c r="H434" s="206">
        <v>485</v>
      </c>
      <c r="I434" s="207"/>
      <c r="J434" s="203"/>
      <c r="K434" s="203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137</v>
      </c>
      <c r="AU434" s="212" t="s">
        <v>86</v>
      </c>
      <c r="AV434" s="14" t="s">
        <v>86</v>
      </c>
      <c r="AW434" s="14" t="s">
        <v>37</v>
      </c>
      <c r="AX434" s="14" t="s">
        <v>76</v>
      </c>
      <c r="AY434" s="212" t="s">
        <v>126</v>
      </c>
    </row>
    <row r="435" spans="1:65" s="14" customFormat="1">
      <c r="B435" s="202"/>
      <c r="C435" s="203"/>
      <c r="D435" s="193" t="s">
        <v>137</v>
      </c>
      <c r="E435" s="204" t="s">
        <v>19</v>
      </c>
      <c r="F435" s="205" t="s">
        <v>581</v>
      </c>
      <c r="G435" s="203"/>
      <c r="H435" s="206">
        <v>494.7</v>
      </c>
      <c r="I435" s="207"/>
      <c r="J435" s="203"/>
      <c r="K435" s="203"/>
      <c r="L435" s="208"/>
      <c r="M435" s="209"/>
      <c r="N435" s="210"/>
      <c r="O435" s="210"/>
      <c r="P435" s="210"/>
      <c r="Q435" s="210"/>
      <c r="R435" s="210"/>
      <c r="S435" s="210"/>
      <c r="T435" s="211"/>
      <c r="AT435" s="212" t="s">
        <v>137</v>
      </c>
      <c r="AU435" s="212" t="s">
        <v>86</v>
      </c>
      <c r="AV435" s="14" t="s">
        <v>86</v>
      </c>
      <c r="AW435" s="14" t="s">
        <v>37</v>
      </c>
      <c r="AX435" s="14" t="s">
        <v>84</v>
      </c>
      <c r="AY435" s="212" t="s">
        <v>126</v>
      </c>
    </row>
    <row r="436" spans="1:65" s="2" customFormat="1" ht="44.25" customHeight="1">
      <c r="A436" s="34"/>
      <c r="B436" s="35"/>
      <c r="C436" s="173" t="s">
        <v>582</v>
      </c>
      <c r="D436" s="173" t="s">
        <v>128</v>
      </c>
      <c r="E436" s="174" t="s">
        <v>583</v>
      </c>
      <c r="F436" s="175" t="s">
        <v>584</v>
      </c>
      <c r="G436" s="176" t="s">
        <v>131</v>
      </c>
      <c r="H436" s="177">
        <v>1525</v>
      </c>
      <c r="I436" s="178"/>
      <c r="J436" s="179">
        <f>ROUND(I436*H436,2)</f>
        <v>0</v>
      </c>
      <c r="K436" s="175" t="s">
        <v>132</v>
      </c>
      <c r="L436" s="39"/>
      <c r="M436" s="180" t="s">
        <v>19</v>
      </c>
      <c r="N436" s="181" t="s">
        <v>47</v>
      </c>
      <c r="O436" s="64"/>
      <c r="P436" s="182">
        <f>O436*H436</f>
        <v>0</v>
      </c>
      <c r="Q436" s="182">
        <v>0</v>
      </c>
      <c r="R436" s="182">
        <f>Q436*H436</f>
        <v>0</v>
      </c>
      <c r="S436" s="182">
        <v>0</v>
      </c>
      <c r="T436" s="183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84" t="s">
        <v>133</v>
      </c>
      <c r="AT436" s="184" t="s">
        <v>128</v>
      </c>
      <c r="AU436" s="184" t="s">
        <v>86</v>
      </c>
      <c r="AY436" s="17" t="s">
        <v>126</v>
      </c>
      <c r="BE436" s="185">
        <f>IF(N436="základní",J436,0)</f>
        <v>0</v>
      </c>
      <c r="BF436" s="185">
        <f>IF(N436="snížená",J436,0)</f>
        <v>0</v>
      </c>
      <c r="BG436" s="185">
        <f>IF(N436="zákl. přenesená",J436,0)</f>
        <v>0</v>
      </c>
      <c r="BH436" s="185">
        <f>IF(N436="sníž. přenesená",J436,0)</f>
        <v>0</v>
      </c>
      <c r="BI436" s="185">
        <f>IF(N436="nulová",J436,0)</f>
        <v>0</v>
      </c>
      <c r="BJ436" s="17" t="s">
        <v>84</v>
      </c>
      <c r="BK436" s="185">
        <f>ROUND(I436*H436,2)</f>
        <v>0</v>
      </c>
      <c r="BL436" s="17" t="s">
        <v>133</v>
      </c>
      <c r="BM436" s="184" t="s">
        <v>585</v>
      </c>
    </row>
    <row r="437" spans="1:65" s="2" customFormat="1">
      <c r="A437" s="34"/>
      <c r="B437" s="35"/>
      <c r="C437" s="36"/>
      <c r="D437" s="186" t="s">
        <v>135</v>
      </c>
      <c r="E437" s="36"/>
      <c r="F437" s="187" t="s">
        <v>586</v>
      </c>
      <c r="G437" s="36"/>
      <c r="H437" s="36"/>
      <c r="I437" s="188"/>
      <c r="J437" s="36"/>
      <c r="K437" s="36"/>
      <c r="L437" s="39"/>
      <c r="M437" s="189"/>
      <c r="N437" s="190"/>
      <c r="O437" s="64"/>
      <c r="P437" s="64"/>
      <c r="Q437" s="64"/>
      <c r="R437" s="64"/>
      <c r="S437" s="64"/>
      <c r="T437" s="65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T437" s="17" t="s">
        <v>135</v>
      </c>
      <c r="AU437" s="17" t="s">
        <v>86</v>
      </c>
    </row>
    <row r="438" spans="1:65" s="13" customFormat="1">
      <c r="B438" s="191"/>
      <c r="C438" s="192"/>
      <c r="D438" s="193" t="s">
        <v>137</v>
      </c>
      <c r="E438" s="194" t="s">
        <v>19</v>
      </c>
      <c r="F438" s="195" t="s">
        <v>487</v>
      </c>
      <c r="G438" s="192"/>
      <c r="H438" s="194" t="s">
        <v>19</v>
      </c>
      <c r="I438" s="196"/>
      <c r="J438" s="192"/>
      <c r="K438" s="192"/>
      <c r="L438" s="197"/>
      <c r="M438" s="198"/>
      <c r="N438" s="199"/>
      <c r="O438" s="199"/>
      <c r="P438" s="199"/>
      <c r="Q438" s="199"/>
      <c r="R438" s="199"/>
      <c r="S438" s="199"/>
      <c r="T438" s="200"/>
      <c r="AT438" s="201" t="s">
        <v>137</v>
      </c>
      <c r="AU438" s="201" t="s">
        <v>86</v>
      </c>
      <c r="AV438" s="13" t="s">
        <v>84</v>
      </c>
      <c r="AW438" s="13" t="s">
        <v>37</v>
      </c>
      <c r="AX438" s="13" t="s">
        <v>76</v>
      </c>
      <c r="AY438" s="201" t="s">
        <v>126</v>
      </c>
    </row>
    <row r="439" spans="1:65" s="14" customFormat="1">
      <c r="B439" s="202"/>
      <c r="C439" s="203"/>
      <c r="D439" s="193" t="s">
        <v>137</v>
      </c>
      <c r="E439" s="204" t="s">
        <v>19</v>
      </c>
      <c r="F439" s="205" t="s">
        <v>488</v>
      </c>
      <c r="G439" s="203"/>
      <c r="H439" s="206">
        <v>1525</v>
      </c>
      <c r="I439" s="207"/>
      <c r="J439" s="203"/>
      <c r="K439" s="203"/>
      <c r="L439" s="208"/>
      <c r="M439" s="209"/>
      <c r="N439" s="210"/>
      <c r="O439" s="210"/>
      <c r="P439" s="210"/>
      <c r="Q439" s="210"/>
      <c r="R439" s="210"/>
      <c r="S439" s="210"/>
      <c r="T439" s="211"/>
      <c r="AT439" s="212" t="s">
        <v>137</v>
      </c>
      <c r="AU439" s="212" t="s">
        <v>86</v>
      </c>
      <c r="AV439" s="14" t="s">
        <v>86</v>
      </c>
      <c r="AW439" s="14" t="s">
        <v>37</v>
      </c>
      <c r="AX439" s="14" t="s">
        <v>84</v>
      </c>
      <c r="AY439" s="212" t="s">
        <v>126</v>
      </c>
    </row>
    <row r="440" spans="1:65" s="2" customFormat="1" ht="37.9" customHeight="1">
      <c r="A440" s="34"/>
      <c r="B440" s="35"/>
      <c r="C440" s="173" t="s">
        <v>587</v>
      </c>
      <c r="D440" s="173" t="s">
        <v>128</v>
      </c>
      <c r="E440" s="174" t="s">
        <v>588</v>
      </c>
      <c r="F440" s="175" t="s">
        <v>589</v>
      </c>
      <c r="G440" s="176" t="s">
        <v>131</v>
      </c>
      <c r="H440" s="177">
        <v>325</v>
      </c>
      <c r="I440" s="178"/>
      <c r="J440" s="179">
        <f>ROUND(I440*H440,2)</f>
        <v>0</v>
      </c>
      <c r="K440" s="175" t="s">
        <v>132</v>
      </c>
      <c r="L440" s="39"/>
      <c r="M440" s="180" t="s">
        <v>19</v>
      </c>
      <c r="N440" s="181" t="s">
        <v>47</v>
      </c>
      <c r="O440" s="64"/>
      <c r="P440" s="182">
        <f>O440*H440</f>
        <v>0</v>
      </c>
      <c r="Q440" s="182">
        <v>0.11162</v>
      </c>
      <c r="R440" s="182">
        <f>Q440*H440</f>
        <v>36.276499999999999</v>
      </c>
      <c r="S440" s="182">
        <v>0</v>
      </c>
      <c r="T440" s="183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84" t="s">
        <v>133</v>
      </c>
      <c r="AT440" s="184" t="s">
        <v>128</v>
      </c>
      <c r="AU440" s="184" t="s">
        <v>86</v>
      </c>
      <c r="AY440" s="17" t="s">
        <v>126</v>
      </c>
      <c r="BE440" s="185">
        <f>IF(N440="základní",J440,0)</f>
        <v>0</v>
      </c>
      <c r="BF440" s="185">
        <f>IF(N440="snížená",J440,0)</f>
        <v>0</v>
      </c>
      <c r="BG440" s="185">
        <f>IF(N440="zákl. přenesená",J440,0)</f>
        <v>0</v>
      </c>
      <c r="BH440" s="185">
        <f>IF(N440="sníž. přenesená",J440,0)</f>
        <v>0</v>
      </c>
      <c r="BI440" s="185">
        <f>IF(N440="nulová",J440,0)</f>
        <v>0</v>
      </c>
      <c r="BJ440" s="17" t="s">
        <v>84</v>
      </c>
      <c r="BK440" s="185">
        <f>ROUND(I440*H440,2)</f>
        <v>0</v>
      </c>
      <c r="BL440" s="17" t="s">
        <v>133</v>
      </c>
      <c r="BM440" s="184" t="s">
        <v>590</v>
      </c>
    </row>
    <row r="441" spans="1:65" s="2" customFormat="1">
      <c r="A441" s="34"/>
      <c r="B441" s="35"/>
      <c r="C441" s="36"/>
      <c r="D441" s="186" t="s">
        <v>135</v>
      </c>
      <c r="E441" s="36"/>
      <c r="F441" s="187" t="s">
        <v>591</v>
      </c>
      <c r="G441" s="36"/>
      <c r="H441" s="36"/>
      <c r="I441" s="188"/>
      <c r="J441" s="36"/>
      <c r="K441" s="36"/>
      <c r="L441" s="39"/>
      <c r="M441" s="189"/>
      <c r="N441" s="190"/>
      <c r="O441" s="64"/>
      <c r="P441" s="64"/>
      <c r="Q441" s="64"/>
      <c r="R441" s="64"/>
      <c r="S441" s="64"/>
      <c r="T441" s="65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T441" s="17" t="s">
        <v>135</v>
      </c>
      <c r="AU441" s="17" t="s">
        <v>86</v>
      </c>
    </row>
    <row r="442" spans="1:65" s="13" customFormat="1">
      <c r="B442" s="191"/>
      <c r="C442" s="192"/>
      <c r="D442" s="193" t="s">
        <v>137</v>
      </c>
      <c r="E442" s="194" t="s">
        <v>19</v>
      </c>
      <c r="F442" s="195" t="s">
        <v>592</v>
      </c>
      <c r="G442" s="192"/>
      <c r="H442" s="194" t="s">
        <v>19</v>
      </c>
      <c r="I442" s="196"/>
      <c r="J442" s="192"/>
      <c r="K442" s="192"/>
      <c r="L442" s="197"/>
      <c r="M442" s="198"/>
      <c r="N442" s="199"/>
      <c r="O442" s="199"/>
      <c r="P442" s="199"/>
      <c r="Q442" s="199"/>
      <c r="R442" s="199"/>
      <c r="S442" s="199"/>
      <c r="T442" s="200"/>
      <c r="AT442" s="201" t="s">
        <v>137</v>
      </c>
      <c r="AU442" s="201" t="s">
        <v>86</v>
      </c>
      <c r="AV442" s="13" t="s">
        <v>84</v>
      </c>
      <c r="AW442" s="13" t="s">
        <v>37</v>
      </c>
      <c r="AX442" s="13" t="s">
        <v>76</v>
      </c>
      <c r="AY442" s="201" t="s">
        <v>126</v>
      </c>
    </row>
    <row r="443" spans="1:65" s="14" customFormat="1">
      <c r="B443" s="202"/>
      <c r="C443" s="203"/>
      <c r="D443" s="193" t="s">
        <v>137</v>
      </c>
      <c r="E443" s="204" t="s">
        <v>19</v>
      </c>
      <c r="F443" s="205" t="s">
        <v>593</v>
      </c>
      <c r="G443" s="203"/>
      <c r="H443" s="206">
        <v>215</v>
      </c>
      <c r="I443" s="207"/>
      <c r="J443" s="203"/>
      <c r="K443" s="203"/>
      <c r="L443" s="208"/>
      <c r="M443" s="209"/>
      <c r="N443" s="210"/>
      <c r="O443" s="210"/>
      <c r="P443" s="210"/>
      <c r="Q443" s="210"/>
      <c r="R443" s="210"/>
      <c r="S443" s="210"/>
      <c r="T443" s="211"/>
      <c r="AT443" s="212" t="s">
        <v>137</v>
      </c>
      <c r="AU443" s="212" t="s">
        <v>86</v>
      </c>
      <c r="AV443" s="14" t="s">
        <v>86</v>
      </c>
      <c r="AW443" s="14" t="s">
        <v>37</v>
      </c>
      <c r="AX443" s="14" t="s">
        <v>76</v>
      </c>
      <c r="AY443" s="212" t="s">
        <v>126</v>
      </c>
    </row>
    <row r="444" spans="1:65" s="13" customFormat="1">
      <c r="B444" s="191"/>
      <c r="C444" s="192"/>
      <c r="D444" s="193" t="s">
        <v>137</v>
      </c>
      <c r="E444" s="194" t="s">
        <v>19</v>
      </c>
      <c r="F444" s="195" t="s">
        <v>459</v>
      </c>
      <c r="G444" s="192"/>
      <c r="H444" s="194" t="s">
        <v>19</v>
      </c>
      <c r="I444" s="196"/>
      <c r="J444" s="192"/>
      <c r="K444" s="192"/>
      <c r="L444" s="197"/>
      <c r="M444" s="198"/>
      <c r="N444" s="199"/>
      <c r="O444" s="199"/>
      <c r="P444" s="199"/>
      <c r="Q444" s="199"/>
      <c r="R444" s="199"/>
      <c r="S444" s="199"/>
      <c r="T444" s="200"/>
      <c r="AT444" s="201" t="s">
        <v>137</v>
      </c>
      <c r="AU444" s="201" t="s">
        <v>86</v>
      </c>
      <c r="AV444" s="13" t="s">
        <v>84</v>
      </c>
      <c r="AW444" s="13" t="s">
        <v>37</v>
      </c>
      <c r="AX444" s="13" t="s">
        <v>76</v>
      </c>
      <c r="AY444" s="201" t="s">
        <v>126</v>
      </c>
    </row>
    <row r="445" spans="1:65" s="14" customFormat="1">
      <c r="B445" s="202"/>
      <c r="C445" s="203"/>
      <c r="D445" s="193" t="s">
        <v>137</v>
      </c>
      <c r="E445" s="204" t="s">
        <v>19</v>
      </c>
      <c r="F445" s="205" t="s">
        <v>594</v>
      </c>
      <c r="G445" s="203"/>
      <c r="H445" s="206">
        <v>53</v>
      </c>
      <c r="I445" s="207"/>
      <c r="J445" s="203"/>
      <c r="K445" s="203"/>
      <c r="L445" s="208"/>
      <c r="M445" s="209"/>
      <c r="N445" s="210"/>
      <c r="O445" s="210"/>
      <c r="P445" s="210"/>
      <c r="Q445" s="210"/>
      <c r="R445" s="210"/>
      <c r="S445" s="210"/>
      <c r="T445" s="211"/>
      <c r="AT445" s="212" t="s">
        <v>137</v>
      </c>
      <c r="AU445" s="212" t="s">
        <v>86</v>
      </c>
      <c r="AV445" s="14" t="s">
        <v>86</v>
      </c>
      <c r="AW445" s="14" t="s">
        <v>37</v>
      </c>
      <c r="AX445" s="14" t="s">
        <v>76</v>
      </c>
      <c r="AY445" s="212" t="s">
        <v>126</v>
      </c>
    </row>
    <row r="446" spans="1:65" s="13" customFormat="1">
      <c r="B446" s="191"/>
      <c r="C446" s="192"/>
      <c r="D446" s="193" t="s">
        <v>137</v>
      </c>
      <c r="E446" s="194" t="s">
        <v>19</v>
      </c>
      <c r="F446" s="195" t="s">
        <v>461</v>
      </c>
      <c r="G446" s="192"/>
      <c r="H446" s="194" t="s">
        <v>19</v>
      </c>
      <c r="I446" s="196"/>
      <c r="J446" s="192"/>
      <c r="K446" s="192"/>
      <c r="L446" s="197"/>
      <c r="M446" s="198"/>
      <c r="N446" s="199"/>
      <c r="O446" s="199"/>
      <c r="P446" s="199"/>
      <c r="Q446" s="199"/>
      <c r="R446" s="199"/>
      <c r="S446" s="199"/>
      <c r="T446" s="200"/>
      <c r="AT446" s="201" t="s">
        <v>137</v>
      </c>
      <c r="AU446" s="201" t="s">
        <v>86</v>
      </c>
      <c r="AV446" s="13" t="s">
        <v>84</v>
      </c>
      <c r="AW446" s="13" t="s">
        <v>37</v>
      </c>
      <c r="AX446" s="13" t="s">
        <v>76</v>
      </c>
      <c r="AY446" s="201" t="s">
        <v>126</v>
      </c>
    </row>
    <row r="447" spans="1:65" s="14" customFormat="1">
      <c r="B447" s="202"/>
      <c r="C447" s="203"/>
      <c r="D447" s="193" t="s">
        <v>137</v>
      </c>
      <c r="E447" s="204" t="s">
        <v>19</v>
      </c>
      <c r="F447" s="205" t="s">
        <v>595</v>
      </c>
      <c r="G447" s="203"/>
      <c r="H447" s="206">
        <v>12</v>
      </c>
      <c r="I447" s="207"/>
      <c r="J447" s="203"/>
      <c r="K447" s="203"/>
      <c r="L447" s="208"/>
      <c r="M447" s="209"/>
      <c r="N447" s="210"/>
      <c r="O447" s="210"/>
      <c r="P447" s="210"/>
      <c r="Q447" s="210"/>
      <c r="R447" s="210"/>
      <c r="S447" s="210"/>
      <c r="T447" s="211"/>
      <c r="AT447" s="212" t="s">
        <v>137</v>
      </c>
      <c r="AU447" s="212" t="s">
        <v>86</v>
      </c>
      <c r="AV447" s="14" t="s">
        <v>86</v>
      </c>
      <c r="AW447" s="14" t="s">
        <v>37</v>
      </c>
      <c r="AX447" s="14" t="s">
        <v>76</v>
      </c>
      <c r="AY447" s="212" t="s">
        <v>126</v>
      </c>
    </row>
    <row r="448" spans="1:65" s="13" customFormat="1">
      <c r="B448" s="191"/>
      <c r="C448" s="192"/>
      <c r="D448" s="193" t="s">
        <v>137</v>
      </c>
      <c r="E448" s="194" t="s">
        <v>19</v>
      </c>
      <c r="F448" s="195" t="s">
        <v>596</v>
      </c>
      <c r="G448" s="192"/>
      <c r="H448" s="194" t="s">
        <v>19</v>
      </c>
      <c r="I448" s="196"/>
      <c r="J448" s="192"/>
      <c r="K448" s="192"/>
      <c r="L448" s="197"/>
      <c r="M448" s="198"/>
      <c r="N448" s="199"/>
      <c r="O448" s="199"/>
      <c r="P448" s="199"/>
      <c r="Q448" s="199"/>
      <c r="R448" s="199"/>
      <c r="S448" s="199"/>
      <c r="T448" s="200"/>
      <c r="AT448" s="201" t="s">
        <v>137</v>
      </c>
      <c r="AU448" s="201" t="s">
        <v>86</v>
      </c>
      <c r="AV448" s="13" t="s">
        <v>84</v>
      </c>
      <c r="AW448" s="13" t="s">
        <v>37</v>
      </c>
      <c r="AX448" s="13" t="s">
        <v>76</v>
      </c>
      <c r="AY448" s="201" t="s">
        <v>126</v>
      </c>
    </row>
    <row r="449" spans="1:65" s="14" customFormat="1">
      <c r="B449" s="202"/>
      <c r="C449" s="203"/>
      <c r="D449" s="193" t="s">
        <v>137</v>
      </c>
      <c r="E449" s="204" t="s">
        <v>19</v>
      </c>
      <c r="F449" s="205" t="s">
        <v>597</v>
      </c>
      <c r="G449" s="203"/>
      <c r="H449" s="206">
        <v>45</v>
      </c>
      <c r="I449" s="207"/>
      <c r="J449" s="203"/>
      <c r="K449" s="203"/>
      <c r="L449" s="208"/>
      <c r="M449" s="209"/>
      <c r="N449" s="210"/>
      <c r="O449" s="210"/>
      <c r="P449" s="210"/>
      <c r="Q449" s="210"/>
      <c r="R449" s="210"/>
      <c r="S449" s="210"/>
      <c r="T449" s="211"/>
      <c r="AT449" s="212" t="s">
        <v>137</v>
      </c>
      <c r="AU449" s="212" t="s">
        <v>86</v>
      </c>
      <c r="AV449" s="14" t="s">
        <v>86</v>
      </c>
      <c r="AW449" s="14" t="s">
        <v>37</v>
      </c>
      <c r="AX449" s="14" t="s">
        <v>76</v>
      </c>
      <c r="AY449" s="212" t="s">
        <v>126</v>
      </c>
    </row>
    <row r="450" spans="1:65" s="15" customFormat="1">
      <c r="B450" s="213"/>
      <c r="C450" s="214"/>
      <c r="D450" s="193" t="s">
        <v>137</v>
      </c>
      <c r="E450" s="215" t="s">
        <v>19</v>
      </c>
      <c r="F450" s="216" t="s">
        <v>148</v>
      </c>
      <c r="G450" s="214"/>
      <c r="H450" s="217">
        <v>325</v>
      </c>
      <c r="I450" s="218"/>
      <c r="J450" s="214"/>
      <c r="K450" s="214"/>
      <c r="L450" s="219"/>
      <c r="M450" s="220"/>
      <c r="N450" s="221"/>
      <c r="O450" s="221"/>
      <c r="P450" s="221"/>
      <c r="Q450" s="221"/>
      <c r="R450" s="221"/>
      <c r="S450" s="221"/>
      <c r="T450" s="222"/>
      <c r="AT450" s="223" t="s">
        <v>137</v>
      </c>
      <c r="AU450" s="223" t="s">
        <v>86</v>
      </c>
      <c r="AV450" s="15" t="s">
        <v>133</v>
      </c>
      <c r="AW450" s="15" t="s">
        <v>37</v>
      </c>
      <c r="AX450" s="15" t="s">
        <v>84</v>
      </c>
      <c r="AY450" s="223" t="s">
        <v>126</v>
      </c>
    </row>
    <row r="451" spans="1:65" s="2" customFormat="1" ht="16.5" customHeight="1">
      <c r="A451" s="34"/>
      <c r="B451" s="35"/>
      <c r="C451" s="224" t="s">
        <v>598</v>
      </c>
      <c r="D451" s="224" t="s">
        <v>362</v>
      </c>
      <c r="E451" s="225" t="s">
        <v>599</v>
      </c>
      <c r="F451" s="226" t="s">
        <v>600</v>
      </c>
      <c r="G451" s="227" t="s">
        <v>131</v>
      </c>
      <c r="H451" s="228">
        <v>164.47499999999999</v>
      </c>
      <c r="I451" s="229"/>
      <c r="J451" s="230">
        <f>ROUND(I451*H451,2)</f>
        <v>0</v>
      </c>
      <c r="K451" s="226" t="s">
        <v>132</v>
      </c>
      <c r="L451" s="231"/>
      <c r="M451" s="232" t="s">
        <v>19</v>
      </c>
      <c r="N451" s="233" t="s">
        <v>47</v>
      </c>
      <c r="O451" s="64"/>
      <c r="P451" s="182">
        <f>O451*H451</f>
        <v>0</v>
      </c>
      <c r="Q451" s="182">
        <v>0.17599999999999999</v>
      </c>
      <c r="R451" s="182">
        <f>Q451*H451</f>
        <v>28.947599999999998</v>
      </c>
      <c r="S451" s="182">
        <v>0</v>
      </c>
      <c r="T451" s="183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84" t="s">
        <v>186</v>
      </c>
      <c r="AT451" s="184" t="s">
        <v>362</v>
      </c>
      <c r="AU451" s="184" t="s">
        <v>86</v>
      </c>
      <c r="AY451" s="17" t="s">
        <v>126</v>
      </c>
      <c r="BE451" s="185">
        <f>IF(N451="základní",J451,0)</f>
        <v>0</v>
      </c>
      <c r="BF451" s="185">
        <f>IF(N451="snížená",J451,0)</f>
        <v>0</v>
      </c>
      <c r="BG451" s="185">
        <f>IF(N451="zákl. přenesená",J451,0)</f>
        <v>0</v>
      </c>
      <c r="BH451" s="185">
        <f>IF(N451="sníž. přenesená",J451,0)</f>
        <v>0</v>
      </c>
      <c r="BI451" s="185">
        <f>IF(N451="nulová",J451,0)</f>
        <v>0</v>
      </c>
      <c r="BJ451" s="17" t="s">
        <v>84</v>
      </c>
      <c r="BK451" s="185">
        <f>ROUND(I451*H451,2)</f>
        <v>0</v>
      </c>
      <c r="BL451" s="17" t="s">
        <v>133</v>
      </c>
      <c r="BM451" s="184" t="s">
        <v>601</v>
      </c>
    </row>
    <row r="452" spans="1:65" s="2" customFormat="1" ht="19.5">
      <c r="A452" s="34"/>
      <c r="B452" s="35"/>
      <c r="C452" s="36"/>
      <c r="D452" s="193" t="s">
        <v>399</v>
      </c>
      <c r="E452" s="36"/>
      <c r="F452" s="234" t="s">
        <v>602</v>
      </c>
      <c r="G452" s="36"/>
      <c r="H452" s="36"/>
      <c r="I452" s="188"/>
      <c r="J452" s="36"/>
      <c r="K452" s="36"/>
      <c r="L452" s="39"/>
      <c r="M452" s="189"/>
      <c r="N452" s="190"/>
      <c r="O452" s="64"/>
      <c r="P452" s="64"/>
      <c r="Q452" s="64"/>
      <c r="R452" s="64"/>
      <c r="S452" s="64"/>
      <c r="T452" s="65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T452" s="17" t="s">
        <v>399</v>
      </c>
      <c r="AU452" s="17" t="s">
        <v>86</v>
      </c>
    </row>
    <row r="453" spans="1:65" s="14" customFormat="1">
      <c r="B453" s="202"/>
      <c r="C453" s="203"/>
      <c r="D453" s="193" t="s">
        <v>137</v>
      </c>
      <c r="E453" s="204" t="s">
        <v>19</v>
      </c>
      <c r="F453" s="205" t="s">
        <v>603</v>
      </c>
      <c r="G453" s="203"/>
      <c r="H453" s="206">
        <v>161.25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137</v>
      </c>
      <c r="AU453" s="212" t="s">
        <v>86</v>
      </c>
      <c r="AV453" s="14" t="s">
        <v>86</v>
      </c>
      <c r="AW453" s="14" t="s">
        <v>37</v>
      </c>
      <c r="AX453" s="14" t="s">
        <v>76</v>
      </c>
      <c r="AY453" s="212" t="s">
        <v>126</v>
      </c>
    </row>
    <row r="454" spans="1:65" s="14" customFormat="1">
      <c r="B454" s="202"/>
      <c r="C454" s="203"/>
      <c r="D454" s="193" t="s">
        <v>137</v>
      </c>
      <c r="E454" s="204" t="s">
        <v>19</v>
      </c>
      <c r="F454" s="205" t="s">
        <v>604</v>
      </c>
      <c r="G454" s="203"/>
      <c r="H454" s="206">
        <v>164.47499999999999</v>
      </c>
      <c r="I454" s="207"/>
      <c r="J454" s="203"/>
      <c r="K454" s="203"/>
      <c r="L454" s="208"/>
      <c r="M454" s="209"/>
      <c r="N454" s="210"/>
      <c r="O454" s="210"/>
      <c r="P454" s="210"/>
      <c r="Q454" s="210"/>
      <c r="R454" s="210"/>
      <c r="S454" s="210"/>
      <c r="T454" s="211"/>
      <c r="AT454" s="212" t="s">
        <v>137</v>
      </c>
      <c r="AU454" s="212" t="s">
        <v>86</v>
      </c>
      <c r="AV454" s="14" t="s">
        <v>86</v>
      </c>
      <c r="AW454" s="14" t="s">
        <v>37</v>
      </c>
      <c r="AX454" s="14" t="s">
        <v>84</v>
      </c>
      <c r="AY454" s="212" t="s">
        <v>126</v>
      </c>
    </row>
    <row r="455" spans="1:65" s="2" customFormat="1" ht="16.5" customHeight="1">
      <c r="A455" s="34"/>
      <c r="B455" s="35"/>
      <c r="C455" s="224" t="s">
        <v>605</v>
      </c>
      <c r="D455" s="224" t="s">
        <v>362</v>
      </c>
      <c r="E455" s="225" t="s">
        <v>606</v>
      </c>
      <c r="F455" s="226" t="s">
        <v>607</v>
      </c>
      <c r="G455" s="227" t="s">
        <v>131</v>
      </c>
      <c r="H455" s="228">
        <v>100.72499999999999</v>
      </c>
      <c r="I455" s="229"/>
      <c r="J455" s="230">
        <f>ROUND(I455*H455,2)</f>
        <v>0</v>
      </c>
      <c r="K455" s="226" t="s">
        <v>132</v>
      </c>
      <c r="L455" s="231"/>
      <c r="M455" s="232" t="s">
        <v>19</v>
      </c>
      <c r="N455" s="233" t="s">
        <v>47</v>
      </c>
      <c r="O455" s="64"/>
      <c r="P455" s="182">
        <f>O455*H455</f>
        <v>0</v>
      </c>
      <c r="Q455" s="182">
        <v>0.17599999999999999</v>
      </c>
      <c r="R455" s="182">
        <f>Q455*H455</f>
        <v>17.727599999999999</v>
      </c>
      <c r="S455" s="182">
        <v>0</v>
      </c>
      <c r="T455" s="183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84" t="s">
        <v>186</v>
      </c>
      <c r="AT455" s="184" t="s">
        <v>362</v>
      </c>
      <c r="AU455" s="184" t="s">
        <v>86</v>
      </c>
      <c r="AY455" s="17" t="s">
        <v>126</v>
      </c>
      <c r="BE455" s="185">
        <f>IF(N455="základní",J455,0)</f>
        <v>0</v>
      </c>
      <c r="BF455" s="185">
        <f>IF(N455="snížená",J455,0)</f>
        <v>0</v>
      </c>
      <c r="BG455" s="185">
        <f>IF(N455="zákl. přenesená",J455,0)</f>
        <v>0</v>
      </c>
      <c r="BH455" s="185">
        <f>IF(N455="sníž. přenesená",J455,0)</f>
        <v>0</v>
      </c>
      <c r="BI455" s="185">
        <f>IF(N455="nulová",J455,0)</f>
        <v>0</v>
      </c>
      <c r="BJ455" s="17" t="s">
        <v>84</v>
      </c>
      <c r="BK455" s="185">
        <f>ROUND(I455*H455,2)</f>
        <v>0</v>
      </c>
      <c r="BL455" s="17" t="s">
        <v>133</v>
      </c>
      <c r="BM455" s="184" t="s">
        <v>608</v>
      </c>
    </row>
    <row r="456" spans="1:65" s="2" customFormat="1" ht="19.5">
      <c r="A456" s="34"/>
      <c r="B456" s="35"/>
      <c r="C456" s="36"/>
      <c r="D456" s="193" t="s">
        <v>399</v>
      </c>
      <c r="E456" s="36"/>
      <c r="F456" s="234" t="s">
        <v>609</v>
      </c>
      <c r="G456" s="36"/>
      <c r="H456" s="36"/>
      <c r="I456" s="188"/>
      <c r="J456" s="36"/>
      <c r="K456" s="36"/>
      <c r="L456" s="39"/>
      <c r="M456" s="189"/>
      <c r="N456" s="190"/>
      <c r="O456" s="64"/>
      <c r="P456" s="64"/>
      <c r="Q456" s="64"/>
      <c r="R456" s="64"/>
      <c r="S456" s="64"/>
      <c r="T456" s="65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T456" s="17" t="s">
        <v>399</v>
      </c>
      <c r="AU456" s="17" t="s">
        <v>86</v>
      </c>
    </row>
    <row r="457" spans="1:65" s="14" customFormat="1">
      <c r="B457" s="202"/>
      <c r="C457" s="203"/>
      <c r="D457" s="193" t="s">
        <v>137</v>
      </c>
      <c r="E457" s="204" t="s">
        <v>19</v>
      </c>
      <c r="F457" s="205" t="s">
        <v>610</v>
      </c>
      <c r="G457" s="203"/>
      <c r="H457" s="206">
        <v>54.825000000000003</v>
      </c>
      <c r="I457" s="207"/>
      <c r="J457" s="203"/>
      <c r="K457" s="203"/>
      <c r="L457" s="208"/>
      <c r="M457" s="209"/>
      <c r="N457" s="210"/>
      <c r="O457" s="210"/>
      <c r="P457" s="210"/>
      <c r="Q457" s="210"/>
      <c r="R457" s="210"/>
      <c r="S457" s="210"/>
      <c r="T457" s="211"/>
      <c r="AT457" s="212" t="s">
        <v>137</v>
      </c>
      <c r="AU457" s="212" t="s">
        <v>86</v>
      </c>
      <c r="AV457" s="14" t="s">
        <v>86</v>
      </c>
      <c r="AW457" s="14" t="s">
        <v>37</v>
      </c>
      <c r="AX457" s="14" t="s">
        <v>76</v>
      </c>
      <c r="AY457" s="212" t="s">
        <v>126</v>
      </c>
    </row>
    <row r="458" spans="1:65" s="14" customFormat="1">
      <c r="B458" s="202"/>
      <c r="C458" s="203"/>
      <c r="D458" s="193" t="s">
        <v>137</v>
      </c>
      <c r="E458" s="204" t="s">
        <v>19</v>
      </c>
      <c r="F458" s="205" t="s">
        <v>611</v>
      </c>
      <c r="G458" s="203"/>
      <c r="H458" s="206">
        <v>45.9</v>
      </c>
      <c r="I458" s="207"/>
      <c r="J458" s="203"/>
      <c r="K458" s="203"/>
      <c r="L458" s="208"/>
      <c r="M458" s="209"/>
      <c r="N458" s="210"/>
      <c r="O458" s="210"/>
      <c r="P458" s="210"/>
      <c r="Q458" s="210"/>
      <c r="R458" s="210"/>
      <c r="S458" s="210"/>
      <c r="T458" s="211"/>
      <c r="AT458" s="212" t="s">
        <v>137</v>
      </c>
      <c r="AU458" s="212" t="s">
        <v>86</v>
      </c>
      <c r="AV458" s="14" t="s">
        <v>86</v>
      </c>
      <c r="AW458" s="14" t="s">
        <v>37</v>
      </c>
      <c r="AX458" s="14" t="s">
        <v>76</v>
      </c>
      <c r="AY458" s="212" t="s">
        <v>126</v>
      </c>
    </row>
    <row r="459" spans="1:65" s="15" customFormat="1">
      <c r="B459" s="213"/>
      <c r="C459" s="214"/>
      <c r="D459" s="193" t="s">
        <v>137</v>
      </c>
      <c r="E459" s="215" t="s">
        <v>19</v>
      </c>
      <c r="F459" s="216" t="s">
        <v>148</v>
      </c>
      <c r="G459" s="214"/>
      <c r="H459" s="217">
        <v>100.72499999999999</v>
      </c>
      <c r="I459" s="218"/>
      <c r="J459" s="214"/>
      <c r="K459" s="214"/>
      <c r="L459" s="219"/>
      <c r="M459" s="220"/>
      <c r="N459" s="221"/>
      <c r="O459" s="221"/>
      <c r="P459" s="221"/>
      <c r="Q459" s="221"/>
      <c r="R459" s="221"/>
      <c r="S459" s="221"/>
      <c r="T459" s="222"/>
      <c r="AT459" s="223" t="s">
        <v>137</v>
      </c>
      <c r="AU459" s="223" t="s">
        <v>86</v>
      </c>
      <c r="AV459" s="15" t="s">
        <v>133</v>
      </c>
      <c r="AW459" s="15" t="s">
        <v>37</v>
      </c>
      <c r="AX459" s="15" t="s">
        <v>84</v>
      </c>
      <c r="AY459" s="223" t="s">
        <v>126</v>
      </c>
    </row>
    <row r="460" spans="1:65" s="2" customFormat="1" ht="16.5" customHeight="1">
      <c r="A460" s="34"/>
      <c r="B460" s="35"/>
      <c r="C460" s="224" t="s">
        <v>612</v>
      </c>
      <c r="D460" s="224" t="s">
        <v>362</v>
      </c>
      <c r="E460" s="225" t="s">
        <v>613</v>
      </c>
      <c r="F460" s="226" t="s">
        <v>614</v>
      </c>
      <c r="G460" s="227" t="s">
        <v>131</v>
      </c>
      <c r="H460" s="228">
        <v>54.59</v>
      </c>
      <c r="I460" s="229"/>
      <c r="J460" s="230">
        <f>ROUND(I460*H460,2)</f>
        <v>0</v>
      </c>
      <c r="K460" s="226" t="s">
        <v>132</v>
      </c>
      <c r="L460" s="231"/>
      <c r="M460" s="232" t="s">
        <v>19</v>
      </c>
      <c r="N460" s="233" t="s">
        <v>47</v>
      </c>
      <c r="O460" s="64"/>
      <c r="P460" s="182">
        <f>O460*H460</f>
        <v>0</v>
      </c>
      <c r="Q460" s="182">
        <v>0.17499999999999999</v>
      </c>
      <c r="R460" s="182">
        <f>Q460*H460</f>
        <v>9.5532500000000002</v>
      </c>
      <c r="S460" s="182">
        <v>0</v>
      </c>
      <c r="T460" s="183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84" t="s">
        <v>186</v>
      </c>
      <c r="AT460" s="184" t="s">
        <v>362</v>
      </c>
      <c r="AU460" s="184" t="s">
        <v>86</v>
      </c>
      <c r="AY460" s="17" t="s">
        <v>126</v>
      </c>
      <c r="BE460" s="185">
        <f>IF(N460="základní",J460,0)</f>
        <v>0</v>
      </c>
      <c r="BF460" s="185">
        <f>IF(N460="snížená",J460,0)</f>
        <v>0</v>
      </c>
      <c r="BG460" s="185">
        <f>IF(N460="zákl. přenesená",J460,0)</f>
        <v>0</v>
      </c>
      <c r="BH460" s="185">
        <f>IF(N460="sníž. přenesená",J460,0)</f>
        <v>0</v>
      </c>
      <c r="BI460" s="185">
        <f>IF(N460="nulová",J460,0)</f>
        <v>0</v>
      </c>
      <c r="BJ460" s="17" t="s">
        <v>84</v>
      </c>
      <c r="BK460" s="185">
        <f>ROUND(I460*H460,2)</f>
        <v>0</v>
      </c>
      <c r="BL460" s="17" t="s">
        <v>133</v>
      </c>
      <c r="BM460" s="184" t="s">
        <v>615</v>
      </c>
    </row>
    <row r="461" spans="1:65" s="2" customFormat="1" ht="19.5">
      <c r="A461" s="34"/>
      <c r="B461" s="35"/>
      <c r="C461" s="36"/>
      <c r="D461" s="193" t="s">
        <v>399</v>
      </c>
      <c r="E461" s="36"/>
      <c r="F461" s="234" t="s">
        <v>616</v>
      </c>
      <c r="G461" s="36"/>
      <c r="H461" s="36"/>
      <c r="I461" s="188"/>
      <c r="J461" s="36"/>
      <c r="K461" s="36"/>
      <c r="L461" s="39"/>
      <c r="M461" s="189"/>
      <c r="N461" s="190"/>
      <c r="O461" s="64"/>
      <c r="P461" s="64"/>
      <c r="Q461" s="64"/>
      <c r="R461" s="64"/>
      <c r="S461" s="64"/>
      <c r="T461" s="65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T461" s="17" t="s">
        <v>399</v>
      </c>
      <c r="AU461" s="17" t="s">
        <v>86</v>
      </c>
    </row>
    <row r="462" spans="1:65" s="14" customFormat="1">
      <c r="B462" s="202"/>
      <c r="C462" s="203"/>
      <c r="D462" s="193" t="s">
        <v>137</v>
      </c>
      <c r="E462" s="204" t="s">
        <v>19</v>
      </c>
      <c r="F462" s="205" t="s">
        <v>617</v>
      </c>
      <c r="G462" s="203"/>
      <c r="H462" s="206">
        <v>54.59</v>
      </c>
      <c r="I462" s="207"/>
      <c r="J462" s="203"/>
      <c r="K462" s="203"/>
      <c r="L462" s="208"/>
      <c r="M462" s="209"/>
      <c r="N462" s="210"/>
      <c r="O462" s="210"/>
      <c r="P462" s="210"/>
      <c r="Q462" s="210"/>
      <c r="R462" s="210"/>
      <c r="S462" s="210"/>
      <c r="T462" s="211"/>
      <c r="AT462" s="212" t="s">
        <v>137</v>
      </c>
      <c r="AU462" s="212" t="s">
        <v>86</v>
      </c>
      <c r="AV462" s="14" t="s">
        <v>86</v>
      </c>
      <c r="AW462" s="14" t="s">
        <v>37</v>
      </c>
      <c r="AX462" s="14" t="s">
        <v>84</v>
      </c>
      <c r="AY462" s="212" t="s">
        <v>126</v>
      </c>
    </row>
    <row r="463" spans="1:65" s="2" customFormat="1" ht="16.5" customHeight="1">
      <c r="A463" s="34"/>
      <c r="B463" s="35"/>
      <c r="C463" s="224" t="s">
        <v>618</v>
      </c>
      <c r="D463" s="224" t="s">
        <v>362</v>
      </c>
      <c r="E463" s="225" t="s">
        <v>619</v>
      </c>
      <c r="F463" s="226" t="s">
        <v>620</v>
      </c>
      <c r="G463" s="227" t="s">
        <v>131</v>
      </c>
      <c r="H463" s="228">
        <v>12.875</v>
      </c>
      <c r="I463" s="229"/>
      <c r="J463" s="230">
        <f>ROUND(I463*H463,2)</f>
        <v>0</v>
      </c>
      <c r="K463" s="226" t="s">
        <v>132</v>
      </c>
      <c r="L463" s="231"/>
      <c r="M463" s="232" t="s">
        <v>19</v>
      </c>
      <c r="N463" s="233" t="s">
        <v>47</v>
      </c>
      <c r="O463" s="64"/>
      <c r="P463" s="182">
        <f>O463*H463</f>
        <v>0</v>
      </c>
      <c r="Q463" s="182">
        <v>0.17599999999999999</v>
      </c>
      <c r="R463" s="182">
        <f>Q463*H463</f>
        <v>2.266</v>
      </c>
      <c r="S463" s="182">
        <v>0</v>
      </c>
      <c r="T463" s="183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84" t="s">
        <v>186</v>
      </c>
      <c r="AT463" s="184" t="s">
        <v>362</v>
      </c>
      <c r="AU463" s="184" t="s">
        <v>86</v>
      </c>
      <c r="AY463" s="17" t="s">
        <v>126</v>
      </c>
      <c r="BE463" s="185">
        <f>IF(N463="základní",J463,0)</f>
        <v>0</v>
      </c>
      <c r="BF463" s="185">
        <f>IF(N463="snížená",J463,0)</f>
        <v>0</v>
      </c>
      <c r="BG463" s="185">
        <f>IF(N463="zákl. přenesená",J463,0)</f>
        <v>0</v>
      </c>
      <c r="BH463" s="185">
        <f>IF(N463="sníž. přenesená",J463,0)</f>
        <v>0</v>
      </c>
      <c r="BI463" s="185">
        <f>IF(N463="nulová",J463,0)</f>
        <v>0</v>
      </c>
      <c r="BJ463" s="17" t="s">
        <v>84</v>
      </c>
      <c r="BK463" s="185">
        <f>ROUND(I463*H463,2)</f>
        <v>0</v>
      </c>
      <c r="BL463" s="17" t="s">
        <v>133</v>
      </c>
      <c r="BM463" s="184" t="s">
        <v>621</v>
      </c>
    </row>
    <row r="464" spans="1:65" s="2" customFormat="1" ht="19.5">
      <c r="A464" s="34"/>
      <c r="B464" s="35"/>
      <c r="C464" s="36"/>
      <c r="D464" s="193" t="s">
        <v>399</v>
      </c>
      <c r="E464" s="36"/>
      <c r="F464" s="234" t="s">
        <v>622</v>
      </c>
      <c r="G464" s="36"/>
      <c r="H464" s="36"/>
      <c r="I464" s="188"/>
      <c r="J464" s="36"/>
      <c r="K464" s="36"/>
      <c r="L464" s="39"/>
      <c r="M464" s="189"/>
      <c r="N464" s="190"/>
      <c r="O464" s="64"/>
      <c r="P464" s="64"/>
      <c r="Q464" s="64"/>
      <c r="R464" s="64"/>
      <c r="S464" s="64"/>
      <c r="T464" s="65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T464" s="17" t="s">
        <v>399</v>
      </c>
      <c r="AU464" s="17" t="s">
        <v>86</v>
      </c>
    </row>
    <row r="465" spans="1:65" s="14" customFormat="1">
      <c r="B465" s="202"/>
      <c r="C465" s="203"/>
      <c r="D465" s="193" t="s">
        <v>137</v>
      </c>
      <c r="E465" s="204" t="s">
        <v>19</v>
      </c>
      <c r="F465" s="205" t="s">
        <v>623</v>
      </c>
      <c r="G465" s="203"/>
      <c r="H465" s="206">
        <v>12.875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137</v>
      </c>
      <c r="AU465" s="212" t="s">
        <v>86</v>
      </c>
      <c r="AV465" s="14" t="s">
        <v>86</v>
      </c>
      <c r="AW465" s="14" t="s">
        <v>37</v>
      </c>
      <c r="AX465" s="14" t="s">
        <v>84</v>
      </c>
      <c r="AY465" s="212" t="s">
        <v>126</v>
      </c>
    </row>
    <row r="466" spans="1:65" s="2" customFormat="1" ht="37.9" customHeight="1">
      <c r="A466" s="34"/>
      <c r="B466" s="35"/>
      <c r="C466" s="173" t="s">
        <v>624</v>
      </c>
      <c r="D466" s="173" t="s">
        <v>128</v>
      </c>
      <c r="E466" s="174" t="s">
        <v>625</v>
      </c>
      <c r="F466" s="175" t="s">
        <v>626</v>
      </c>
      <c r="G466" s="176" t="s">
        <v>131</v>
      </c>
      <c r="H466" s="177">
        <v>754</v>
      </c>
      <c r="I466" s="178"/>
      <c r="J466" s="179">
        <f>ROUND(I466*H466,2)</f>
        <v>0</v>
      </c>
      <c r="K466" s="175" t="s">
        <v>132</v>
      </c>
      <c r="L466" s="39"/>
      <c r="M466" s="180" t="s">
        <v>19</v>
      </c>
      <c r="N466" s="181" t="s">
        <v>47</v>
      </c>
      <c r="O466" s="64"/>
      <c r="P466" s="182">
        <f>O466*H466</f>
        <v>0</v>
      </c>
      <c r="Q466" s="182">
        <v>9.8000000000000004E-2</v>
      </c>
      <c r="R466" s="182">
        <f>Q466*H466</f>
        <v>73.891999999999996</v>
      </c>
      <c r="S466" s="182">
        <v>0</v>
      </c>
      <c r="T466" s="183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84" t="s">
        <v>133</v>
      </c>
      <c r="AT466" s="184" t="s">
        <v>128</v>
      </c>
      <c r="AU466" s="184" t="s">
        <v>86</v>
      </c>
      <c r="AY466" s="17" t="s">
        <v>126</v>
      </c>
      <c r="BE466" s="185">
        <f>IF(N466="základní",J466,0)</f>
        <v>0</v>
      </c>
      <c r="BF466" s="185">
        <f>IF(N466="snížená",J466,0)</f>
        <v>0</v>
      </c>
      <c r="BG466" s="185">
        <f>IF(N466="zákl. přenesená",J466,0)</f>
        <v>0</v>
      </c>
      <c r="BH466" s="185">
        <f>IF(N466="sníž. přenesená",J466,0)</f>
        <v>0</v>
      </c>
      <c r="BI466" s="185">
        <f>IF(N466="nulová",J466,0)</f>
        <v>0</v>
      </c>
      <c r="BJ466" s="17" t="s">
        <v>84</v>
      </c>
      <c r="BK466" s="185">
        <f>ROUND(I466*H466,2)</f>
        <v>0</v>
      </c>
      <c r="BL466" s="17" t="s">
        <v>133</v>
      </c>
      <c r="BM466" s="184" t="s">
        <v>627</v>
      </c>
    </row>
    <row r="467" spans="1:65" s="2" customFormat="1">
      <c r="A467" s="34"/>
      <c r="B467" s="35"/>
      <c r="C467" s="36"/>
      <c r="D467" s="186" t="s">
        <v>135</v>
      </c>
      <c r="E467" s="36"/>
      <c r="F467" s="187" t="s">
        <v>628</v>
      </c>
      <c r="G467" s="36"/>
      <c r="H467" s="36"/>
      <c r="I467" s="188"/>
      <c r="J467" s="36"/>
      <c r="K467" s="36"/>
      <c r="L467" s="39"/>
      <c r="M467" s="189"/>
      <c r="N467" s="190"/>
      <c r="O467" s="64"/>
      <c r="P467" s="64"/>
      <c r="Q467" s="64"/>
      <c r="R467" s="64"/>
      <c r="S467" s="64"/>
      <c r="T467" s="65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T467" s="17" t="s">
        <v>135</v>
      </c>
      <c r="AU467" s="17" t="s">
        <v>86</v>
      </c>
    </row>
    <row r="468" spans="1:65" s="13" customFormat="1" ht="22.5">
      <c r="B468" s="191"/>
      <c r="C468" s="192"/>
      <c r="D468" s="193" t="s">
        <v>137</v>
      </c>
      <c r="E468" s="194" t="s">
        <v>19</v>
      </c>
      <c r="F468" s="195" t="s">
        <v>629</v>
      </c>
      <c r="G468" s="192"/>
      <c r="H468" s="194" t="s">
        <v>19</v>
      </c>
      <c r="I468" s="196"/>
      <c r="J468" s="192"/>
      <c r="K468" s="192"/>
      <c r="L468" s="197"/>
      <c r="M468" s="198"/>
      <c r="N468" s="199"/>
      <c r="O468" s="199"/>
      <c r="P468" s="199"/>
      <c r="Q468" s="199"/>
      <c r="R468" s="199"/>
      <c r="S468" s="199"/>
      <c r="T468" s="200"/>
      <c r="AT468" s="201" t="s">
        <v>137</v>
      </c>
      <c r="AU468" s="201" t="s">
        <v>86</v>
      </c>
      <c r="AV468" s="13" t="s">
        <v>84</v>
      </c>
      <c r="AW468" s="13" t="s">
        <v>37</v>
      </c>
      <c r="AX468" s="13" t="s">
        <v>76</v>
      </c>
      <c r="AY468" s="201" t="s">
        <v>126</v>
      </c>
    </row>
    <row r="469" spans="1:65" s="14" customFormat="1">
      <c r="B469" s="202"/>
      <c r="C469" s="203"/>
      <c r="D469" s="193" t="s">
        <v>137</v>
      </c>
      <c r="E469" s="204" t="s">
        <v>19</v>
      </c>
      <c r="F469" s="205" t="s">
        <v>630</v>
      </c>
      <c r="G469" s="203"/>
      <c r="H469" s="206">
        <v>754</v>
      </c>
      <c r="I469" s="207"/>
      <c r="J469" s="203"/>
      <c r="K469" s="203"/>
      <c r="L469" s="208"/>
      <c r="M469" s="209"/>
      <c r="N469" s="210"/>
      <c r="O469" s="210"/>
      <c r="P469" s="210"/>
      <c r="Q469" s="210"/>
      <c r="R469" s="210"/>
      <c r="S469" s="210"/>
      <c r="T469" s="211"/>
      <c r="AT469" s="212" t="s">
        <v>137</v>
      </c>
      <c r="AU469" s="212" t="s">
        <v>86</v>
      </c>
      <c r="AV469" s="14" t="s">
        <v>86</v>
      </c>
      <c r="AW469" s="14" t="s">
        <v>37</v>
      </c>
      <c r="AX469" s="14" t="s">
        <v>84</v>
      </c>
      <c r="AY469" s="212" t="s">
        <v>126</v>
      </c>
    </row>
    <row r="470" spans="1:65" s="2" customFormat="1" ht="16.5" customHeight="1">
      <c r="A470" s="34"/>
      <c r="B470" s="35"/>
      <c r="C470" s="224" t="s">
        <v>631</v>
      </c>
      <c r="D470" s="224" t="s">
        <v>362</v>
      </c>
      <c r="E470" s="225" t="s">
        <v>632</v>
      </c>
      <c r="F470" s="226" t="s">
        <v>633</v>
      </c>
      <c r="G470" s="227" t="s">
        <v>131</v>
      </c>
      <c r="H470" s="228">
        <v>671.65</v>
      </c>
      <c r="I470" s="229"/>
      <c r="J470" s="230">
        <f>ROUND(I470*H470,2)</f>
        <v>0</v>
      </c>
      <c r="K470" s="226" t="s">
        <v>132</v>
      </c>
      <c r="L470" s="231"/>
      <c r="M470" s="232" t="s">
        <v>19</v>
      </c>
      <c r="N470" s="233" t="s">
        <v>47</v>
      </c>
      <c r="O470" s="64"/>
      <c r="P470" s="182">
        <f>O470*H470</f>
        <v>0</v>
      </c>
      <c r="Q470" s="182">
        <v>0.14499999999999999</v>
      </c>
      <c r="R470" s="182">
        <f>Q470*H470</f>
        <v>97.38924999999999</v>
      </c>
      <c r="S470" s="182">
        <v>0</v>
      </c>
      <c r="T470" s="183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84" t="s">
        <v>186</v>
      </c>
      <c r="AT470" s="184" t="s">
        <v>362</v>
      </c>
      <c r="AU470" s="184" t="s">
        <v>86</v>
      </c>
      <c r="AY470" s="17" t="s">
        <v>126</v>
      </c>
      <c r="BE470" s="185">
        <f>IF(N470="základní",J470,0)</f>
        <v>0</v>
      </c>
      <c r="BF470" s="185">
        <f>IF(N470="snížená",J470,0)</f>
        <v>0</v>
      </c>
      <c r="BG470" s="185">
        <f>IF(N470="zákl. přenesená",J470,0)</f>
        <v>0</v>
      </c>
      <c r="BH470" s="185">
        <f>IF(N470="sníž. přenesená",J470,0)</f>
        <v>0</v>
      </c>
      <c r="BI470" s="185">
        <f>IF(N470="nulová",J470,0)</f>
        <v>0</v>
      </c>
      <c r="BJ470" s="17" t="s">
        <v>84</v>
      </c>
      <c r="BK470" s="185">
        <f>ROUND(I470*H470,2)</f>
        <v>0</v>
      </c>
      <c r="BL470" s="17" t="s">
        <v>133</v>
      </c>
      <c r="BM470" s="184" t="s">
        <v>634</v>
      </c>
    </row>
    <row r="471" spans="1:65" s="2" customFormat="1" ht="19.5">
      <c r="A471" s="34"/>
      <c r="B471" s="35"/>
      <c r="C471" s="36"/>
      <c r="D471" s="193" t="s">
        <v>399</v>
      </c>
      <c r="E471" s="36"/>
      <c r="F471" s="234" t="s">
        <v>635</v>
      </c>
      <c r="G471" s="36"/>
      <c r="H471" s="36"/>
      <c r="I471" s="188"/>
      <c r="J471" s="36"/>
      <c r="K471" s="36"/>
      <c r="L471" s="39"/>
      <c r="M471" s="189"/>
      <c r="N471" s="190"/>
      <c r="O471" s="64"/>
      <c r="P471" s="64"/>
      <c r="Q471" s="64"/>
      <c r="R471" s="64"/>
      <c r="S471" s="64"/>
      <c r="T471" s="65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T471" s="17" t="s">
        <v>399</v>
      </c>
      <c r="AU471" s="17" t="s">
        <v>86</v>
      </c>
    </row>
    <row r="472" spans="1:65" s="14" customFormat="1">
      <c r="B472" s="202"/>
      <c r="C472" s="203"/>
      <c r="D472" s="193" t="s">
        <v>137</v>
      </c>
      <c r="E472" s="204" t="s">
        <v>19</v>
      </c>
      <c r="F472" s="205" t="s">
        <v>636</v>
      </c>
      <c r="G472" s="203"/>
      <c r="H472" s="206">
        <v>671.65</v>
      </c>
      <c r="I472" s="207"/>
      <c r="J472" s="203"/>
      <c r="K472" s="203"/>
      <c r="L472" s="208"/>
      <c r="M472" s="209"/>
      <c r="N472" s="210"/>
      <c r="O472" s="210"/>
      <c r="P472" s="210"/>
      <c r="Q472" s="210"/>
      <c r="R472" s="210"/>
      <c r="S472" s="210"/>
      <c r="T472" s="211"/>
      <c r="AT472" s="212" t="s">
        <v>137</v>
      </c>
      <c r="AU472" s="212" t="s">
        <v>86</v>
      </c>
      <c r="AV472" s="14" t="s">
        <v>86</v>
      </c>
      <c r="AW472" s="14" t="s">
        <v>37</v>
      </c>
      <c r="AX472" s="14" t="s">
        <v>84</v>
      </c>
      <c r="AY472" s="212" t="s">
        <v>126</v>
      </c>
    </row>
    <row r="473" spans="1:65" s="2" customFormat="1" ht="16.5" customHeight="1">
      <c r="A473" s="34"/>
      <c r="B473" s="35"/>
      <c r="C473" s="224" t="s">
        <v>637</v>
      </c>
      <c r="D473" s="224" t="s">
        <v>362</v>
      </c>
      <c r="E473" s="225" t="s">
        <v>638</v>
      </c>
      <c r="F473" s="226" t="s">
        <v>639</v>
      </c>
      <c r="G473" s="227" t="s">
        <v>131</v>
      </c>
      <c r="H473" s="228">
        <v>89.81</v>
      </c>
      <c r="I473" s="229"/>
      <c r="J473" s="230">
        <f>ROUND(I473*H473,2)</f>
        <v>0</v>
      </c>
      <c r="K473" s="226" t="s">
        <v>132</v>
      </c>
      <c r="L473" s="231"/>
      <c r="M473" s="232" t="s">
        <v>19</v>
      </c>
      <c r="N473" s="233" t="s">
        <v>47</v>
      </c>
      <c r="O473" s="64"/>
      <c r="P473" s="182">
        <f>O473*H473</f>
        <v>0</v>
      </c>
      <c r="Q473" s="182">
        <v>0.14499999999999999</v>
      </c>
      <c r="R473" s="182">
        <f>Q473*H473</f>
        <v>13.022449999999999</v>
      </c>
      <c r="S473" s="182">
        <v>0</v>
      </c>
      <c r="T473" s="183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84" t="s">
        <v>186</v>
      </c>
      <c r="AT473" s="184" t="s">
        <v>362</v>
      </c>
      <c r="AU473" s="184" t="s">
        <v>86</v>
      </c>
      <c r="AY473" s="17" t="s">
        <v>126</v>
      </c>
      <c r="BE473" s="185">
        <f>IF(N473="základní",J473,0)</f>
        <v>0</v>
      </c>
      <c r="BF473" s="185">
        <f>IF(N473="snížená",J473,0)</f>
        <v>0</v>
      </c>
      <c r="BG473" s="185">
        <f>IF(N473="zákl. přenesená",J473,0)</f>
        <v>0</v>
      </c>
      <c r="BH473" s="185">
        <f>IF(N473="sníž. přenesená",J473,0)</f>
        <v>0</v>
      </c>
      <c r="BI473" s="185">
        <f>IF(N473="nulová",J473,0)</f>
        <v>0</v>
      </c>
      <c r="BJ473" s="17" t="s">
        <v>84</v>
      </c>
      <c r="BK473" s="185">
        <f>ROUND(I473*H473,2)</f>
        <v>0</v>
      </c>
      <c r="BL473" s="17" t="s">
        <v>133</v>
      </c>
      <c r="BM473" s="184" t="s">
        <v>640</v>
      </c>
    </row>
    <row r="474" spans="1:65" s="2" customFormat="1" ht="19.5">
      <c r="A474" s="34"/>
      <c r="B474" s="35"/>
      <c r="C474" s="36"/>
      <c r="D474" s="193" t="s">
        <v>399</v>
      </c>
      <c r="E474" s="36"/>
      <c r="F474" s="234" t="s">
        <v>641</v>
      </c>
      <c r="G474" s="36"/>
      <c r="H474" s="36"/>
      <c r="I474" s="188"/>
      <c r="J474" s="36"/>
      <c r="K474" s="36"/>
      <c r="L474" s="39"/>
      <c r="M474" s="189"/>
      <c r="N474" s="190"/>
      <c r="O474" s="64"/>
      <c r="P474" s="64"/>
      <c r="Q474" s="64"/>
      <c r="R474" s="64"/>
      <c r="S474" s="64"/>
      <c r="T474" s="65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T474" s="17" t="s">
        <v>399</v>
      </c>
      <c r="AU474" s="17" t="s">
        <v>86</v>
      </c>
    </row>
    <row r="475" spans="1:65" s="14" customFormat="1">
      <c r="B475" s="202"/>
      <c r="C475" s="203"/>
      <c r="D475" s="193" t="s">
        <v>137</v>
      </c>
      <c r="E475" s="204" t="s">
        <v>19</v>
      </c>
      <c r="F475" s="205" t="s">
        <v>642</v>
      </c>
      <c r="G475" s="203"/>
      <c r="H475" s="206">
        <v>89.81</v>
      </c>
      <c r="I475" s="207"/>
      <c r="J475" s="203"/>
      <c r="K475" s="203"/>
      <c r="L475" s="208"/>
      <c r="M475" s="209"/>
      <c r="N475" s="210"/>
      <c r="O475" s="210"/>
      <c r="P475" s="210"/>
      <c r="Q475" s="210"/>
      <c r="R475" s="210"/>
      <c r="S475" s="210"/>
      <c r="T475" s="211"/>
      <c r="AT475" s="212" t="s">
        <v>137</v>
      </c>
      <c r="AU475" s="212" t="s">
        <v>86</v>
      </c>
      <c r="AV475" s="14" t="s">
        <v>86</v>
      </c>
      <c r="AW475" s="14" t="s">
        <v>37</v>
      </c>
      <c r="AX475" s="14" t="s">
        <v>84</v>
      </c>
      <c r="AY475" s="212" t="s">
        <v>126</v>
      </c>
    </row>
    <row r="476" spans="1:65" s="12" customFormat="1" ht="22.9" customHeight="1">
      <c r="B476" s="157"/>
      <c r="C476" s="158"/>
      <c r="D476" s="159" t="s">
        <v>75</v>
      </c>
      <c r="E476" s="171" t="s">
        <v>186</v>
      </c>
      <c r="F476" s="171" t="s">
        <v>643</v>
      </c>
      <c r="G476" s="158"/>
      <c r="H476" s="158"/>
      <c r="I476" s="161"/>
      <c r="J476" s="172">
        <f>BK476</f>
        <v>0</v>
      </c>
      <c r="K476" s="158"/>
      <c r="L476" s="163"/>
      <c r="M476" s="164"/>
      <c r="N476" s="165"/>
      <c r="O476" s="165"/>
      <c r="P476" s="166">
        <f>SUM(P477:P515)</f>
        <v>0</v>
      </c>
      <c r="Q476" s="165"/>
      <c r="R476" s="166">
        <f>SUM(R477:R515)</f>
        <v>9.3063707999999998</v>
      </c>
      <c r="S476" s="165"/>
      <c r="T476" s="167">
        <f>SUM(T477:T515)</f>
        <v>7.6390000000000002</v>
      </c>
      <c r="AR476" s="168" t="s">
        <v>84</v>
      </c>
      <c r="AT476" s="169" t="s">
        <v>75</v>
      </c>
      <c r="AU476" s="169" t="s">
        <v>84</v>
      </c>
      <c r="AY476" s="168" t="s">
        <v>126</v>
      </c>
      <c r="BK476" s="170">
        <f>SUM(BK477:BK515)</f>
        <v>0</v>
      </c>
    </row>
    <row r="477" spans="1:65" s="2" customFormat="1" ht="16.5" customHeight="1">
      <c r="A477" s="34"/>
      <c r="B477" s="35"/>
      <c r="C477" s="173" t="s">
        <v>644</v>
      </c>
      <c r="D477" s="173" t="s">
        <v>128</v>
      </c>
      <c r="E477" s="174" t="s">
        <v>645</v>
      </c>
      <c r="F477" s="175" t="s">
        <v>646</v>
      </c>
      <c r="G477" s="176" t="s">
        <v>253</v>
      </c>
      <c r="H477" s="177">
        <v>8</v>
      </c>
      <c r="I477" s="178"/>
      <c r="J477" s="179">
        <f>ROUND(I477*H477,2)</f>
        <v>0</v>
      </c>
      <c r="K477" s="175" t="s">
        <v>132</v>
      </c>
      <c r="L477" s="39"/>
      <c r="M477" s="180" t="s">
        <v>19</v>
      </c>
      <c r="N477" s="181" t="s">
        <v>47</v>
      </c>
      <c r="O477" s="64"/>
      <c r="P477" s="182">
        <f>O477*H477</f>
        <v>0</v>
      </c>
      <c r="Q477" s="182">
        <v>1.2999999999999999E-5</v>
      </c>
      <c r="R477" s="182">
        <f>Q477*H477</f>
        <v>1.0399999999999999E-4</v>
      </c>
      <c r="S477" s="182">
        <v>0</v>
      </c>
      <c r="T477" s="183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84" t="s">
        <v>133</v>
      </c>
      <c r="AT477" s="184" t="s">
        <v>128</v>
      </c>
      <c r="AU477" s="184" t="s">
        <v>86</v>
      </c>
      <c r="AY477" s="17" t="s">
        <v>126</v>
      </c>
      <c r="BE477" s="185">
        <f>IF(N477="základní",J477,0)</f>
        <v>0</v>
      </c>
      <c r="BF477" s="185">
        <f>IF(N477="snížená",J477,0)</f>
        <v>0</v>
      </c>
      <c r="BG477" s="185">
        <f>IF(N477="zákl. přenesená",J477,0)</f>
        <v>0</v>
      </c>
      <c r="BH477" s="185">
        <f>IF(N477="sníž. přenesená",J477,0)</f>
        <v>0</v>
      </c>
      <c r="BI477" s="185">
        <f>IF(N477="nulová",J477,0)</f>
        <v>0</v>
      </c>
      <c r="BJ477" s="17" t="s">
        <v>84</v>
      </c>
      <c r="BK477" s="185">
        <f>ROUND(I477*H477,2)</f>
        <v>0</v>
      </c>
      <c r="BL477" s="17" t="s">
        <v>133</v>
      </c>
      <c r="BM477" s="184" t="s">
        <v>647</v>
      </c>
    </row>
    <row r="478" spans="1:65" s="2" customFormat="1">
      <c r="A478" s="34"/>
      <c r="B478" s="35"/>
      <c r="C478" s="36"/>
      <c r="D478" s="186" t="s">
        <v>135</v>
      </c>
      <c r="E478" s="36"/>
      <c r="F478" s="187" t="s">
        <v>648</v>
      </c>
      <c r="G478" s="36"/>
      <c r="H478" s="36"/>
      <c r="I478" s="188"/>
      <c r="J478" s="36"/>
      <c r="K478" s="36"/>
      <c r="L478" s="39"/>
      <c r="M478" s="189"/>
      <c r="N478" s="190"/>
      <c r="O478" s="64"/>
      <c r="P478" s="64"/>
      <c r="Q478" s="64"/>
      <c r="R478" s="64"/>
      <c r="S478" s="64"/>
      <c r="T478" s="65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T478" s="17" t="s">
        <v>135</v>
      </c>
      <c r="AU478" s="17" t="s">
        <v>86</v>
      </c>
    </row>
    <row r="479" spans="1:65" s="13" customFormat="1">
      <c r="B479" s="191"/>
      <c r="C479" s="192"/>
      <c r="D479" s="193" t="s">
        <v>137</v>
      </c>
      <c r="E479" s="194" t="s">
        <v>19</v>
      </c>
      <c r="F479" s="195" t="s">
        <v>320</v>
      </c>
      <c r="G479" s="192"/>
      <c r="H479" s="194" t="s">
        <v>19</v>
      </c>
      <c r="I479" s="196"/>
      <c r="J479" s="192"/>
      <c r="K479" s="192"/>
      <c r="L479" s="197"/>
      <c r="M479" s="198"/>
      <c r="N479" s="199"/>
      <c r="O479" s="199"/>
      <c r="P479" s="199"/>
      <c r="Q479" s="199"/>
      <c r="R479" s="199"/>
      <c r="S479" s="199"/>
      <c r="T479" s="200"/>
      <c r="AT479" s="201" t="s">
        <v>137</v>
      </c>
      <c r="AU479" s="201" t="s">
        <v>86</v>
      </c>
      <c r="AV479" s="13" t="s">
        <v>84</v>
      </c>
      <c r="AW479" s="13" t="s">
        <v>37</v>
      </c>
      <c r="AX479" s="13" t="s">
        <v>76</v>
      </c>
      <c r="AY479" s="201" t="s">
        <v>126</v>
      </c>
    </row>
    <row r="480" spans="1:65" s="14" customFormat="1">
      <c r="B480" s="202"/>
      <c r="C480" s="203"/>
      <c r="D480" s="193" t="s">
        <v>137</v>
      </c>
      <c r="E480" s="204" t="s">
        <v>19</v>
      </c>
      <c r="F480" s="205" t="s">
        <v>462</v>
      </c>
      <c r="G480" s="203"/>
      <c r="H480" s="206">
        <v>8</v>
      </c>
      <c r="I480" s="207"/>
      <c r="J480" s="203"/>
      <c r="K480" s="203"/>
      <c r="L480" s="208"/>
      <c r="M480" s="209"/>
      <c r="N480" s="210"/>
      <c r="O480" s="210"/>
      <c r="P480" s="210"/>
      <c r="Q480" s="210"/>
      <c r="R480" s="210"/>
      <c r="S480" s="210"/>
      <c r="T480" s="211"/>
      <c r="AT480" s="212" t="s">
        <v>137</v>
      </c>
      <c r="AU480" s="212" t="s">
        <v>86</v>
      </c>
      <c r="AV480" s="14" t="s">
        <v>86</v>
      </c>
      <c r="AW480" s="14" t="s">
        <v>37</v>
      </c>
      <c r="AX480" s="14" t="s">
        <v>84</v>
      </c>
      <c r="AY480" s="212" t="s">
        <v>126</v>
      </c>
    </row>
    <row r="481" spans="1:65" s="2" customFormat="1" ht="16.5" customHeight="1">
      <c r="A481" s="34"/>
      <c r="B481" s="35"/>
      <c r="C481" s="224" t="s">
        <v>649</v>
      </c>
      <c r="D481" s="224" t="s">
        <v>362</v>
      </c>
      <c r="E481" s="225" t="s">
        <v>650</v>
      </c>
      <c r="F481" s="226" t="s">
        <v>651</v>
      </c>
      <c r="G481" s="227" t="s">
        <v>253</v>
      </c>
      <c r="H481" s="228">
        <v>8.24</v>
      </c>
      <c r="I481" s="229"/>
      <c r="J481" s="230">
        <f>ROUND(I481*H481,2)</f>
        <v>0</v>
      </c>
      <c r="K481" s="226" t="s">
        <v>132</v>
      </c>
      <c r="L481" s="231"/>
      <c r="M481" s="232" t="s">
        <v>19</v>
      </c>
      <c r="N481" s="233" t="s">
        <v>47</v>
      </c>
      <c r="O481" s="64"/>
      <c r="P481" s="182">
        <f>O481*H481</f>
        <v>0</v>
      </c>
      <c r="Q481" s="182">
        <v>3.82E-3</v>
      </c>
      <c r="R481" s="182">
        <f>Q481*H481</f>
        <v>3.1476799999999999E-2</v>
      </c>
      <c r="S481" s="182">
        <v>0</v>
      </c>
      <c r="T481" s="183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84" t="s">
        <v>186</v>
      </c>
      <c r="AT481" s="184" t="s">
        <v>362</v>
      </c>
      <c r="AU481" s="184" t="s">
        <v>86</v>
      </c>
      <c r="AY481" s="17" t="s">
        <v>126</v>
      </c>
      <c r="BE481" s="185">
        <f>IF(N481="základní",J481,0)</f>
        <v>0</v>
      </c>
      <c r="BF481" s="185">
        <f>IF(N481="snížená",J481,0)</f>
        <v>0</v>
      </c>
      <c r="BG481" s="185">
        <f>IF(N481="zákl. přenesená",J481,0)</f>
        <v>0</v>
      </c>
      <c r="BH481" s="185">
        <f>IF(N481="sníž. přenesená",J481,0)</f>
        <v>0</v>
      </c>
      <c r="BI481" s="185">
        <f>IF(N481="nulová",J481,0)</f>
        <v>0</v>
      </c>
      <c r="BJ481" s="17" t="s">
        <v>84</v>
      </c>
      <c r="BK481" s="185">
        <f>ROUND(I481*H481,2)</f>
        <v>0</v>
      </c>
      <c r="BL481" s="17" t="s">
        <v>133</v>
      </c>
      <c r="BM481" s="184" t="s">
        <v>652</v>
      </c>
    </row>
    <row r="482" spans="1:65" s="14" customFormat="1">
      <c r="B482" s="202"/>
      <c r="C482" s="203"/>
      <c r="D482" s="193" t="s">
        <v>137</v>
      </c>
      <c r="E482" s="204" t="s">
        <v>19</v>
      </c>
      <c r="F482" s="205" t="s">
        <v>653</v>
      </c>
      <c r="G482" s="203"/>
      <c r="H482" s="206">
        <v>8.24</v>
      </c>
      <c r="I482" s="207"/>
      <c r="J482" s="203"/>
      <c r="K482" s="203"/>
      <c r="L482" s="208"/>
      <c r="M482" s="209"/>
      <c r="N482" s="210"/>
      <c r="O482" s="210"/>
      <c r="P482" s="210"/>
      <c r="Q482" s="210"/>
      <c r="R482" s="210"/>
      <c r="S482" s="210"/>
      <c r="T482" s="211"/>
      <c r="AT482" s="212" t="s">
        <v>137</v>
      </c>
      <c r="AU482" s="212" t="s">
        <v>86</v>
      </c>
      <c r="AV482" s="14" t="s">
        <v>86</v>
      </c>
      <c r="AW482" s="14" t="s">
        <v>37</v>
      </c>
      <c r="AX482" s="14" t="s">
        <v>84</v>
      </c>
      <c r="AY482" s="212" t="s">
        <v>126</v>
      </c>
    </row>
    <row r="483" spans="1:65" s="2" customFormat="1" ht="21.75" customHeight="1">
      <c r="A483" s="34"/>
      <c r="B483" s="35"/>
      <c r="C483" s="173" t="s">
        <v>654</v>
      </c>
      <c r="D483" s="173" t="s">
        <v>128</v>
      </c>
      <c r="E483" s="174" t="s">
        <v>655</v>
      </c>
      <c r="F483" s="175" t="s">
        <v>656</v>
      </c>
      <c r="G483" s="176" t="s">
        <v>253</v>
      </c>
      <c r="H483" s="177">
        <v>8</v>
      </c>
      <c r="I483" s="178"/>
      <c r="J483" s="179">
        <f>ROUND(I483*H483,2)</f>
        <v>0</v>
      </c>
      <c r="K483" s="175" t="s">
        <v>132</v>
      </c>
      <c r="L483" s="39"/>
      <c r="M483" s="180" t="s">
        <v>19</v>
      </c>
      <c r="N483" s="181" t="s">
        <v>47</v>
      </c>
      <c r="O483" s="64"/>
      <c r="P483" s="182">
        <f>O483*H483</f>
        <v>0</v>
      </c>
      <c r="Q483" s="182">
        <v>0</v>
      </c>
      <c r="R483" s="182">
        <f>Q483*H483</f>
        <v>0</v>
      </c>
      <c r="S483" s="182">
        <v>1.4999999999999999E-2</v>
      </c>
      <c r="T483" s="183">
        <f>S483*H483</f>
        <v>0.12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84" t="s">
        <v>133</v>
      </c>
      <c r="AT483" s="184" t="s">
        <v>128</v>
      </c>
      <c r="AU483" s="184" t="s">
        <v>86</v>
      </c>
      <c r="AY483" s="17" t="s">
        <v>126</v>
      </c>
      <c r="BE483" s="185">
        <f>IF(N483="základní",J483,0)</f>
        <v>0</v>
      </c>
      <c r="BF483" s="185">
        <f>IF(N483="snížená",J483,0)</f>
        <v>0</v>
      </c>
      <c r="BG483" s="185">
        <f>IF(N483="zákl. přenesená",J483,0)</f>
        <v>0</v>
      </c>
      <c r="BH483" s="185">
        <f>IF(N483="sníž. přenesená",J483,0)</f>
        <v>0</v>
      </c>
      <c r="BI483" s="185">
        <f>IF(N483="nulová",J483,0)</f>
        <v>0</v>
      </c>
      <c r="BJ483" s="17" t="s">
        <v>84</v>
      </c>
      <c r="BK483" s="185">
        <f>ROUND(I483*H483,2)</f>
        <v>0</v>
      </c>
      <c r="BL483" s="17" t="s">
        <v>133</v>
      </c>
      <c r="BM483" s="184" t="s">
        <v>657</v>
      </c>
    </row>
    <row r="484" spans="1:65" s="2" customFormat="1">
      <c r="A484" s="34"/>
      <c r="B484" s="35"/>
      <c r="C484" s="36"/>
      <c r="D484" s="186" t="s">
        <v>135</v>
      </c>
      <c r="E484" s="36"/>
      <c r="F484" s="187" t="s">
        <v>658</v>
      </c>
      <c r="G484" s="36"/>
      <c r="H484" s="36"/>
      <c r="I484" s="188"/>
      <c r="J484" s="36"/>
      <c r="K484" s="36"/>
      <c r="L484" s="39"/>
      <c r="M484" s="189"/>
      <c r="N484" s="190"/>
      <c r="O484" s="64"/>
      <c r="P484" s="64"/>
      <c r="Q484" s="64"/>
      <c r="R484" s="64"/>
      <c r="S484" s="64"/>
      <c r="T484" s="65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T484" s="17" t="s">
        <v>135</v>
      </c>
      <c r="AU484" s="17" t="s">
        <v>86</v>
      </c>
    </row>
    <row r="485" spans="1:65" s="13" customFormat="1">
      <c r="B485" s="191"/>
      <c r="C485" s="192"/>
      <c r="D485" s="193" t="s">
        <v>137</v>
      </c>
      <c r="E485" s="194" t="s">
        <v>19</v>
      </c>
      <c r="F485" s="195" t="s">
        <v>320</v>
      </c>
      <c r="G485" s="192"/>
      <c r="H485" s="194" t="s">
        <v>19</v>
      </c>
      <c r="I485" s="196"/>
      <c r="J485" s="192"/>
      <c r="K485" s="192"/>
      <c r="L485" s="197"/>
      <c r="M485" s="198"/>
      <c r="N485" s="199"/>
      <c r="O485" s="199"/>
      <c r="P485" s="199"/>
      <c r="Q485" s="199"/>
      <c r="R485" s="199"/>
      <c r="S485" s="199"/>
      <c r="T485" s="200"/>
      <c r="AT485" s="201" t="s">
        <v>137</v>
      </c>
      <c r="AU485" s="201" t="s">
        <v>86</v>
      </c>
      <c r="AV485" s="13" t="s">
        <v>84</v>
      </c>
      <c r="AW485" s="13" t="s">
        <v>37</v>
      </c>
      <c r="AX485" s="13" t="s">
        <v>76</v>
      </c>
      <c r="AY485" s="201" t="s">
        <v>126</v>
      </c>
    </row>
    <row r="486" spans="1:65" s="13" customFormat="1">
      <c r="B486" s="191"/>
      <c r="C486" s="192"/>
      <c r="D486" s="193" t="s">
        <v>137</v>
      </c>
      <c r="E486" s="194" t="s">
        <v>19</v>
      </c>
      <c r="F486" s="195" t="s">
        <v>659</v>
      </c>
      <c r="G486" s="192"/>
      <c r="H486" s="194" t="s">
        <v>19</v>
      </c>
      <c r="I486" s="196"/>
      <c r="J486" s="192"/>
      <c r="K486" s="192"/>
      <c r="L486" s="197"/>
      <c r="M486" s="198"/>
      <c r="N486" s="199"/>
      <c r="O486" s="199"/>
      <c r="P486" s="199"/>
      <c r="Q486" s="199"/>
      <c r="R486" s="199"/>
      <c r="S486" s="199"/>
      <c r="T486" s="200"/>
      <c r="AT486" s="201" t="s">
        <v>137</v>
      </c>
      <c r="AU486" s="201" t="s">
        <v>86</v>
      </c>
      <c r="AV486" s="13" t="s">
        <v>84</v>
      </c>
      <c r="AW486" s="13" t="s">
        <v>37</v>
      </c>
      <c r="AX486" s="13" t="s">
        <v>76</v>
      </c>
      <c r="AY486" s="201" t="s">
        <v>126</v>
      </c>
    </row>
    <row r="487" spans="1:65" s="14" customFormat="1">
      <c r="B487" s="202"/>
      <c r="C487" s="203"/>
      <c r="D487" s="193" t="s">
        <v>137</v>
      </c>
      <c r="E487" s="204" t="s">
        <v>19</v>
      </c>
      <c r="F487" s="205" t="s">
        <v>462</v>
      </c>
      <c r="G487" s="203"/>
      <c r="H487" s="206">
        <v>8</v>
      </c>
      <c r="I487" s="207"/>
      <c r="J487" s="203"/>
      <c r="K487" s="203"/>
      <c r="L487" s="208"/>
      <c r="M487" s="209"/>
      <c r="N487" s="210"/>
      <c r="O487" s="210"/>
      <c r="P487" s="210"/>
      <c r="Q487" s="210"/>
      <c r="R487" s="210"/>
      <c r="S487" s="210"/>
      <c r="T487" s="211"/>
      <c r="AT487" s="212" t="s">
        <v>137</v>
      </c>
      <c r="AU487" s="212" t="s">
        <v>86</v>
      </c>
      <c r="AV487" s="14" t="s">
        <v>86</v>
      </c>
      <c r="AW487" s="14" t="s">
        <v>37</v>
      </c>
      <c r="AX487" s="14" t="s">
        <v>84</v>
      </c>
      <c r="AY487" s="212" t="s">
        <v>126</v>
      </c>
    </row>
    <row r="488" spans="1:65" s="2" customFormat="1" ht="16.5" customHeight="1">
      <c r="A488" s="34"/>
      <c r="B488" s="35"/>
      <c r="C488" s="173" t="s">
        <v>660</v>
      </c>
      <c r="D488" s="173" t="s">
        <v>128</v>
      </c>
      <c r="E488" s="174" t="s">
        <v>661</v>
      </c>
      <c r="F488" s="175" t="s">
        <v>662</v>
      </c>
      <c r="G488" s="176" t="s">
        <v>420</v>
      </c>
      <c r="H488" s="177">
        <v>4</v>
      </c>
      <c r="I488" s="178"/>
      <c r="J488" s="179">
        <f>ROUND(I488*H488,2)</f>
        <v>0</v>
      </c>
      <c r="K488" s="175" t="s">
        <v>132</v>
      </c>
      <c r="L488" s="39"/>
      <c r="M488" s="180" t="s">
        <v>19</v>
      </c>
      <c r="N488" s="181" t="s">
        <v>47</v>
      </c>
      <c r="O488" s="64"/>
      <c r="P488" s="182">
        <f>O488*H488</f>
        <v>0</v>
      </c>
      <c r="Q488" s="182">
        <v>1.2184E-2</v>
      </c>
      <c r="R488" s="182">
        <f>Q488*H488</f>
        <v>4.8736000000000002E-2</v>
      </c>
      <c r="S488" s="182">
        <v>0</v>
      </c>
      <c r="T488" s="183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84" t="s">
        <v>133</v>
      </c>
      <c r="AT488" s="184" t="s">
        <v>128</v>
      </c>
      <c r="AU488" s="184" t="s">
        <v>86</v>
      </c>
      <c r="AY488" s="17" t="s">
        <v>126</v>
      </c>
      <c r="BE488" s="185">
        <f>IF(N488="základní",J488,0)</f>
        <v>0</v>
      </c>
      <c r="BF488" s="185">
        <f>IF(N488="snížená",J488,0)</f>
        <v>0</v>
      </c>
      <c r="BG488" s="185">
        <f>IF(N488="zákl. přenesená",J488,0)</f>
        <v>0</v>
      </c>
      <c r="BH488" s="185">
        <f>IF(N488="sníž. přenesená",J488,0)</f>
        <v>0</v>
      </c>
      <c r="BI488" s="185">
        <f>IF(N488="nulová",J488,0)</f>
        <v>0</v>
      </c>
      <c r="BJ488" s="17" t="s">
        <v>84</v>
      </c>
      <c r="BK488" s="185">
        <f>ROUND(I488*H488,2)</f>
        <v>0</v>
      </c>
      <c r="BL488" s="17" t="s">
        <v>133</v>
      </c>
      <c r="BM488" s="184" t="s">
        <v>663</v>
      </c>
    </row>
    <row r="489" spans="1:65" s="2" customFormat="1">
      <c r="A489" s="34"/>
      <c r="B489" s="35"/>
      <c r="C489" s="36"/>
      <c r="D489" s="186" t="s">
        <v>135</v>
      </c>
      <c r="E489" s="36"/>
      <c r="F489" s="187" t="s">
        <v>664</v>
      </c>
      <c r="G489" s="36"/>
      <c r="H489" s="36"/>
      <c r="I489" s="188"/>
      <c r="J489" s="36"/>
      <c r="K489" s="36"/>
      <c r="L489" s="39"/>
      <c r="M489" s="189"/>
      <c r="N489" s="190"/>
      <c r="O489" s="64"/>
      <c r="P489" s="64"/>
      <c r="Q489" s="64"/>
      <c r="R489" s="64"/>
      <c r="S489" s="64"/>
      <c r="T489" s="65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T489" s="17" t="s">
        <v>135</v>
      </c>
      <c r="AU489" s="17" t="s">
        <v>86</v>
      </c>
    </row>
    <row r="490" spans="1:65" s="2" customFormat="1" ht="16.5" customHeight="1">
      <c r="A490" s="34"/>
      <c r="B490" s="35"/>
      <c r="C490" s="224" t="s">
        <v>665</v>
      </c>
      <c r="D490" s="224" t="s">
        <v>362</v>
      </c>
      <c r="E490" s="225" t="s">
        <v>666</v>
      </c>
      <c r="F490" s="226" t="s">
        <v>667</v>
      </c>
      <c r="G490" s="227" t="s">
        <v>420</v>
      </c>
      <c r="H490" s="228">
        <v>4</v>
      </c>
      <c r="I490" s="229"/>
      <c r="J490" s="230">
        <f>ROUND(I490*H490,2)</f>
        <v>0</v>
      </c>
      <c r="K490" s="226" t="s">
        <v>132</v>
      </c>
      <c r="L490" s="231"/>
      <c r="M490" s="232" t="s">
        <v>19</v>
      </c>
      <c r="N490" s="233" t="s">
        <v>47</v>
      </c>
      <c r="O490" s="64"/>
      <c r="P490" s="182">
        <f>O490*H490</f>
        <v>0</v>
      </c>
      <c r="Q490" s="182">
        <v>0.505</v>
      </c>
      <c r="R490" s="182">
        <f>Q490*H490</f>
        <v>2.02</v>
      </c>
      <c r="S490" s="182">
        <v>0</v>
      </c>
      <c r="T490" s="183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84" t="s">
        <v>186</v>
      </c>
      <c r="AT490" s="184" t="s">
        <v>362</v>
      </c>
      <c r="AU490" s="184" t="s">
        <v>86</v>
      </c>
      <c r="AY490" s="17" t="s">
        <v>126</v>
      </c>
      <c r="BE490" s="185">
        <f>IF(N490="základní",J490,0)</f>
        <v>0</v>
      </c>
      <c r="BF490" s="185">
        <f>IF(N490="snížená",J490,0)</f>
        <v>0</v>
      </c>
      <c r="BG490" s="185">
        <f>IF(N490="zákl. přenesená",J490,0)</f>
        <v>0</v>
      </c>
      <c r="BH490" s="185">
        <f>IF(N490="sníž. přenesená",J490,0)</f>
        <v>0</v>
      </c>
      <c r="BI490" s="185">
        <f>IF(N490="nulová",J490,0)</f>
        <v>0</v>
      </c>
      <c r="BJ490" s="17" t="s">
        <v>84</v>
      </c>
      <c r="BK490" s="185">
        <f>ROUND(I490*H490,2)</f>
        <v>0</v>
      </c>
      <c r="BL490" s="17" t="s">
        <v>133</v>
      </c>
      <c r="BM490" s="184" t="s">
        <v>668</v>
      </c>
    </row>
    <row r="491" spans="1:65" s="2" customFormat="1" ht="16.5" customHeight="1">
      <c r="A491" s="34"/>
      <c r="B491" s="35"/>
      <c r="C491" s="173" t="s">
        <v>669</v>
      </c>
      <c r="D491" s="173" t="s">
        <v>128</v>
      </c>
      <c r="E491" s="174" t="s">
        <v>670</v>
      </c>
      <c r="F491" s="175" t="s">
        <v>671</v>
      </c>
      <c r="G491" s="176" t="s">
        <v>420</v>
      </c>
      <c r="H491" s="177">
        <v>3</v>
      </c>
      <c r="I491" s="178"/>
      <c r="J491" s="179">
        <f>ROUND(I491*H491,2)</f>
        <v>0</v>
      </c>
      <c r="K491" s="175" t="s">
        <v>19</v>
      </c>
      <c r="L491" s="39"/>
      <c r="M491" s="180" t="s">
        <v>19</v>
      </c>
      <c r="N491" s="181" t="s">
        <v>47</v>
      </c>
      <c r="O491" s="64"/>
      <c r="P491" s="182">
        <f>O491*H491</f>
        <v>0</v>
      </c>
      <c r="Q491" s="182">
        <v>0</v>
      </c>
      <c r="R491" s="182">
        <f>Q491*H491</f>
        <v>0</v>
      </c>
      <c r="S491" s="182">
        <v>0.65300000000000002</v>
      </c>
      <c r="T491" s="183">
        <f>S491*H491</f>
        <v>1.9590000000000001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84" t="s">
        <v>133</v>
      </c>
      <c r="AT491" s="184" t="s">
        <v>128</v>
      </c>
      <c r="AU491" s="184" t="s">
        <v>86</v>
      </c>
      <c r="AY491" s="17" t="s">
        <v>126</v>
      </c>
      <c r="BE491" s="185">
        <f>IF(N491="základní",J491,0)</f>
        <v>0</v>
      </c>
      <c r="BF491" s="185">
        <f>IF(N491="snížená",J491,0)</f>
        <v>0</v>
      </c>
      <c r="BG491" s="185">
        <f>IF(N491="zákl. přenesená",J491,0)</f>
        <v>0</v>
      </c>
      <c r="BH491" s="185">
        <f>IF(N491="sníž. přenesená",J491,0)</f>
        <v>0</v>
      </c>
      <c r="BI491" s="185">
        <f>IF(N491="nulová",J491,0)</f>
        <v>0</v>
      </c>
      <c r="BJ491" s="17" t="s">
        <v>84</v>
      </c>
      <c r="BK491" s="185">
        <f>ROUND(I491*H491,2)</f>
        <v>0</v>
      </c>
      <c r="BL491" s="17" t="s">
        <v>133</v>
      </c>
      <c r="BM491" s="184" t="s">
        <v>672</v>
      </c>
    </row>
    <row r="492" spans="1:65" s="2" customFormat="1" ht="16.5" customHeight="1">
      <c r="A492" s="34"/>
      <c r="B492" s="35"/>
      <c r="C492" s="173" t="s">
        <v>673</v>
      </c>
      <c r="D492" s="173" t="s">
        <v>128</v>
      </c>
      <c r="E492" s="174" t="s">
        <v>674</v>
      </c>
      <c r="F492" s="175" t="s">
        <v>675</v>
      </c>
      <c r="G492" s="176" t="s">
        <v>420</v>
      </c>
      <c r="H492" s="177">
        <v>2</v>
      </c>
      <c r="I492" s="178"/>
      <c r="J492" s="179">
        <f>ROUND(I492*H492,2)</f>
        <v>0</v>
      </c>
      <c r="K492" s="175" t="s">
        <v>132</v>
      </c>
      <c r="L492" s="39"/>
      <c r="M492" s="180" t="s">
        <v>19</v>
      </c>
      <c r="N492" s="181" t="s">
        <v>47</v>
      </c>
      <c r="O492" s="64"/>
      <c r="P492" s="182">
        <f>O492*H492</f>
        <v>0</v>
      </c>
      <c r="Q492" s="182">
        <v>0.124223</v>
      </c>
      <c r="R492" s="182">
        <f>Q492*H492</f>
        <v>0.248446</v>
      </c>
      <c r="S492" s="182">
        <v>0</v>
      </c>
      <c r="T492" s="183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84" t="s">
        <v>133</v>
      </c>
      <c r="AT492" s="184" t="s">
        <v>128</v>
      </c>
      <c r="AU492" s="184" t="s">
        <v>86</v>
      </c>
      <c r="AY492" s="17" t="s">
        <v>126</v>
      </c>
      <c r="BE492" s="185">
        <f>IF(N492="základní",J492,0)</f>
        <v>0</v>
      </c>
      <c r="BF492" s="185">
        <f>IF(N492="snížená",J492,0)</f>
        <v>0</v>
      </c>
      <c r="BG492" s="185">
        <f>IF(N492="zákl. přenesená",J492,0)</f>
        <v>0</v>
      </c>
      <c r="BH492" s="185">
        <f>IF(N492="sníž. přenesená",J492,0)</f>
        <v>0</v>
      </c>
      <c r="BI492" s="185">
        <f>IF(N492="nulová",J492,0)</f>
        <v>0</v>
      </c>
      <c r="BJ492" s="17" t="s">
        <v>84</v>
      </c>
      <c r="BK492" s="185">
        <f>ROUND(I492*H492,2)</f>
        <v>0</v>
      </c>
      <c r="BL492" s="17" t="s">
        <v>133</v>
      </c>
      <c r="BM492" s="184" t="s">
        <v>676</v>
      </c>
    </row>
    <row r="493" spans="1:65" s="2" customFormat="1">
      <c r="A493" s="34"/>
      <c r="B493" s="35"/>
      <c r="C493" s="36"/>
      <c r="D493" s="186" t="s">
        <v>135</v>
      </c>
      <c r="E493" s="36"/>
      <c r="F493" s="187" t="s">
        <v>677</v>
      </c>
      <c r="G493" s="36"/>
      <c r="H493" s="36"/>
      <c r="I493" s="188"/>
      <c r="J493" s="36"/>
      <c r="K493" s="36"/>
      <c r="L493" s="39"/>
      <c r="M493" s="189"/>
      <c r="N493" s="190"/>
      <c r="O493" s="64"/>
      <c r="P493" s="64"/>
      <c r="Q493" s="64"/>
      <c r="R493" s="64"/>
      <c r="S493" s="64"/>
      <c r="T493" s="65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T493" s="17" t="s">
        <v>135</v>
      </c>
      <c r="AU493" s="17" t="s">
        <v>86</v>
      </c>
    </row>
    <row r="494" spans="1:65" s="2" customFormat="1" ht="16.5" customHeight="1">
      <c r="A494" s="34"/>
      <c r="B494" s="35"/>
      <c r="C494" s="224" t="s">
        <v>678</v>
      </c>
      <c r="D494" s="224" t="s">
        <v>362</v>
      </c>
      <c r="E494" s="225" t="s">
        <v>679</v>
      </c>
      <c r="F494" s="226" t="s">
        <v>680</v>
      </c>
      <c r="G494" s="227" t="s">
        <v>420</v>
      </c>
      <c r="H494" s="228">
        <v>2</v>
      </c>
      <c r="I494" s="229"/>
      <c r="J494" s="230">
        <f>ROUND(I494*H494,2)</f>
        <v>0</v>
      </c>
      <c r="K494" s="226" t="s">
        <v>132</v>
      </c>
      <c r="L494" s="231"/>
      <c r="M494" s="232" t="s">
        <v>19</v>
      </c>
      <c r="N494" s="233" t="s">
        <v>47</v>
      </c>
      <c r="O494" s="64"/>
      <c r="P494" s="182">
        <f>O494*H494</f>
        <v>0</v>
      </c>
      <c r="Q494" s="182">
        <v>7.1999999999999995E-2</v>
      </c>
      <c r="R494" s="182">
        <f>Q494*H494</f>
        <v>0.14399999999999999</v>
      </c>
      <c r="S494" s="182">
        <v>0</v>
      </c>
      <c r="T494" s="183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84" t="s">
        <v>186</v>
      </c>
      <c r="AT494" s="184" t="s">
        <v>362</v>
      </c>
      <c r="AU494" s="184" t="s">
        <v>86</v>
      </c>
      <c r="AY494" s="17" t="s">
        <v>126</v>
      </c>
      <c r="BE494" s="185">
        <f>IF(N494="základní",J494,0)</f>
        <v>0</v>
      </c>
      <c r="BF494" s="185">
        <f>IF(N494="snížená",J494,0)</f>
        <v>0</v>
      </c>
      <c r="BG494" s="185">
        <f>IF(N494="zákl. přenesená",J494,0)</f>
        <v>0</v>
      </c>
      <c r="BH494" s="185">
        <f>IF(N494="sníž. přenesená",J494,0)</f>
        <v>0</v>
      </c>
      <c r="BI494" s="185">
        <f>IF(N494="nulová",J494,0)</f>
        <v>0</v>
      </c>
      <c r="BJ494" s="17" t="s">
        <v>84</v>
      </c>
      <c r="BK494" s="185">
        <f>ROUND(I494*H494,2)</f>
        <v>0</v>
      </c>
      <c r="BL494" s="17" t="s">
        <v>133</v>
      </c>
      <c r="BM494" s="184" t="s">
        <v>681</v>
      </c>
    </row>
    <row r="495" spans="1:65" s="2" customFormat="1" ht="16.5" customHeight="1">
      <c r="A495" s="34"/>
      <c r="B495" s="35"/>
      <c r="C495" s="173" t="s">
        <v>682</v>
      </c>
      <c r="D495" s="173" t="s">
        <v>128</v>
      </c>
      <c r="E495" s="174" t="s">
        <v>683</v>
      </c>
      <c r="F495" s="175" t="s">
        <v>684</v>
      </c>
      <c r="G495" s="176" t="s">
        <v>420</v>
      </c>
      <c r="H495" s="177">
        <v>2</v>
      </c>
      <c r="I495" s="178"/>
      <c r="J495" s="179">
        <f>ROUND(I495*H495,2)</f>
        <v>0</v>
      </c>
      <c r="K495" s="175" t="s">
        <v>132</v>
      </c>
      <c r="L495" s="39"/>
      <c r="M495" s="180" t="s">
        <v>19</v>
      </c>
      <c r="N495" s="181" t="s">
        <v>47</v>
      </c>
      <c r="O495" s="64"/>
      <c r="P495" s="182">
        <f>O495*H495</f>
        <v>0</v>
      </c>
      <c r="Q495" s="182">
        <v>2.9722999999999999E-2</v>
      </c>
      <c r="R495" s="182">
        <f>Q495*H495</f>
        <v>5.9445999999999999E-2</v>
      </c>
      <c r="S495" s="182">
        <v>0</v>
      </c>
      <c r="T495" s="183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84" t="s">
        <v>133</v>
      </c>
      <c r="AT495" s="184" t="s">
        <v>128</v>
      </c>
      <c r="AU495" s="184" t="s">
        <v>86</v>
      </c>
      <c r="AY495" s="17" t="s">
        <v>126</v>
      </c>
      <c r="BE495" s="185">
        <f>IF(N495="základní",J495,0)</f>
        <v>0</v>
      </c>
      <c r="BF495" s="185">
        <f>IF(N495="snížená",J495,0)</f>
        <v>0</v>
      </c>
      <c r="BG495" s="185">
        <f>IF(N495="zákl. přenesená",J495,0)</f>
        <v>0</v>
      </c>
      <c r="BH495" s="185">
        <f>IF(N495="sníž. přenesená",J495,0)</f>
        <v>0</v>
      </c>
      <c r="BI495" s="185">
        <f>IF(N495="nulová",J495,0)</f>
        <v>0</v>
      </c>
      <c r="BJ495" s="17" t="s">
        <v>84</v>
      </c>
      <c r="BK495" s="185">
        <f>ROUND(I495*H495,2)</f>
        <v>0</v>
      </c>
      <c r="BL495" s="17" t="s">
        <v>133</v>
      </c>
      <c r="BM495" s="184" t="s">
        <v>685</v>
      </c>
    </row>
    <row r="496" spans="1:65" s="2" customFormat="1">
      <c r="A496" s="34"/>
      <c r="B496" s="35"/>
      <c r="C496" s="36"/>
      <c r="D496" s="186" t="s">
        <v>135</v>
      </c>
      <c r="E496" s="36"/>
      <c r="F496" s="187" t="s">
        <v>686</v>
      </c>
      <c r="G496" s="36"/>
      <c r="H496" s="36"/>
      <c r="I496" s="188"/>
      <c r="J496" s="36"/>
      <c r="K496" s="36"/>
      <c r="L496" s="39"/>
      <c r="M496" s="189"/>
      <c r="N496" s="190"/>
      <c r="O496" s="64"/>
      <c r="P496" s="64"/>
      <c r="Q496" s="64"/>
      <c r="R496" s="64"/>
      <c r="S496" s="64"/>
      <c r="T496" s="65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T496" s="17" t="s">
        <v>135</v>
      </c>
      <c r="AU496" s="17" t="s">
        <v>86</v>
      </c>
    </row>
    <row r="497" spans="1:65" s="2" customFormat="1" ht="16.5" customHeight="1">
      <c r="A497" s="34"/>
      <c r="B497" s="35"/>
      <c r="C497" s="224" t="s">
        <v>687</v>
      </c>
      <c r="D497" s="224" t="s">
        <v>362</v>
      </c>
      <c r="E497" s="225" t="s">
        <v>688</v>
      </c>
      <c r="F497" s="226" t="s">
        <v>689</v>
      </c>
      <c r="G497" s="227" t="s">
        <v>420</v>
      </c>
      <c r="H497" s="228">
        <v>1</v>
      </c>
      <c r="I497" s="229"/>
      <c r="J497" s="230">
        <f>ROUND(I497*H497,2)</f>
        <v>0</v>
      </c>
      <c r="K497" s="226" t="s">
        <v>132</v>
      </c>
      <c r="L497" s="231"/>
      <c r="M497" s="232" t="s">
        <v>19</v>
      </c>
      <c r="N497" s="233" t="s">
        <v>47</v>
      </c>
      <c r="O497" s="64"/>
      <c r="P497" s="182">
        <f>O497*H497</f>
        <v>0</v>
      </c>
      <c r="Q497" s="182">
        <v>0.111</v>
      </c>
      <c r="R497" s="182">
        <f>Q497*H497</f>
        <v>0.111</v>
      </c>
      <c r="S497" s="182">
        <v>0</v>
      </c>
      <c r="T497" s="183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84" t="s">
        <v>186</v>
      </c>
      <c r="AT497" s="184" t="s">
        <v>362</v>
      </c>
      <c r="AU497" s="184" t="s">
        <v>86</v>
      </c>
      <c r="AY497" s="17" t="s">
        <v>126</v>
      </c>
      <c r="BE497" s="185">
        <f>IF(N497="základní",J497,0)</f>
        <v>0</v>
      </c>
      <c r="BF497" s="185">
        <f>IF(N497="snížená",J497,0)</f>
        <v>0</v>
      </c>
      <c r="BG497" s="185">
        <f>IF(N497="zákl. přenesená",J497,0)</f>
        <v>0</v>
      </c>
      <c r="BH497" s="185">
        <f>IF(N497="sníž. přenesená",J497,0)</f>
        <v>0</v>
      </c>
      <c r="BI497" s="185">
        <f>IF(N497="nulová",J497,0)</f>
        <v>0</v>
      </c>
      <c r="BJ497" s="17" t="s">
        <v>84</v>
      </c>
      <c r="BK497" s="185">
        <f>ROUND(I497*H497,2)</f>
        <v>0</v>
      </c>
      <c r="BL497" s="17" t="s">
        <v>133</v>
      </c>
      <c r="BM497" s="184" t="s">
        <v>690</v>
      </c>
    </row>
    <row r="498" spans="1:65" s="2" customFormat="1" ht="16.5" customHeight="1">
      <c r="A498" s="34"/>
      <c r="B498" s="35"/>
      <c r="C498" s="173" t="s">
        <v>691</v>
      </c>
      <c r="D498" s="173" t="s">
        <v>128</v>
      </c>
      <c r="E498" s="174" t="s">
        <v>692</v>
      </c>
      <c r="F498" s="175" t="s">
        <v>693</v>
      </c>
      <c r="G498" s="176" t="s">
        <v>420</v>
      </c>
      <c r="H498" s="177">
        <v>2</v>
      </c>
      <c r="I498" s="178"/>
      <c r="J498" s="179">
        <f>ROUND(I498*H498,2)</f>
        <v>0</v>
      </c>
      <c r="K498" s="175" t="s">
        <v>132</v>
      </c>
      <c r="L498" s="39"/>
      <c r="M498" s="180" t="s">
        <v>19</v>
      </c>
      <c r="N498" s="181" t="s">
        <v>47</v>
      </c>
      <c r="O498" s="64"/>
      <c r="P498" s="182">
        <f>O498*H498</f>
        <v>0</v>
      </c>
      <c r="Q498" s="182">
        <v>2.9722999999999999E-2</v>
      </c>
      <c r="R498" s="182">
        <f>Q498*H498</f>
        <v>5.9445999999999999E-2</v>
      </c>
      <c r="S498" s="182">
        <v>0</v>
      </c>
      <c r="T498" s="183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84" t="s">
        <v>133</v>
      </c>
      <c r="AT498" s="184" t="s">
        <v>128</v>
      </c>
      <c r="AU498" s="184" t="s">
        <v>86</v>
      </c>
      <c r="AY498" s="17" t="s">
        <v>126</v>
      </c>
      <c r="BE498" s="185">
        <f>IF(N498="základní",J498,0)</f>
        <v>0</v>
      </c>
      <c r="BF498" s="185">
        <f>IF(N498="snížená",J498,0)</f>
        <v>0</v>
      </c>
      <c r="BG498" s="185">
        <f>IF(N498="zákl. přenesená",J498,0)</f>
        <v>0</v>
      </c>
      <c r="BH498" s="185">
        <f>IF(N498="sníž. přenesená",J498,0)</f>
        <v>0</v>
      </c>
      <c r="BI498" s="185">
        <f>IF(N498="nulová",J498,0)</f>
        <v>0</v>
      </c>
      <c r="BJ498" s="17" t="s">
        <v>84</v>
      </c>
      <c r="BK498" s="185">
        <f>ROUND(I498*H498,2)</f>
        <v>0</v>
      </c>
      <c r="BL498" s="17" t="s">
        <v>133</v>
      </c>
      <c r="BM498" s="184" t="s">
        <v>694</v>
      </c>
    </row>
    <row r="499" spans="1:65" s="2" customFormat="1">
      <c r="A499" s="34"/>
      <c r="B499" s="35"/>
      <c r="C499" s="36"/>
      <c r="D499" s="186" t="s">
        <v>135</v>
      </c>
      <c r="E499" s="36"/>
      <c r="F499" s="187" t="s">
        <v>695</v>
      </c>
      <c r="G499" s="36"/>
      <c r="H499" s="36"/>
      <c r="I499" s="188"/>
      <c r="J499" s="36"/>
      <c r="K499" s="36"/>
      <c r="L499" s="39"/>
      <c r="M499" s="189"/>
      <c r="N499" s="190"/>
      <c r="O499" s="64"/>
      <c r="P499" s="64"/>
      <c r="Q499" s="64"/>
      <c r="R499" s="64"/>
      <c r="S499" s="64"/>
      <c r="T499" s="65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T499" s="17" t="s">
        <v>135</v>
      </c>
      <c r="AU499" s="17" t="s">
        <v>86</v>
      </c>
    </row>
    <row r="500" spans="1:65" s="2" customFormat="1" ht="21.75" customHeight="1">
      <c r="A500" s="34"/>
      <c r="B500" s="35"/>
      <c r="C500" s="224" t="s">
        <v>696</v>
      </c>
      <c r="D500" s="224" t="s">
        <v>362</v>
      </c>
      <c r="E500" s="225" t="s">
        <v>697</v>
      </c>
      <c r="F500" s="226" t="s">
        <v>698</v>
      </c>
      <c r="G500" s="227" t="s">
        <v>420</v>
      </c>
      <c r="H500" s="228">
        <v>2</v>
      </c>
      <c r="I500" s="229"/>
      <c r="J500" s="230">
        <f>ROUND(I500*H500,2)</f>
        <v>0</v>
      </c>
      <c r="K500" s="226" t="s">
        <v>132</v>
      </c>
      <c r="L500" s="231"/>
      <c r="M500" s="232" t="s">
        <v>19</v>
      </c>
      <c r="N500" s="233" t="s">
        <v>47</v>
      </c>
      <c r="O500" s="64"/>
      <c r="P500" s="182">
        <f>O500*H500</f>
        <v>0</v>
      </c>
      <c r="Q500" s="182">
        <v>0.19500000000000001</v>
      </c>
      <c r="R500" s="182">
        <f>Q500*H500</f>
        <v>0.39</v>
      </c>
      <c r="S500" s="182">
        <v>0</v>
      </c>
      <c r="T500" s="183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84" t="s">
        <v>186</v>
      </c>
      <c r="AT500" s="184" t="s">
        <v>362</v>
      </c>
      <c r="AU500" s="184" t="s">
        <v>86</v>
      </c>
      <c r="AY500" s="17" t="s">
        <v>126</v>
      </c>
      <c r="BE500" s="185">
        <f>IF(N500="základní",J500,0)</f>
        <v>0</v>
      </c>
      <c r="BF500" s="185">
        <f>IF(N500="snížená",J500,0)</f>
        <v>0</v>
      </c>
      <c r="BG500" s="185">
        <f>IF(N500="zákl. přenesená",J500,0)</f>
        <v>0</v>
      </c>
      <c r="BH500" s="185">
        <f>IF(N500="sníž. přenesená",J500,0)</f>
        <v>0</v>
      </c>
      <c r="BI500" s="185">
        <f>IF(N500="nulová",J500,0)</f>
        <v>0</v>
      </c>
      <c r="BJ500" s="17" t="s">
        <v>84</v>
      </c>
      <c r="BK500" s="185">
        <f>ROUND(I500*H500,2)</f>
        <v>0</v>
      </c>
      <c r="BL500" s="17" t="s">
        <v>133</v>
      </c>
      <c r="BM500" s="184" t="s">
        <v>699</v>
      </c>
    </row>
    <row r="501" spans="1:65" s="2" customFormat="1" ht="16.5" customHeight="1">
      <c r="A501" s="34"/>
      <c r="B501" s="35"/>
      <c r="C501" s="173" t="s">
        <v>700</v>
      </c>
      <c r="D501" s="173" t="s">
        <v>128</v>
      </c>
      <c r="E501" s="174" t="s">
        <v>701</v>
      </c>
      <c r="F501" s="175" t="s">
        <v>702</v>
      </c>
      <c r="G501" s="176" t="s">
        <v>420</v>
      </c>
      <c r="H501" s="177">
        <v>4</v>
      </c>
      <c r="I501" s="178"/>
      <c r="J501" s="179">
        <f>ROUND(I501*H501,2)</f>
        <v>0</v>
      </c>
      <c r="K501" s="175" t="s">
        <v>132</v>
      </c>
      <c r="L501" s="39"/>
      <c r="M501" s="180" t="s">
        <v>19</v>
      </c>
      <c r="N501" s="181" t="s">
        <v>47</v>
      </c>
      <c r="O501" s="64"/>
      <c r="P501" s="182">
        <f>O501*H501</f>
        <v>0</v>
      </c>
      <c r="Q501" s="182">
        <v>0</v>
      </c>
      <c r="R501" s="182">
        <f>Q501*H501</f>
        <v>0</v>
      </c>
      <c r="S501" s="182">
        <v>0.15</v>
      </c>
      <c r="T501" s="183">
        <f>S501*H501</f>
        <v>0.6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84" t="s">
        <v>133</v>
      </c>
      <c r="AT501" s="184" t="s">
        <v>128</v>
      </c>
      <c r="AU501" s="184" t="s">
        <v>86</v>
      </c>
      <c r="AY501" s="17" t="s">
        <v>126</v>
      </c>
      <c r="BE501" s="185">
        <f>IF(N501="základní",J501,0)</f>
        <v>0</v>
      </c>
      <c r="BF501" s="185">
        <f>IF(N501="snížená",J501,0)</f>
        <v>0</v>
      </c>
      <c r="BG501" s="185">
        <f>IF(N501="zákl. přenesená",J501,0)</f>
        <v>0</v>
      </c>
      <c r="BH501" s="185">
        <f>IF(N501="sníž. přenesená",J501,0)</f>
        <v>0</v>
      </c>
      <c r="BI501" s="185">
        <f>IF(N501="nulová",J501,0)</f>
        <v>0</v>
      </c>
      <c r="BJ501" s="17" t="s">
        <v>84</v>
      </c>
      <c r="BK501" s="185">
        <f>ROUND(I501*H501,2)</f>
        <v>0</v>
      </c>
      <c r="BL501" s="17" t="s">
        <v>133</v>
      </c>
      <c r="BM501" s="184" t="s">
        <v>703</v>
      </c>
    </row>
    <row r="502" spans="1:65" s="2" customFormat="1">
      <c r="A502" s="34"/>
      <c r="B502" s="35"/>
      <c r="C502" s="36"/>
      <c r="D502" s="186" t="s">
        <v>135</v>
      </c>
      <c r="E502" s="36"/>
      <c r="F502" s="187" t="s">
        <v>704</v>
      </c>
      <c r="G502" s="36"/>
      <c r="H502" s="36"/>
      <c r="I502" s="188"/>
      <c r="J502" s="36"/>
      <c r="K502" s="36"/>
      <c r="L502" s="39"/>
      <c r="M502" s="189"/>
      <c r="N502" s="190"/>
      <c r="O502" s="64"/>
      <c r="P502" s="64"/>
      <c r="Q502" s="64"/>
      <c r="R502" s="64"/>
      <c r="S502" s="64"/>
      <c r="T502" s="65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T502" s="17" t="s">
        <v>135</v>
      </c>
      <c r="AU502" s="17" t="s">
        <v>86</v>
      </c>
    </row>
    <row r="503" spans="1:65" s="13" customFormat="1">
      <c r="B503" s="191"/>
      <c r="C503" s="192"/>
      <c r="D503" s="193" t="s">
        <v>137</v>
      </c>
      <c r="E503" s="194" t="s">
        <v>19</v>
      </c>
      <c r="F503" s="195" t="s">
        <v>705</v>
      </c>
      <c r="G503" s="192"/>
      <c r="H503" s="194" t="s">
        <v>19</v>
      </c>
      <c r="I503" s="196"/>
      <c r="J503" s="192"/>
      <c r="K503" s="192"/>
      <c r="L503" s="197"/>
      <c r="M503" s="198"/>
      <c r="N503" s="199"/>
      <c r="O503" s="199"/>
      <c r="P503" s="199"/>
      <c r="Q503" s="199"/>
      <c r="R503" s="199"/>
      <c r="S503" s="199"/>
      <c r="T503" s="200"/>
      <c r="AT503" s="201" t="s">
        <v>137</v>
      </c>
      <c r="AU503" s="201" t="s">
        <v>86</v>
      </c>
      <c r="AV503" s="13" t="s">
        <v>84</v>
      </c>
      <c r="AW503" s="13" t="s">
        <v>37</v>
      </c>
      <c r="AX503" s="13" t="s">
        <v>76</v>
      </c>
      <c r="AY503" s="201" t="s">
        <v>126</v>
      </c>
    </row>
    <row r="504" spans="1:65" s="14" customFormat="1">
      <c r="B504" s="202"/>
      <c r="C504" s="203"/>
      <c r="D504" s="193" t="s">
        <v>137</v>
      </c>
      <c r="E504" s="204" t="s">
        <v>19</v>
      </c>
      <c r="F504" s="205" t="s">
        <v>133</v>
      </c>
      <c r="G504" s="203"/>
      <c r="H504" s="206">
        <v>4</v>
      </c>
      <c r="I504" s="207"/>
      <c r="J504" s="203"/>
      <c r="K504" s="203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137</v>
      </c>
      <c r="AU504" s="212" t="s">
        <v>86</v>
      </c>
      <c r="AV504" s="14" t="s">
        <v>86</v>
      </c>
      <c r="AW504" s="14" t="s">
        <v>37</v>
      </c>
      <c r="AX504" s="14" t="s">
        <v>84</v>
      </c>
      <c r="AY504" s="212" t="s">
        <v>126</v>
      </c>
    </row>
    <row r="505" spans="1:65" s="2" customFormat="1" ht="24.2" customHeight="1">
      <c r="A505" s="34"/>
      <c r="B505" s="35"/>
      <c r="C505" s="173" t="s">
        <v>706</v>
      </c>
      <c r="D505" s="173" t="s">
        <v>128</v>
      </c>
      <c r="E505" s="174" t="s">
        <v>707</v>
      </c>
      <c r="F505" s="175" t="s">
        <v>708</v>
      </c>
      <c r="G505" s="176" t="s">
        <v>420</v>
      </c>
      <c r="H505" s="177">
        <v>4</v>
      </c>
      <c r="I505" s="178"/>
      <c r="J505" s="179">
        <f>ROUND(I505*H505,2)</f>
        <v>0</v>
      </c>
      <c r="K505" s="175" t="s">
        <v>132</v>
      </c>
      <c r="L505" s="39"/>
      <c r="M505" s="180" t="s">
        <v>19</v>
      </c>
      <c r="N505" s="181" t="s">
        <v>47</v>
      </c>
      <c r="O505" s="64"/>
      <c r="P505" s="182">
        <f>O505*H505</f>
        <v>0</v>
      </c>
      <c r="Q505" s="182">
        <v>0.09</v>
      </c>
      <c r="R505" s="182">
        <f>Q505*H505</f>
        <v>0.36</v>
      </c>
      <c r="S505" s="182">
        <v>0</v>
      </c>
      <c r="T505" s="183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84" t="s">
        <v>133</v>
      </c>
      <c r="AT505" s="184" t="s">
        <v>128</v>
      </c>
      <c r="AU505" s="184" t="s">
        <v>86</v>
      </c>
      <c r="AY505" s="17" t="s">
        <v>126</v>
      </c>
      <c r="BE505" s="185">
        <f>IF(N505="základní",J505,0)</f>
        <v>0</v>
      </c>
      <c r="BF505" s="185">
        <f>IF(N505="snížená",J505,0)</f>
        <v>0</v>
      </c>
      <c r="BG505" s="185">
        <f>IF(N505="zákl. přenesená",J505,0)</f>
        <v>0</v>
      </c>
      <c r="BH505" s="185">
        <f>IF(N505="sníž. přenesená",J505,0)</f>
        <v>0</v>
      </c>
      <c r="BI505" s="185">
        <f>IF(N505="nulová",J505,0)</f>
        <v>0</v>
      </c>
      <c r="BJ505" s="17" t="s">
        <v>84</v>
      </c>
      <c r="BK505" s="185">
        <f>ROUND(I505*H505,2)</f>
        <v>0</v>
      </c>
      <c r="BL505" s="17" t="s">
        <v>133</v>
      </c>
      <c r="BM505" s="184" t="s">
        <v>709</v>
      </c>
    </row>
    <row r="506" spans="1:65" s="2" customFormat="1">
      <c r="A506" s="34"/>
      <c r="B506" s="35"/>
      <c r="C506" s="36"/>
      <c r="D506" s="186" t="s">
        <v>135</v>
      </c>
      <c r="E506" s="36"/>
      <c r="F506" s="187" t="s">
        <v>710</v>
      </c>
      <c r="G506" s="36"/>
      <c r="H506" s="36"/>
      <c r="I506" s="188"/>
      <c r="J506" s="36"/>
      <c r="K506" s="36"/>
      <c r="L506" s="39"/>
      <c r="M506" s="189"/>
      <c r="N506" s="190"/>
      <c r="O506" s="64"/>
      <c r="P506" s="64"/>
      <c r="Q506" s="64"/>
      <c r="R506" s="64"/>
      <c r="S506" s="64"/>
      <c r="T506" s="65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T506" s="17" t="s">
        <v>135</v>
      </c>
      <c r="AU506" s="17" t="s">
        <v>86</v>
      </c>
    </row>
    <row r="507" spans="1:65" s="13" customFormat="1">
      <c r="B507" s="191"/>
      <c r="C507" s="192"/>
      <c r="D507" s="193" t="s">
        <v>137</v>
      </c>
      <c r="E507" s="194" t="s">
        <v>19</v>
      </c>
      <c r="F507" s="195" t="s">
        <v>711</v>
      </c>
      <c r="G507" s="192"/>
      <c r="H507" s="194" t="s">
        <v>19</v>
      </c>
      <c r="I507" s="196"/>
      <c r="J507" s="192"/>
      <c r="K507" s="192"/>
      <c r="L507" s="197"/>
      <c r="M507" s="198"/>
      <c r="N507" s="199"/>
      <c r="O507" s="199"/>
      <c r="P507" s="199"/>
      <c r="Q507" s="199"/>
      <c r="R507" s="199"/>
      <c r="S507" s="199"/>
      <c r="T507" s="200"/>
      <c r="AT507" s="201" t="s">
        <v>137</v>
      </c>
      <c r="AU507" s="201" t="s">
        <v>86</v>
      </c>
      <c r="AV507" s="13" t="s">
        <v>84</v>
      </c>
      <c r="AW507" s="13" t="s">
        <v>37</v>
      </c>
      <c r="AX507" s="13" t="s">
        <v>76</v>
      </c>
      <c r="AY507" s="201" t="s">
        <v>126</v>
      </c>
    </row>
    <row r="508" spans="1:65" s="14" customFormat="1">
      <c r="B508" s="202"/>
      <c r="C508" s="203"/>
      <c r="D508" s="193" t="s">
        <v>137</v>
      </c>
      <c r="E508" s="204" t="s">
        <v>19</v>
      </c>
      <c r="F508" s="205" t="s">
        <v>133</v>
      </c>
      <c r="G508" s="203"/>
      <c r="H508" s="206">
        <v>4</v>
      </c>
      <c r="I508" s="207"/>
      <c r="J508" s="203"/>
      <c r="K508" s="203"/>
      <c r="L508" s="208"/>
      <c r="M508" s="209"/>
      <c r="N508" s="210"/>
      <c r="O508" s="210"/>
      <c r="P508" s="210"/>
      <c r="Q508" s="210"/>
      <c r="R508" s="210"/>
      <c r="S508" s="210"/>
      <c r="T508" s="211"/>
      <c r="AT508" s="212" t="s">
        <v>137</v>
      </c>
      <c r="AU508" s="212" t="s">
        <v>86</v>
      </c>
      <c r="AV508" s="14" t="s">
        <v>86</v>
      </c>
      <c r="AW508" s="14" t="s">
        <v>37</v>
      </c>
      <c r="AX508" s="14" t="s">
        <v>84</v>
      </c>
      <c r="AY508" s="212" t="s">
        <v>126</v>
      </c>
    </row>
    <row r="509" spans="1:65" s="2" customFormat="1" ht="16.5" customHeight="1">
      <c r="A509" s="34"/>
      <c r="B509" s="35"/>
      <c r="C509" s="224" t="s">
        <v>712</v>
      </c>
      <c r="D509" s="224" t="s">
        <v>362</v>
      </c>
      <c r="E509" s="225" t="s">
        <v>713</v>
      </c>
      <c r="F509" s="226" t="s">
        <v>714</v>
      </c>
      <c r="G509" s="227" t="s">
        <v>420</v>
      </c>
      <c r="H509" s="228">
        <v>4</v>
      </c>
      <c r="I509" s="229"/>
      <c r="J509" s="230">
        <f>ROUND(I509*H509,2)</f>
        <v>0</v>
      </c>
      <c r="K509" s="226" t="s">
        <v>132</v>
      </c>
      <c r="L509" s="231"/>
      <c r="M509" s="232" t="s">
        <v>19</v>
      </c>
      <c r="N509" s="233" t="s">
        <v>47</v>
      </c>
      <c r="O509" s="64"/>
      <c r="P509" s="182">
        <f>O509*H509</f>
        <v>0</v>
      </c>
      <c r="Q509" s="182">
        <v>5.6300000000000003E-2</v>
      </c>
      <c r="R509" s="182">
        <f>Q509*H509</f>
        <v>0.22520000000000001</v>
      </c>
      <c r="S509" s="182">
        <v>0</v>
      </c>
      <c r="T509" s="183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84" t="s">
        <v>186</v>
      </c>
      <c r="AT509" s="184" t="s">
        <v>362</v>
      </c>
      <c r="AU509" s="184" t="s">
        <v>86</v>
      </c>
      <c r="AY509" s="17" t="s">
        <v>126</v>
      </c>
      <c r="BE509" s="185">
        <f>IF(N509="základní",J509,0)</f>
        <v>0</v>
      </c>
      <c r="BF509" s="185">
        <f>IF(N509="snížená",J509,0)</f>
        <v>0</v>
      </c>
      <c r="BG509" s="185">
        <f>IF(N509="zákl. přenesená",J509,0)</f>
        <v>0</v>
      </c>
      <c r="BH509" s="185">
        <f>IF(N509="sníž. přenesená",J509,0)</f>
        <v>0</v>
      </c>
      <c r="BI509" s="185">
        <f>IF(N509="nulová",J509,0)</f>
        <v>0</v>
      </c>
      <c r="BJ509" s="17" t="s">
        <v>84</v>
      </c>
      <c r="BK509" s="185">
        <f>ROUND(I509*H509,2)</f>
        <v>0</v>
      </c>
      <c r="BL509" s="17" t="s">
        <v>133</v>
      </c>
      <c r="BM509" s="184" t="s">
        <v>715</v>
      </c>
    </row>
    <row r="510" spans="1:65" s="2" customFormat="1" ht="16.5" customHeight="1">
      <c r="A510" s="34"/>
      <c r="B510" s="35"/>
      <c r="C510" s="173" t="s">
        <v>716</v>
      </c>
      <c r="D510" s="173" t="s">
        <v>128</v>
      </c>
      <c r="E510" s="174" t="s">
        <v>717</v>
      </c>
      <c r="F510" s="175" t="s">
        <v>718</v>
      </c>
      <c r="G510" s="176" t="s">
        <v>420</v>
      </c>
      <c r="H510" s="177">
        <v>8</v>
      </c>
      <c r="I510" s="178"/>
      <c r="J510" s="179">
        <f>ROUND(I510*H510,2)</f>
        <v>0</v>
      </c>
      <c r="K510" s="175" t="s">
        <v>19</v>
      </c>
      <c r="L510" s="39"/>
      <c r="M510" s="180" t="s">
        <v>19</v>
      </c>
      <c r="N510" s="181" t="s">
        <v>47</v>
      </c>
      <c r="O510" s="64"/>
      <c r="P510" s="182">
        <f>O510*H510</f>
        <v>0</v>
      </c>
      <c r="Q510" s="182">
        <v>0.62248000000000003</v>
      </c>
      <c r="R510" s="182">
        <f>Q510*H510</f>
        <v>4.9798400000000003</v>
      </c>
      <c r="S510" s="182">
        <v>0.62</v>
      </c>
      <c r="T510" s="183">
        <f>S510*H510</f>
        <v>4.96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84" t="s">
        <v>133</v>
      </c>
      <c r="AT510" s="184" t="s">
        <v>128</v>
      </c>
      <c r="AU510" s="184" t="s">
        <v>86</v>
      </c>
      <c r="AY510" s="17" t="s">
        <v>126</v>
      </c>
      <c r="BE510" s="185">
        <f>IF(N510="základní",J510,0)</f>
        <v>0</v>
      </c>
      <c r="BF510" s="185">
        <f>IF(N510="snížená",J510,0)</f>
        <v>0</v>
      </c>
      <c r="BG510" s="185">
        <f>IF(N510="zákl. přenesená",J510,0)</f>
        <v>0</v>
      </c>
      <c r="BH510" s="185">
        <f>IF(N510="sníž. přenesená",J510,0)</f>
        <v>0</v>
      </c>
      <c r="BI510" s="185">
        <f>IF(N510="nulová",J510,0)</f>
        <v>0</v>
      </c>
      <c r="BJ510" s="17" t="s">
        <v>84</v>
      </c>
      <c r="BK510" s="185">
        <f>ROUND(I510*H510,2)</f>
        <v>0</v>
      </c>
      <c r="BL510" s="17" t="s">
        <v>133</v>
      </c>
      <c r="BM510" s="184" t="s">
        <v>719</v>
      </c>
    </row>
    <row r="511" spans="1:65" s="2" customFormat="1" ht="19.5">
      <c r="A511" s="34"/>
      <c r="B511" s="35"/>
      <c r="C511" s="36"/>
      <c r="D511" s="193" t="s">
        <v>399</v>
      </c>
      <c r="E511" s="36"/>
      <c r="F511" s="234" t="s">
        <v>720</v>
      </c>
      <c r="G511" s="36"/>
      <c r="H511" s="36"/>
      <c r="I511" s="188"/>
      <c r="J511" s="36"/>
      <c r="K511" s="36"/>
      <c r="L511" s="39"/>
      <c r="M511" s="189"/>
      <c r="N511" s="190"/>
      <c r="O511" s="64"/>
      <c r="P511" s="64"/>
      <c r="Q511" s="64"/>
      <c r="R511" s="64"/>
      <c r="S511" s="64"/>
      <c r="T511" s="65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T511" s="17" t="s">
        <v>399</v>
      </c>
      <c r="AU511" s="17" t="s">
        <v>86</v>
      </c>
    </row>
    <row r="512" spans="1:65" s="2" customFormat="1" ht="16.5" customHeight="1">
      <c r="A512" s="34"/>
      <c r="B512" s="35"/>
      <c r="C512" s="173" t="s">
        <v>721</v>
      </c>
      <c r="D512" s="173" t="s">
        <v>128</v>
      </c>
      <c r="E512" s="174" t="s">
        <v>722</v>
      </c>
      <c r="F512" s="175" t="s">
        <v>723</v>
      </c>
      <c r="G512" s="176" t="s">
        <v>420</v>
      </c>
      <c r="H512" s="177">
        <v>2</v>
      </c>
      <c r="I512" s="178"/>
      <c r="J512" s="179">
        <f>ROUND(I512*H512,2)</f>
        <v>0</v>
      </c>
      <c r="K512" s="175" t="s">
        <v>132</v>
      </c>
      <c r="L512" s="39"/>
      <c r="M512" s="180" t="s">
        <v>19</v>
      </c>
      <c r="N512" s="181" t="s">
        <v>47</v>
      </c>
      <c r="O512" s="64"/>
      <c r="P512" s="182">
        <f>O512*H512</f>
        <v>0</v>
      </c>
      <c r="Q512" s="182">
        <v>0.217338</v>
      </c>
      <c r="R512" s="182">
        <f>Q512*H512</f>
        <v>0.43467600000000001</v>
      </c>
      <c r="S512" s="182">
        <v>0</v>
      </c>
      <c r="T512" s="183">
        <f>S512*H512</f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84" t="s">
        <v>133</v>
      </c>
      <c r="AT512" s="184" t="s">
        <v>128</v>
      </c>
      <c r="AU512" s="184" t="s">
        <v>86</v>
      </c>
      <c r="AY512" s="17" t="s">
        <v>126</v>
      </c>
      <c r="BE512" s="185">
        <f>IF(N512="základní",J512,0)</f>
        <v>0</v>
      </c>
      <c r="BF512" s="185">
        <f>IF(N512="snížená",J512,0)</f>
        <v>0</v>
      </c>
      <c r="BG512" s="185">
        <f>IF(N512="zákl. přenesená",J512,0)</f>
        <v>0</v>
      </c>
      <c r="BH512" s="185">
        <f>IF(N512="sníž. přenesená",J512,0)</f>
        <v>0</v>
      </c>
      <c r="BI512" s="185">
        <f>IF(N512="nulová",J512,0)</f>
        <v>0</v>
      </c>
      <c r="BJ512" s="17" t="s">
        <v>84</v>
      </c>
      <c r="BK512" s="185">
        <f>ROUND(I512*H512,2)</f>
        <v>0</v>
      </c>
      <c r="BL512" s="17" t="s">
        <v>133</v>
      </c>
      <c r="BM512" s="184" t="s">
        <v>724</v>
      </c>
    </row>
    <row r="513" spans="1:65" s="2" customFormat="1">
      <c r="A513" s="34"/>
      <c r="B513" s="35"/>
      <c r="C513" s="36"/>
      <c r="D513" s="186" t="s">
        <v>135</v>
      </c>
      <c r="E513" s="36"/>
      <c r="F513" s="187" t="s">
        <v>725</v>
      </c>
      <c r="G513" s="36"/>
      <c r="H513" s="36"/>
      <c r="I513" s="188"/>
      <c r="J513" s="36"/>
      <c r="K513" s="36"/>
      <c r="L513" s="39"/>
      <c r="M513" s="189"/>
      <c r="N513" s="190"/>
      <c r="O513" s="64"/>
      <c r="P513" s="64"/>
      <c r="Q513" s="64"/>
      <c r="R513" s="64"/>
      <c r="S513" s="64"/>
      <c r="T513" s="65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T513" s="17" t="s">
        <v>135</v>
      </c>
      <c r="AU513" s="17" t="s">
        <v>86</v>
      </c>
    </row>
    <row r="514" spans="1:65" s="2" customFormat="1" ht="16.5" customHeight="1">
      <c r="A514" s="34"/>
      <c r="B514" s="35"/>
      <c r="C514" s="224" t="s">
        <v>726</v>
      </c>
      <c r="D514" s="224" t="s">
        <v>362</v>
      </c>
      <c r="E514" s="225" t="s">
        <v>727</v>
      </c>
      <c r="F514" s="226" t="s">
        <v>728</v>
      </c>
      <c r="G514" s="227" t="s">
        <v>420</v>
      </c>
      <c r="H514" s="228">
        <v>2</v>
      </c>
      <c r="I514" s="229"/>
      <c r="J514" s="230">
        <f>ROUND(I514*H514,2)</f>
        <v>0</v>
      </c>
      <c r="K514" s="226" t="s">
        <v>132</v>
      </c>
      <c r="L514" s="231"/>
      <c r="M514" s="232" t="s">
        <v>19</v>
      </c>
      <c r="N514" s="233" t="s">
        <v>47</v>
      </c>
      <c r="O514" s="64"/>
      <c r="P514" s="182">
        <f>O514*H514</f>
        <v>0</v>
      </c>
      <c r="Q514" s="182">
        <v>4.0000000000000001E-3</v>
      </c>
      <c r="R514" s="182">
        <f>Q514*H514</f>
        <v>8.0000000000000002E-3</v>
      </c>
      <c r="S514" s="182">
        <v>0</v>
      </c>
      <c r="T514" s="183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84" t="s">
        <v>186</v>
      </c>
      <c r="AT514" s="184" t="s">
        <v>362</v>
      </c>
      <c r="AU514" s="184" t="s">
        <v>86</v>
      </c>
      <c r="AY514" s="17" t="s">
        <v>126</v>
      </c>
      <c r="BE514" s="185">
        <f>IF(N514="základní",J514,0)</f>
        <v>0</v>
      </c>
      <c r="BF514" s="185">
        <f>IF(N514="snížená",J514,0)</f>
        <v>0</v>
      </c>
      <c r="BG514" s="185">
        <f>IF(N514="zákl. přenesená",J514,0)</f>
        <v>0</v>
      </c>
      <c r="BH514" s="185">
        <f>IF(N514="sníž. přenesená",J514,0)</f>
        <v>0</v>
      </c>
      <c r="BI514" s="185">
        <f>IF(N514="nulová",J514,0)</f>
        <v>0</v>
      </c>
      <c r="BJ514" s="17" t="s">
        <v>84</v>
      </c>
      <c r="BK514" s="185">
        <f>ROUND(I514*H514,2)</f>
        <v>0</v>
      </c>
      <c r="BL514" s="17" t="s">
        <v>133</v>
      </c>
      <c r="BM514" s="184" t="s">
        <v>729</v>
      </c>
    </row>
    <row r="515" spans="1:65" s="2" customFormat="1" ht="16.5" customHeight="1">
      <c r="A515" s="34"/>
      <c r="B515" s="35"/>
      <c r="C515" s="224" t="s">
        <v>730</v>
      </c>
      <c r="D515" s="224" t="s">
        <v>362</v>
      </c>
      <c r="E515" s="225" t="s">
        <v>731</v>
      </c>
      <c r="F515" s="226" t="s">
        <v>732</v>
      </c>
      <c r="G515" s="227" t="s">
        <v>420</v>
      </c>
      <c r="H515" s="228">
        <v>2</v>
      </c>
      <c r="I515" s="229"/>
      <c r="J515" s="230">
        <f>ROUND(I515*H515,2)</f>
        <v>0</v>
      </c>
      <c r="K515" s="226" t="s">
        <v>132</v>
      </c>
      <c r="L515" s="231"/>
      <c r="M515" s="232" t="s">
        <v>19</v>
      </c>
      <c r="N515" s="233" t="s">
        <v>47</v>
      </c>
      <c r="O515" s="64"/>
      <c r="P515" s="182">
        <f>O515*H515</f>
        <v>0</v>
      </c>
      <c r="Q515" s="182">
        <v>9.2999999999999999E-2</v>
      </c>
      <c r="R515" s="182">
        <f>Q515*H515</f>
        <v>0.186</v>
      </c>
      <c r="S515" s="182">
        <v>0</v>
      </c>
      <c r="T515" s="183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84" t="s">
        <v>186</v>
      </c>
      <c r="AT515" s="184" t="s">
        <v>362</v>
      </c>
      <c r="AU515" s="184" t="s">
        <v>86</v>
      </c>
      <c r="AY515" s="17" t="s">
        <v>126</v>
      </c>
      <c r="BE515" s="185">
        <f>IF(N515="základní",J515,0)</f>
        <v>0</v>
      </c>
      <c r="BF515" s="185">
        <f>IF(N515="snížená",J515,0)</f>
        <v>0</v>
      </c>
      <c r="BG515" s="185">
        <f>IF(N515="zákl. přenesená",J515,0)</f>
        <v>0</v>
      </c>
      <c r="BH515" s="185">
        <f>IF(N515="sníž. přenesená",J515,0)</f>
        <v>0</v>
      </c>
      <c r="BI515" s="185">
        <f>IF(N515="nulová",J515,0)</f>
        <v>0</v>
      </c>
      <c r="BJ515" s="17" t="s">
        <v>84</v>
      </c>
      <c r="BK515" s="185">
        <f>ROUND(I515*H515,2)</f>
        <v>0</v>
      </c>
      <c r="BL515" s="17" t="s">
        <v>133</v>
      </c>
      <c r="BM515" s="184" t="s">
        <v>733</v>
      </c>
    </row>
    <row r="516" spans="1:65" s="12" customFormat="1" ht="22.9" customHeight="1">
      <c r="B516" s="157"/>
      <c r="C516" s="158"/>
      <c r="D516" s="159" t="s">
        <v>75</v>
      </c>
      <c r="E516" s="171" t="s">
        <v>192</v>
      </c>
      <c r="F516" s="171" t="s">
        <v>734</v>
      </c>
      <c r="G516" s="158"/>
      <c r="H516" s="158"/>
      <c r="I516" s="161"/>
      <c r="J516" s="172">
        <f>BK516</f>
        <v>0</v>
      </c>
      <c r="K516" s="158"/>
      <c r="L516" s="163"/>
      <c r="M516" s="164"/>
      <c r="N516" s="165"/>
      <c r="O516" s="165"/>
      <c r="P516" s="166">
        <f>SUM(P517:P691)</f>
        <v>0</v>
      </c>
      <c r="Q516" s="165"/>
      <c r="R516" s="166">
        <f>SUM(R517:R691)</f>
        <v>394.84393924499994</v>
      </c>
      <c r="S516" s="165"/>
      <c r="T516" s="167">
        <f>SUM(T517:T691)</f>
        <v>31.670640000000002</v>
      </c>
      <c r="AR516" s="168" t="s">
        <v>84</v>
      </c>
      <c r="AT516" s="169" t="s">
        <v>75</v>
      </c>
      <c r="AU516" s="169" t="s">
        <v>84</v>
      </c>
      <c r="AY516" s="168" t="s">
        <v>126</v>
      </c>
      <c r="BK516" s="170">
        <f>SUM(BK517:BK691)</f>
        <v>0</v>
      </c>
    </row>
    <row r="517" spans="1:65" s="2" customFormat="1" ht="16.5" customHeight="1">
      <c r="A517" s="34"/>
      <c r="B517" s="35"/>
      <c r="C517" s="173" t="s">
        <v>735</v>
      </c>
      <c r="D517" s="173" t="s">
        <v>128</v>
      </c>
      <c r="E517" s="174" t="s">
        <v>736</v>
      </c>
      <c r="F517" s="175" t="s">
        <v>737</v>
      </c>
      <c r="G517" s="176" t="s">
        <v>420</v>
      </c>
      <c r="H517" s="177">
        <v>13</v>
      </c>
      <c r="I517" s="178"/>
      <c r="J517" s="179">
        <f>ROUND(I517*H517,2)</f>
        <v>0</v>
      </c>
      <c r="K517" s="175" t="s">
        <v>132</v>
      </c>
      <c r="L517" s="39"/>
      <c r="M517" s="180" t="s">
        <v>19</v>
      </c>
      <c r="N517" s="181" t="s">
        <v>47</v>
      </c>
      <c r="O517" s="64"/>
      <c r="P517" s="182">
        <f>O517*H517</f>
        <v>0</v>
      </c>
      <c r="Q517" s="182">
        <v>6.9999999999999999E-4</v>
      </c>
      <c r="R517" s="182">
        <f>Q517*H517</f>
        <v>9.1000000000000004E-3</v>
      </c>
      <c r="S517" s="182">
        <v>0</v>
      </c>
      <c r="T517" s="183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84" t="s">
        <v>133</v>
      </c>
      <c r="AT517" s="184" t="s">
        <v>128</v>
      </c>
      <c r="AU517" s="184" t="s">
        <v>86</v>
      </c>
      <c r="AY517" s="17" t="s">
        <v>126</v>
      </c>
      <c r="BE517" s="185">
        <f>IF(N517="základní",J517,0)</f>
        <v>0</v>
      </c>
      <c r="BF517" s="185">
        <f>IF(N517="snížená",J517,0)</f>
        <v>0</v>
      </c>
      <c r="BG517" s="185">
        <f>IF(N517="zákl. přenesená",J517,0)</f>
        <v>0</v>
      </c>
      <c r="BH517" s="185">
        <f>IF(N517="sníž. přenesená",J517,0)</f>
        <v>0</v>
      </c>
      <c r="BI517" s="185">
        <f>IF(N517="nulová",J517,0)</f>
        <v>0</v>
      </c>
      <c r="BJ517" s="17" t="s">
        <v>84</v>
      </c>
      <c r="BK517" s="185">
        <f>ROUND(I517*H517,2)</f>
        <v>0</v>
      </c>
      <c r="BL517" s="17" t="s">
        <v>133</v>
      </c>
      <c r="BM517" s="184" t="s">
        <v>738</v>
      </c>
    </row>
    <row r="518" spans="1:65" s="2" customFormat="1">
      <c r="A518" s="34"/>
      <c r="B518" s="35"/>
      <c r="C518" s="36"/>
      <c r="D518" s="186" t="s">
        <v>135</v>
      </c>
      <c r="E518" s="36"/>
      <c r="F518" s="187" t="s">
        <v>739</v>
      </c>
      <c r="G518" s="36"/>
      <c r="H518" s="36"/>
      <c r="I518" s="188"/>
      <c r="J518" s="36"/>
      <c r="K518" s="36"/>
      <c r="L518" s="39"/>
      <c r="M518" s="189"/>
      <c r="N518" s="190"/>
      <c r="O518" s="64"/>
      <c r="P518" s="64"/>
      <c r="Q518" s="64"/>
      <c r="R518" s="64"/>
      <c r="S518" s="64"/>
      <c r="T518" s="65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T518" s="17" t="s">
        <v>135</v>
      </c>
      <c r="AU518" s="17" t="s">
        <v>86</v>
      </c>
    </row>
    <row r="519" spans="1:65" s="14" customFormat="1">
      <c r="B519" s="202"/>
      <c r="C519" s="203"/>
      <c r="D519" s="193" t="s">
        <v>137</v>
      </c>
      <c r="E519" s="204" t="s">
        <v>19</v>
      </c>
      <c r="F519" s="205" t="s">
        <v>740</v>
      </c>
      <c r="G519" s="203"/>
      <c r="H519" s="206">
        <v>13</v>
      </c>
      <c r="I519" s="207"/>
      <c r="J519" s="203"/>
      <c r="K519" s="203"/>
      <c r="L519" s="208"/>
      <c r="M519" s="209"/>
      <c r="N519" s="210"/>
      <c r="O519" s="210"/>
      <c r="P519" s="210"/>
      <c r="Q519" s="210"/>
      <c r="R519" s="210"/>
      <c r="S519" s="210"/>
      <c r="T519" s="211"/>
      <c r="AT519" s="212" t="s">
        <v>137</v>
      </c>
      <c r="AU519" s="212" t="s">
        <v>86</v>
      </c>
      <c r="AV519" s="14" t="s">
        <v>86</v>
      </c>
      <c r="AW519" s="14" t="s">
        <v>37</v>
      </c>
      <c r="AX519" s="14" t="s">
        <v>84</v>
      </c>
      <c r="AY519" s="212" t="s">
        <v>126</v>
      </c>
    </row>
    <row r="520" spans="1:65" s="2" customFormat="1" ht="16.5" customHeight="1">
      <c r="A520" s="34"/>
      <c r="B520" s="35"/>
      <c r="C520" s="224" t="s">
        <v>741</v>
      </c>
      <c r="D520" s="224" t="s">
        <v>362</v>
      </c>
      <c r="E520" s="225" t="s">
        <v>742</v>
      </c>
      <c r="F520" s="226" t="s">
        <v>743</v>
      </c>
      <c r="G520" s="227" t="s">
        <v>420</v>
      </c>
      <c r="H520" s="228">
        <v>7</v>
      </c>
      <c r="I520" s="229"/>
      <c r="J520" s="230">
        <f>ROUND(I520*H520,2)</f>
        <v>0</v>
      </c>
      <c r="K520" s="226" t="s">
        <v>132</v>
      </c>
      <c r="L520" s="231"/>
      <c r="M520" s="232" t="s">
        <v>19</v>
      </c>
      <c r="N520" s="233" t="s">
        <v>47</v>
      </c>
      <c r="O520" s="64"/>
      <c r="P520" s="182">
        <f>O520*H520</f>
        <v>0</v>
      </c>
      <c r="Q520" s="182">
        <v>2.5000000000000001E-3</v>
      </c>
      <c r="R520" s="182">
        <f>Q520*H520</f>
        <v>1.7500000000000002E-2</v>
      </c>
      <c r="S520" s="182">
        <v>0</v>
      </c>
      <c r="T520" s="183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184" t="s">
        <v>186</v>
      </c>
      <c r="AT520" s="184" t="s">
        <v>362</v>
      </c>
      <c r="AU520" s="184" t="s">
        <v>86</v>
      </c>
      <c r="AY520" s="17" t="s">
        <v>126</v>
      </c>
      <c r="BE520" s="185">
        <f>IF(N520="základní",J520,0)</f>
        <v>0</v>
      </c>
      <c r="BF520" s="185">
        <f>IF(N520="snížená",J520,0)</f>
        <v>0</v>
      </c>
      <c r="BG520" s="185">
        <f>IF(N520="zákl. přenesená",J520,0)</f>
        <v>0</v>
      </c>
      <c r="BH520" s="185">
        <f>IF(N520="sníž. přenesená",J520,0)</f>
        <v>0</v>
      </c>
      <c r="BI520" s="185">
        <f>IF(N520="nulová",J520,0)</f>
        <v>0</v>
      </c>
      <c r="BJ520" s="17" t="s">
        <v>84</v>
      </c>
      <c r="BK520" s="185">
        <f>ROUND(I520*H520,2)</f>
        <v>0</v>
      </c>
      <c r="BL520" s="17" t="s">
        <v>133</v>
      </c>
      <c r="BM520" s="184" t="s">
        <v>744</v>
      </c>
    </row>
    <row r="521" spans="1:65" s="13" customFormat="1">
      <c r="B521" s="191"/>
      <c r="C521" s="192"/>
      <c r="D521" s="193" t="s">
        <v>137</v>
      </c>
      <c r="E521" s="194" t="s">
        <v>19</v>
      </c>
      <c r="F521" s="195" t="s">
        <v>745</v>
      </c>
      <c r="G521" s="192"/>
      <c r="H521" s="194" t="s">
        <v>19</v>
      </c>
      <c r="I521" s="196"/>
      <c r="J521" s="192"/>
      <c r="K521" s="192"/>
      <c r="L521" s="197"/>
      <c r="M521" s="198"/>
      <c r="N521" s="199"/>
      <c r="O521" s="199"/>
      <c r="P521" s="199"/>
      <c r="Q521" s="199"/>
      <c r="R521" s="199"/>
      <c r="S521" s="199"/>
      <c r="T521" s="200"/>
      <c r="AT521" s="201" t="s">
        <v>137</v>
      </c>
      <c r="AU521" s="201" t="s">
        <v>86</v>
      </c>
      <c r="AV521" s="13" t="s">
        <v>84</v>
      </c>
      <c r="AW521" s="13" t="s">
        <v>37</v>
      </c>
      <c r="AX521" s="13" t="s">
        <v>76</v>
      </c>
      <c r="AY521" s="201" t="s">
        <v>126</v>
      </c>
    </row>
    <row r="522" spans="1:65" s="14" customFormat="1">
      <c r="B522" s="202"/>
      <c r="C522" s="203"/>
      <c r="D522" s="193" t="s">
        <v>137</v>
      </c>
      <c r="E522" s="204" t="s">
        <v>19</v>
      </c>
      <c r="F522" s="205" t="s">
        <v>746</v>
      </c>
      <c r="G522" s="203"/>
      <c r="H522" s="206">
        <v>2</v>
      </c>
      <c r="I522" s="207"/>
      <c r="J522" s="203"/>
      <c r="K522" s="203"/>
      <c r="L522" s="208"/>
      <c r="M522" s="209"/>
      <c r="N522" s="210"/>
      <c r="O522" s="210"/>
      <c r="P522" s="210"/>
      <c r="Q522" s="210"/>
      <c r="R522" s="210"/>
      <c r="S522" s="210"/>
      <c r="T522" s="211"/>
      <c r="AT522" s="212" t="s">
        <v>137</v>
      </c>
      <c r="AU522" s="212" t="s">
        <v>86</v>
      </c>
      <c r="AV522" s="14" t="s">
        <v>86</v>
      </c>
      <c r="AW522" s="14" t="s">
        <v>37</v>
      </c>
      <c r="AX522" s="14" t="s">
        <v>76</v>
      </c>
      <c r="AY522" s="212" t="s">
        <v>126</v>
      </c>
    </row>
    <row r="523" spans="1:65" s="13" customFormat="1">
      <c r="B523" s="191"/>
      <c r="C523" s="192"/>
      <c r="D523" s="193" t="s">
        <v>137</v>
      </c>
      <c r="E523" s="194" t="s">
        <v>19</v>
      </c>
      <c r="F523" s="195" t="s">
        <v>747</v>
      </c>
      <c r="G523" s="192"/>
      <c r="H523" s="194" t="s">
        <v>19</v>
      </c>
      <c r="I523" s="196"/>
      <c r="J523" s="192"/>
      <c r="K523" s="192"/>
      <c r="L523" s="197"/>
      <c r="M523" s="198"/>
      <c r="N523" s="199"/>
      <c r="O523" s="199"/>
      <c r="P523" s="199"/>
      <c r="Q523" s="199"/>
      <c r="R523" s="199"/>
      <c r="S523" s="199"/>
      <c r="T523" s="200"/>
      <c r="AT523" s="201" t="s">
        <v>137</v>
      </c>
      <c r="AU523" s="201" t="s">
        <v>86</v>
      </c>
      <c r="AV523" s="13" t="s">
        <v>84</v>
      </c>
      <c r="AW523" s="13" t="s">
        <v>37</v>
      </c>
      <c r="AX523" s="13" t="s">
        <v>76</v>
      </c>
      <c r="AY523" s="201" t="s">
        <v>126</v>
      </c>
    </row>
    <row r="524" spans="1:65" s="14" customFormat="1">
      <c r="B524" s="202"/>
      <c r="C524" s="203"/>
      <c r="D524" s="193" t="s">
        <v>137</v>
      </c>
      <c r="E524" s="204" t="s">
        <v>19</v>
      </c>
      <c r="F524" s="205" t="s">
        <v>84</v>
      </c>
      <c r="G524" s="203"/>
      <c r="H524" s="206">
        <v>1</v>
      </c>
      <c r="I524" s="207"/>
      <c r="J524" s="203"/>
      <c r="K524" s="203"/>
      <c r="L524" s="208"/>
      <c r="M524" s="209"/>
      <c r="N524" s="210"/>
      <c r="O524" s="210"/>
      <c r="P524" s="210"/>
      <c r="Q524" s="210"/>
      <c r="R524" s="210"/>
      <c r="S524" s="210"/>
      <c r="T524" s="211"/>
      <c r="AT524" s="212" t="s">
        <v>137</v>
      </c>
      <c r="AU524" s="212" t="s">
        <v>86</v>
      </c>
      <c r="AV524" s="14" t="s">
        <v>86</v>
      </c>
      <c r="AW524" s="14" t="s">
        <v>37</v>
      </c>
      <c r="AX524" s="14" t="s">
        <v>76</v>
      </c>
      <c r="AY524" s="212" t="s">
        <v>126</v>
      </c>
    </row>
    <row r="525" spans="1:65" s="13" customFormat="1">
      <c r="B525" s="191"/>
      <c r="C525" s="192"/>
      <c r="D525" s="193" t="s">
        <v>137</v>
      </c>
      <c r="E525" s="194" t="s">
        <v>19</v>
      </c>
      <c r="F525" s="195" t="s">
        <v>748</v>
      </c>
      <c r="G525" s="192"/>
      <c r="H525" s="194" t="s">
        <v>19</v>
      </c>
      <c r="I525" s="196"/>
      <c r="J525" s="192"/>
      <c r="K525" s="192"/>
      <c r="L525" s="197"/>
      <c r="M525" s="198"/>
      <c r="N525" s="199"/>
      <c r="O525" s="199"/>
      <c r="P525" s="199"/>
      <c r="Q525" s="199"/>
      <c r="R525" s="199"/>
      <c r="S525" s="199"/>
      <c r="T525" s="200"/>
      <c r="AT525" s="201" t="s">
        <v>137</v>
      </c>
      <c r="AU525" s="201" t="s">
        <v>86</v>
      </c>
      <c r="AV525" s="13" t="s">
        <v>84</v>
      </c>
      <c r="AW525" s="13" t="s">
        <v>37</v>
      </c>
      <c r="AX525" s="13" t="s">
        <v>76</v>
      </c>
      <c r="AY525" s="201" t="s">
        <v>126</v>
      </c>
    </row>
    <row r="526" spans="1:65" s="14" customFormat="1">
      <c r="B526" s="202"/>
      <c r="C526" s="203"/>
      <c r="D526" s="193" t="s">
        <v>137</v>
      </c>
      <c r="E526" s="204" t="s">
        <v>19</v>
      </c>
      <c r="F526" s="205" t="s">
        <v>86</v>
      </c>
      <c r="G526" s="203"/>
      <c r="H526" s="206">
        <v>2</v>
      </c>
      <c r="I526" s="207"/>
      <c r="J526" s="203"/>
      <c r="K526" s="203"/>
      <c r="L526" s="208"/>
      <c r="M526" s="209"/>
      <c r="N526" s="210"/>
      <c r="O526" s="210"/>
      <c r="P526" s="210"/>
      <c r="Q526" s="210"/>
      <c r="R526" s="210"/>
      <c r="S526" s="210"/>
      <c r="T526" s="211"/>
      <c r="AT526" s="212" t="s">
        <v>137</v>
      </c>
      <c r="AU526" s="212" t="s">
        <v>86</v>
      </c>
      <c r="AV526" s="14" t="s">
        <v>86</v>
      </c>
      <c r="AW526" s="14" t="s">
        <v>37</v>
      </c>
      <c r="AX526" s="14" t="s">
        <v>76</v>
      </c>
      <c r="AY526" s="212" t="s">
        <v>126</v>
      </c>
    </row>
    <row r="527" spans="1:65" s="13" customFormat="1">
      <c r="B527" s="191"/>
      <c r="C527" s="192"/>
      <c r="D527" s="193" t="s">
        <v>137</v>
      </c>
      <c r="E527" s="194" t="s">
        <v>19</v>
      </c>
      <c r="F527" s="195" t="s">
        <v>749</v>
      </c>
      <c r="G527" s="192"/>
      <c r="H527" s="194" t="s">
        <v>19</v>
      </c>
      <c r="I527" s="196"/>
      <c r="J527" s="192"/>
      <c r="K527" s="192"/>
      <c r="L527" s="197"/>
      <c r="M527" s="198"/>
      <c r="N527" s="199"/>
      <c r="O527" s="199"/>
      <c r="P527" s="199"/>
      <c r="Q527" s="199"/>
      <c r="R527" s="199"/>
      <c r="S527" s="199"/>
      <c r="T527" s="200"/>
      <c r="AT527" s="201" t="s">
        <v>137</v>
      </c>
      <c r="AU527" s="201" t="s">
        <v>86</v>
      </c>
      <c r="AV527" s="13" t="s">
        <v>84</v>
      </c>
      <c r="AW527" s="13" t="s">
        <v>37</v>
      </c>
      <c r="AX527" s="13" t="s">
        <v>76</v>
      </c>
      <c r="AY527" s="201" t="s">
        <v>126</v>
      </c>
    </row>
    <row r="528" spans="1:65" s="14" customFormat="1">
      <c r="B528" s="202"/>
      <c r="C528" s="203"/>
      <c r="D528" s="193" t="s">
        <v>137</v>
      </c>
      <c r="E528" s="204" t="s">
        <v>19</v>
      </c>
      <c r="F528" s="205" t="s">
        <v>84</v>
      </c>
      <c r="G528" s="203"/>
      <c r="H528" s="206">
        <v>1</v>
      </c>
      <c r="I528" s="207"/>
      <c r="J528" s="203"/>
      <c r="K528" s="203"/>
      <c r="L528" s="208"/>
      <c r="M528" s="209"/>
      <c r="N528" s="210"/>
      <c r="O528" s="210"/>
      <c r="P528" s="210"/>
      <c r="Q528" s="210"/>
      <c r="R528" s="210"/>
      <c r="S528" s="210"/>
      <c r="T528" s="211"/>
      <c r="AT528" s="212" t="s">
        <v>137</v>
      </c>
      <c r="AU528" s="212" t="s">
        <v>86</v>
      </c>
      <c r="AV528" s="14" t="s">
        <v>86</v>
      </c>
      <c r="AW528" s="14" t="s">
        <v>37</v>
      </c>
      <c r="AX528" s="14" t="s">
        <v>76</v>
      </c>
      <c r="AY528" s="212" t="s">
        <v>126</v>
      </c>
    </row>
    <row r="529" spans="1:65" s="13" customFormat="1">
      <c r="B529" s="191"/>
      <c r="C529" s="192"/>
      <c r="D529" s="193" t="s">
        <v>137</v>
      </c>
      <c r="E529" s="194" t="s">
        <v>19</v>
      </c>
      <c r="F529" s="195" t="s">
        <v>750</v>
      </c>
      <c r="G529" s="192"/>
      <c r="H529" s="194" t="s">
        <v>19</v>
      </c>
      <c r="I529" s="196"/>
      <c r="J529" s="192"/>
      <c r="K529" s="192"/>
      <c r="L529" s="197"/>
      <c r="M529" s="198"/>
      <c r="N529" s="199"/>
      <c r="O529" s="199"/>
      <c r="P529" s="199"/>
      <c r="Q529" s="199"/>
      <c r="R529" s="199"/>
      <c r="S529" s="199"/>
      <c r="T529" s="200"/>
      <c r="AT529" s="201" t="s">
        <v>137</v>
      </c>
      <c r="AU529" s="201" t="s">
        <v>86</v>
      </c>
      <c r="AV529" s="13" t="s">
        <v>84</v>
      </c>
      <c r="AW529" s="13" t="s">
        <v>37</v>
      </c>
      <c r="AX529" s="13" t="s">
        <v>76</v>
      </c>
      <c r="AY529" s="201" t="s">
        <v>126</v>
      </c>
    </row>
    <row r="530" spans="1:65" s="14" customFormat="1">
      <c r="B530" s="202"/>
      <c r="C530" s="203"/>
      <c r="D530" s="193" t="s">
        <v>137</v>
      </c>
      <c r="E530" s="204" t="s">
        <v>19</v>
      </c>
      <c r="F530" s="205" t="s">
        <v>84</v>
      </c>
      <c r="G530" s="203"/>
      <c r="H530" s="206">
        <v>1</v>
      </c>
      <c r="I530" s="207"/>
      <c r="J530" s="203"/>
      <c r="K530" s="203"/>
      <c r="L530" s="208"/>
      <c r="M530" s="209"/>
      <c r="N530" s="210"/>
      <c r="O530" s="210"/>
      <c r="P530" s="210"/>
      <c r="Q530" s="210"/>
      <c r="R530" s="210"/>
      <c r="S530" s="210"/>
      <c r="T530" s="211"/>
      <c r="AT530" s="212" t="s">
        <v>137</v>
      </c>
      <c r="AU530" s="212" t="s">
        <v>86</v>
      </c>
      <c r="AV530" s="14" t="s">
        <v>86</v>
      </c>
      <c r="AW530" s="14" t="s">
        <v>37</v>
      </c>
      <c r="AX530" s="14" t="s">
        <v>76</v>
      </c>
      <c r="AY530" s="212" t="s">
        <v>126</v>
      </c>
    </row>
    <row r="531" spans="1:65" s="15" customFormat="1">
      <c r="B531" s="213"/>
      <c r="C531" s="214"/>
      <c r="D531" s="193" t="s">
        <v>137</v>
      </c>
      <c r="E531" s="215" t="s">
        <v>19</v>
      </c>
      <c r="F531" s="216" t="s">
        <v>148</v>
      </c>
      <c r="G531" s="214"/>
      <c r="H531" s="217">
        <v>7</v>
      </c>
      <c r="I531" s="218"/>
      <c r="J531" s="214"/>
      <c r="K531" s="214"/>
      <c r="L531" s="219"/>
      <c r="M531" s="220"/>
      <c r="N531" s="221"/>
      <c r="O531" s="221"/>
      <c r="P531" s="221"/>
      <c r="Q531" s="221"/>
      <c r="R531" s="221"/>
      <c r="S531" s="221"/>
      <c r="T531" s="222"/>
      <c r="AT531" s="223" t="s">
        <v>137</v>
      </c>
      <c r="AU531" s="223" t="s">
        <v>86</v>
      </c>
      <c r="AV531" s="15" t="s">
        <v>133</v>
      </c>
      <c r="AW531" s="15" t="s">
        <v>37</v>
      </c>
      <c r="AX531" s="15" t="s">
        <v>84</v>
      </c>
      <c r="AY531" s="223" t="s">
        <v>126</v>
      </c>
    </row>
    <row r="532" spans="1:65" s="2" customFormat="1" ht="16.5" customHeight="1">
      <c r="A532" s="34"/>
      <c r="B532" s="35"/>
      <c r="C532" s="224" t="s">
        <v>751</v>
      </c>
      <c r="D532" s="224" t="s">
        <v>362</v>
      </c>
      <c r="E532" s="225" t="s">
        <v>752</v>
      </c>
      <c r="F532" s="226" t="s">
        <v>753</v>
      </c>
      <c r="G532" s="227" t="s">
        <v>420</v>
      </c>
      <c r="H532" s="228">
        <v>2</v>
      </c>
      <c r="I532" s="229"/>
      <c r="J532" s="230">
        <f>ROUND(I532*H532,2)</f>
        <v>0</v>
      </c>
      <c r="K532" s="226" t="s">
        <v>132</v>
      </c>
      <c r="L532" s="231"/>
      <c r="M532" s="232" t="s">
        <v>19</v>
      </c>
      <c r="N532" s="233" t="s">
        <v>47</v>
      </c>
      <c r="O532" s="64"/>
      <c r="P532" s="182">
        <f>O532*H532</f>
        <v>0</v>
      </c>
      <c r="Q532" s="182">
        <v>3.5000000000000001E-3</v>
      </c>
      <c r="R532" s="182">
        <f>Q532*H532</f>
        <v>7.0000000000000001E-3</v>
      </c>
      <c r="S532" s="182">
        <v>0</v>
      </c>
      <c r="T532" s="183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84" t="s">
        <v>186</v>
      </c>
      <c r="AT532" s="184" t="s">
        <v>362</v>
      </c>
      <c r="AU532" s="184" t="s">
        <v>86</v>
      </c>
      <c r="AY532" s="17" t="s">
        <v>126</v>
      </c>
      <c r="BE532" s="185">
        <f>IF(N532="základní",J532,0)</f>
        <v>0</v>
      </c>
      <c r="BF532" s="185">
        <f>IF(N532="snížená",J532,0)</f>
        <v>0</v>
      </c>
      <c r="BG532" s="185">
        <f>IF(N532="zákl. přenesená",J532,0)</f>
        <v>0</v>
      </c>
      <c r="BH532" s="185">
        <f>IF(N532="sníž. přenesená",J532,0)</f>
        <v>0</v>
      </c>
      <c r="BI532" s="185">
        <f>IF(N532="nulová",J532,0)</f>
        <v>0</v>
      </c>
      <c r="BJ532" s="17" t="s">
        <v>84</v>
      </c>
      <c r="BK532" s="185">
        <f>ROUND(I532*H532,2)</f>
        <v>0</v>
      </c>
      <c r="BL532" s="17" t="s">
        <v>133</v>
      </c>
      <c r="BM532" s="184" t="s">
        <v>754</v>
      </c>
    </row>
    <row r="533" spans="1:65" s="13" customFormat="1">
      <c r="B533" s="191"/>
      <c r="C533" s="192"/>
      <c r="D533" s="193" t="s">
        <v>137</v>
      </c>
      <c r="E533" s="194" t="s">
        <v>19</v>
      </c>
      <c r="F533" s="195" t="s">
        <v>755</v>
      </c>
      <c r="G533" s="192"/>
      <c r="H533" s="194" t="s">
        <v>19</v>
      </c>
      <c r="I533" s="196"/>
      <c r="J533" s="192"/>
      <c r="K533" s="192"/>
      <c r="L533" s="197"/>
      <c r="M533" s="198"/>
      <c r="N533" s="199"/>
      <c r="O533" s="199"/>
      <c r="P533" s="199"/>
      <c r="Q533" s="199"/>
      <c r="R533" s="199"/>
      <c r="S533" s="199"/>
      <c r="T533" s="200"/>
      <c r="AT533" s="201" t="s">
        <v>137</v>
      </c>
      <c r="AU533" s="201" t="s">
        <v>86</v>
      </c>
      <c r="AV533" s="13" t="s">
        <v>84</v>
      </c>
      <c r="AW533" s="13" t="s">
        <v>37</v>
      </c>
      <c r="AX533" s="13" t="s">
        <v>76</v>
      </c>
      <c r="AY533" s="201" t="s">
        <v>126</v>
      </c>
    </row>
    <row r="534" spans="1:65" s="14" customFormat="1">
      <c r="B534" s="202"/>
      <c r="C534" s="203"/>
      <c r="D534" s="193" t="s">
        <v>137</v>
      </c>
      <c r="E534" s="204" t="s">
        <v>19</v>
      </c>
      <c r="F534" s="205" t="s">
        <v>86</v>
      </c>
      <c r="G534" s="203"/>
      <c r="H534" s="206">
        <v>2</v>
      </c>
      <c r="I534" s="207"/>
      <c r="J534" s="203"/>
      <c r="K534" s="203"/>
      <c r="L534" s="208"/>
      <c r="M534" s="209"/>
      <c r="N534" s="210"/>
      <c r="O534" s="210"/>
      <c r="P534" s="210"/>
      <c r="Q534" s="210"/>
      <c r="R534" s="210"/>
      <c r="S534" s="210"/>
      <c r="T534" s="211"/>
      <c r="AT534" s="212" t="s">
        <v>137</v>
      </c>
      <c r="AU534" s="212" t="s">
        <v>86</v>
      </c>
      <c r="AV534" s="14" t="s">
        <v>86</v>
      </c>
      <c r="AW534" s="14" t="s">
        <v>37</v>
      </c>
      <c r="AX534" s="14" t="s">
        <v>84</v>
      </c>
      <c r="AY534" s="212" t="s">
        <v>126</v>
      </c>
    </row>
    <row r="535" spans="1:65" s="2" customFormat="1" ht="16.5" customHeight="1">
      <c r="A535" s="34"/>
      <c r="B535" s="35"/>
      <c r="C535" s="224" t="s">
        <v>756</v>
      </c>
      <c r="D535" s="224" t="s">
        <v>362</v>
      </c>
      <c r="E535" s="225" t="s">
        <v>757</v>
      </c>
      <c r="F535" s="226" t="s">
        <v>758</v>
      </c>
      <c r="G535" s="227" t="s">
        <v>420</v>
      </c>
      <c r="H535" s="228">
        <v>2</v>
      </c>
      <c r="I535" s="229"/>
      <c r="J535" s="230">
        <f>ROUND(I535*H535,2)</f>
        <v>0</v>
      </c>
      <c r="K535" s="226" t="s">
        <v>132</v>
      </c>
      <c r="L535" s="231"/>
      <c r="M535" s="232" t="s">
        <v>19</v>
      </c>
      <c r="N535" s="233" t="s">
        <v>47</v>
      </c>
      <c r="O535" s="64"/>
      <c r="P535" s="182">
        <f>O535*H535</f>
        <v>0</v>
      </c>
      <c r="Q535" s="182">
        <v>5.0000000000000001E-3</v>
      </c>
      <c r="R535" s="182">
        <f>Q535*H535</f>
        <v>0.01</v>
      </c>
      <c r="S535" s="182">
        <v>0</v>
      </c>
      <c r="T535" s="183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84" t="s">
        <v>186</v>
      </c>
      <c r="AT535" s="184" t="s">
        <v>362</v>
      </c>
      <c r="AU535" s="184" t="s">
        <v>86</v>
      </c>
      <c r="AY535" s="17" t="s">
        <v>126</v>
      </c>
      <c r="BE535" s="185">
        <f>IF(N535="základní",J535,0)</f>
        <v>0</v>
      </c>
      <c r="BF535" s="185">
        <f>IF(N535="snížená",J535,0)</f>
        <v>0</v>
      </c>
      <c r="BG535" s="185">
        <f>IF(N535="zákl. přenesená",J535,0)</f>
        <v>0</v>
      </c>
      <c r="BH535" s="185">
        <f>IF(N535="sníž. přenesená",J535,0)</f>
        <v>0</v>
      </c>
      <c r="BI535" s="185">
        <f>IF(N535="nulová",J535,0)</f>
        <v>0</v>
      </c>
      <c r="BJ535" s="17" t="s">
        <v>84</v>
      </c>
      <c r="BK535" s="185">
        <f>ROUND(I535*H535,2)</f>
        <v>0</v>
      </c>
      <c r="BL535" s="17" t="s">
        <v>133</v>
      </c>
      <c r="BM535" s="184" t="s">
        <v>759</v>
      </c>
    </row>
    <row r="536" spans="1:65" s="13" customFormat="1">
      <c r="B536" s="191"/>
      <c r="C536" s="192"/>
      <c r="D536" s="193" t="s">
        <v>137</v>
      </c>
      <c r="E536" s="194" t="s">
        <v>19</v>
      </c>
      <c r="F536" s="195" t="s">
        <v>760</v>
      </c>
      <c r="G536" s="192"/>
      <c r="H536" s="194" t="s">
        <v>19</v>
      </c>
      <c r="I536" s="196"/>
      <c r="J536" s="192"/>
      <c r="K536" s="192"/>
      <c r="L536" s="197"/>
      <c r="M536" s="198"/>
      <c r="N536" s="199"/>
      <c r="O536" s="199"/>
      <c r="P536" s="199"/>
      <c r="Q536" s="199"/>
      <c r="R536" s="199"/>
      <c r="S536" s="199"/>
      <c r="T536" s="200"/>
      <c r="AT536" s="201" t="s">
        <v>137</v>
      </c>
      <c r="AU536" s="201" t="s">
        <v>86</v>
      </c>
      <c r="AV536" s="13" t="s">
        <v>84</v>
      </c>
      <c r="AW536" s="13" t="s">
        <v>37</v>
      </c>
      <c r="AX536" s="13" t="s">
        <v>76</v>
      </c>
      <c r="AY536" s="201" t="s">
        <v>126</v>
      </c>
    </row>
    <row r="537" spans="1:65" s="14" customFormat="1">
      <c r="B537" s="202"/>
      <c r="C537" s="203"/>
      <c r="D537" s="193" t="s">
        <v>137</v>
      </c>
      <c r="E537" s="204" t="s">
        <v>19</v>
      </c>
      <c r="F537" s="205" t="s">
        <v>86</v>
      </c>
      <c r="G537" s="203"/>
      <c r="H537" s="206">
        <v>2</v>
      </c>
      <c r="I537" s="207"/>
      <c r="J537" s="203"/>
      <c r="K537" s="203"/>
      <c r="L537" s="208"/>
      <c r="M537" s="209"/>
      <c r="N537" s="210"/>
      <c r="O537" s="210"/>
      <c r="P537" s="210"/>
      <c r="Q537" s="210"/>
      <c r="R537" s="210"/>
      <c r="S537" s="210"/>
      <c r="T537" s="211"/>
      <c r="AT537" s="212" t="s">
        <v>137</v>
      </c>
      <c r="AU537" s="212" t="s">
        <v>86</v>
      </c>
      <c r="AV537" s="14" t="s">
        <v>86</v>
      </c>
      <c r="AW537" s="14" t="s">
        <v>37</v>
      </c>
      <c r="AX537" s="14" t="s">
        <v>84</v>
      </c>
      <c r="AY537" s="212" t="s">
        <v>126</v>
      </c>
    </row>
    <row r="538" spans="1:65" s="2" customFormat="1" ht="16.5" customHeight="1">
      <c r="A538" s="34"/>
      <c r="B538" s="35"/>
      <c r="C538" s="224" t="s">
        <v>761</v>
      </c>
      <c r="D538" s="224" t="s">
        <v>362</v>
      </c>
      <c r="E538" s="225" t="s">
        <v>762</v>
      </c>
      <c r="F538" s="226" t="s">
        <v>763</v>
      </c>
      <c r="G538" s="227" t="s">
        <v>420</v>
      </c>
      <c r="H538" s="228">
        <v>2</v>
      </c>
      <c r="I538" s="229"/>
      <c r="J538" s="230">
        <f>ROUND(I538*H538,2)</f>
        <v>0</v>
      </c>
      <c r="K538" s="226" t="s">
        <v>132</v>
      </c>
      <c r="L538" s="231"/>
      <c r="M538" s="232" t="s">
        <v>19</v>
      </c>
      <c r="N538" s="233" t="s">
        <v>47</v>
      </c>
      <c r="O538" s="64"/>
      <c r="P538" s="182">
        <f>O538*H538</f>
        <v>0</v>
      </c>
      <c r="Q538" s="182">
        <v>1.6999999999999999E-3</v>
      </c>
      <c r="R538" s="182">
        <f>Q538*H538</f>
        <v>3.3999999999999998E-3</v>
      </c>
      <c r="S538" s="182">
        <v>0</v>
      </c>
      <c r="T538" s="183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84" t="s">
        <v>186</v>
      </c>
      <c r="AT538" s="184" t="s">
        <v>362</v>
      </c>
      <c r="AU538" s="184" t="s">
        <v>86</v>
      </c>
      <c r="AY538" s="17" t="s">
        <v>126</v>
      </c>
      <c r="BE538" s="185">
        <f>IF(N538="základní",J538,0)</f>
        <v>0</v>
      </c>
      <c r="BF538" s="185">
        <f>IF(N538="snížená",J538,0)</f>
        <v>0</v>
      </c>
      <c r="BG538" s="185">
        <f>IF(N538="zákl. přenesená",J538,0)</f>
        <v>0</v>
      </c>
      <c r="BH538" s="185">
        <f>IF(N538="sníž. přenesená",J538,0)</f>
        <v>0</v>
      </c>
      <c r="BI538" s="185">
        <f>IF(N538="nulová",J538,0)</f>
        <v>0</v>
      </c>
      <c r="BJ538" s="17" t="s">
        <v>84</v>
      </c>
      <c r="BK538" s="185">
        <f>ROUND(I538*H538,2)</f>
        <v>0</v>
      </c>
      <c r="BL538" s="17" t="s">
        <v>133</v>
      </c>
      <c r="BM538" s="184" t="s">
        <v>764</v>
      </c>
    </row>
    <row r="539" spans="1:65" s="2" customFormat="1" ht="16.5" customHeight="1">
      <c r="A539" s="34"/>
      <c r="B539" s="35"/>
      <c r="C539" s="173" t="s">
        <v>765</v>
      </c>
      <c r="D539" s="173" t="s">
        <v>128</v>
      </c>
      <c r="E539" s="174" t="s">
        <v>766</v>
      </c>
      <c r="F539" s="175" t="s">
        <v>767</v>
      </c>
      <c r="G539" s="176" t="s">
        <v>420</v>
      </c>
      <c r="H539" s="177">
        <v>6</v>
      </c>
      <c r="I539" s="178"/>
      <c r="J539" s="179">
        <f>ROUND(I539*H539,2)</f>
        <v>0</v>
      </c>
      <c r="K539" s="175" t="s">
        <v>132</v>
      </c>
      <c r="L539" s="39"/>
      <c r="M539" s="180" t="s">
        <v>19</v>
      </c>
      <c r="N539" s="181" t="s">
        <v>47</v>
      </c>
      <c r="O539" s="64"/>
      <c r="P539" s="182">
        <f>O539*H539</f>
        <v>0</v>
      </c>
      <c r="Q539" s="182">
        <v>0.109405</v>
      </c>
      <c r="R539" s="182">
        <f>Q539*H539</f>
        <v>0.65643000000000007</v>
      </c>
      <c r="S539" s="182">
        <v>0</v>
      </c>
      <c r="T539" s="183">
        <f>S539*H539</f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84" t="s">
        <v>133</v>
      </c>
      <c r="AT539" s="184" t="s">
        <v>128</v>
      </c>
      <c r="AU539" s="184" t="s">
        <v>86</v>
      </c>
      <c r="AY539" s="17" t="s">
        <v>126</v>
      </c>
      <c r="BE539" s="185">
        <f>IF(N539="základní",J539,0)</f>
        <v>0</v>
      </c>
      <c r="BF539" s="185">
        <f>IF(N539="snížená",J539,0)</f>
        <v>0</v>
      </c>
      <c r="BG539" s="185">
        <f>IF(N539="zákl. přenesená",J539,0)</f>
        <v>0</v>
      </c>
      <c r="BH539" s="185">
        <f>IF(N539="sníž. přenesená",J539,0)</f>
        <v>0</v>
      </c>
      <c r="BI539" s="185">
        <f>IF(N539="nulová",J539,0)</f>
        <v>0</v>
      </c>
      <c r="BJ539" s="17" t="s">
        <v>84</v>
      </c>
      <c r="BK539" s="185">
        <f>ROUND(I539*H539,2)</f>
        <v>0</v>
      </c>
      <c r="BL539" s="17" t="s">
        <v>133</v>
      </c>
      <c r="BM539" s="184" t="s">
        <v>768</v>
      </c>
    </row>
    <row r="540" spans="1:65" s="2" customFormat="1">
      <c r="A540" s="34"/>
      <c r="B540" s="35"/>
      <c r="C540" s="36"/>
      <c r="D540" s="186" t="s">
        <v>135</v>
      </c>
      <c r="E540" s="36"/>
      <c r="F540" s="187" t="s">
        <v>769</v>
      </c>
      <c r="G540" s="36"/>
      <c r="H540" s="36"/>
      <c r="I540" s="188"/>
      <c r="J540" s="36"/>
      <c r="K540" s="36"/>
      <c r="L540" s="39"/>
      <c r="M540" s="189"/>
      <c r="N540" s="190"/>
      <c r="O540" s="64"/>
      <c r="P540" s="64"/>
      <c r="Q540" s="64"/>
      <c r="R540" s="64"/>
      <c r="S540" s="64"/>
      <c r="T540" s="65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T540" s="17" t="s">
        <v>135</v>
      </c>
      <c r="AU540" s="17" t="s">
        <v>86</v>
      </c>
    </row>
    <row r="541" spans="1:65" s="14" customFormat="1">
      <c r="B541" s="202"/>
      <c r="C541" s="203"/>
      <c r="D541" s="193" t="s">
        <v>137</v>
      </c>
      <c r="E541" s="204" t="s">
        <v>19</v>
      </c>
      <c r="F541" s="205" t="s">
        <v>770</v>
      </c>
      <c r="G541" s="203"/>
      <c r="H541" s="206">
        <v>6</v>
      </c>
      <c r="I541" s="207"/>
      <c r="J541" s="203"/>
      <c r="K541" s="203"/>
      <c r="L541" s="208"/>
      <c r="M541" s="209"/>
      <c r="N541" s="210"/>
      <c r="O541" s="210"/>
      <c r="P541" s="210"/>
      <c r="Q541" s="210"/>
      <c r="R541" s="210"/>
      <c r="S541" s="210"/>
      <c r="T541" s="211"/>
      <c r="AT541" s="212" t="s">
        <v>137</v>
      </c>
      <c r="AU541" s="212" t="s">
        <v>86</v>
      </c>
      <c r="AV541" s="14" t="s">
        <v>86</v>
      </c>
      <c r="AW541" s="14" t="s">
        <v>37</v>
      </c>
      <c r="AX541" s="14" t="s">
        <v>84</v>
      </c>
      <c r="AY541" s="212" t="s">
        <v>126</v>
      </c>
    </row>
    <row r="542" spans="1:65" s="2" customFormat="1" ht="16.5" customHeight="1">
      <c r="A542" s="34"/>
      <c r="B542" s="35"/>
      <c r="C542" s="224" t="s">
        <v>771</v>
      </c>
      <c r="D542" s="224" t="s">
        <v>362</v>
      </c>
      <c r="E542" s="225" t="s">
        <v>772</v>
      </c>
      <c r="F542" s="226" t="s">
        <v>773</v>
      </c>
      <c r="G542" s="227" t="s">
        <v>420</v>
      </c>
      <c r="H542" s="228">
        <v>6</v>
      </c>
      <c r="I542" s="229"/>
      <c r="J542" s="230">
        <f>ROUND(I542*H542,2)</f>
        <v>0</v>
      </c>
      <c r="K542" s="226" t="s">
        <v>132</v>
      </c>
      <c r="L542" s="231"/>
      <c r="M542" s="232" t="s">
        <v>19</v>
      </c>
      <c r="N542" s="233" t="s">
        <v>47</v>
      </c>
      <c r="O542" s="64"/>
      <c r="P542" s="182">
        <f>O542*H542</f>
        <v>0</v>
      </c>
      <c r="Q542" s="182">
        <v>6.1000000000000004E-3</v>
      </c>
      <c r="R542" s="182">
        <f>Q542*H542</f>
        <v>3.6600000000000001E-2</v>
      </c>
      <c r="S542" s="182">
        <v>0</v>
      </c>
      <c r="T542" s="183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84" t="s">
        <v>186</v>
      </c>
      <c r="AT542" s="184" t="s">
        <v>362</v>
      </c>
      <c r="AU542" s="184" t="s">
        <v>86</v>
      </c>
      <c r="AY542" s="17" t="s">
        <v>126</v>
      </c>
      <c r="BE542" s="185">
        <f>IF(N542="základní",J542,0)</f>
        <v>0</v>
      </c>
      <c r="BF542" s="185">
        <f>IF(N542="snížená",J542,0)</f>
        <v>0</v>
      </c>
      <c r="BG542" s="185">
        <f>IF(N542="zákl. přenesená",J542,0)</f>
        <v>0</v>
      </c>
      <c r="BH542" s="185">
        <f>IF(N542="sníž. přenesená",J542,0)</f>
        <v>0</v>
      </c>
      <c r="BI542" s="185">
        <f>IF(N542="nulová",J542,0)</f>
        <v>0</v>
      </c>
      <c r="BJ542" s="17" t="s">
        <v>84</v>
      </c>
      <c r="BK542" s="185">
        <f>ROUND(I542*H542,2)</f>
        <v>0</v>
      </c>
      <c r="BL542" s="17" t="s">
        <v>133</v>
      </c>
      <c r="BM542" s="184" t="s">
        <v>774</v>
      </c>
    </row>
    <row r="543" spans="1:65" s="2" customFormat="1" ht="21.75" customHeight="1">
      <c r="A543" s="34"/>
      <c r="B543" s="35"/>
      <c r="C543" s="173" t="s">
        <v>775</v>
      </c>
      <c r="D543" s="173" t="s">
        <v>128</v>
      </c>
      <c r="E543" s="174" t="s">
        <v>776</v>
      </c>
      <c r="F543" s="175" t="s">
        <v>777</v>
      </c>
      <c r="G543" s="176" t="s">
        <v>253</v>
      </c>
      <c r="H543" s="177">
        <v>60</v>
      </c>
      <c r="I543" s="178"/>
      <c r="J543" s="179">
        <f>ROUND(I543*H543,2)</f>
        <v>0</v>
      </c>
      <c r="K543" s="175" t="s">
        <v>132</v>
      </c>
      <c r="L543" s="39"/>
      <c r="M543" s="180" t="s">
        <v>19</v>
      </c>
      <c r="N543" s="181" t="s">
        <v>47</v>
      </c>
      <c r="O543" s="64"/>
      <c r="P543" s="182">
        <f>O543*H543</f>
        <v>0</v>
      </c>
      <c r="Q543" s="182">
        <v>6.4999999999999997E-4</v>
      </c>
      <c r="R543" s="182">
        <f>Q543*H543</f>
        <v>3.9E-2</v>
      </c>
      <c r="S543" s="182">
        <v>0</v>
      </c>
      <c r="T543" s="183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84" t="s">
        <v>133</v>
      </c>
      <c r="AT543" s="184" t="s">
        <v>128</v>
      </c>
      <c r="AU543" s="184" t="s">
        <v>86</v>
      </c>
      <c r="AY543" s="17" t="s">
        <v>126</v>
      </c>
      <c r="BE543" s="185">
        <f>IF(N543="základní",J543,0)</f>
        <v>0</v>
      </c>
      <c r="BF543" s="185">
        <f>IF(N543="snížená",J543,0)</f>
        <v>0</v>
      </c>
      <c r="BG543" s="185">
        <f>IF(N543="zákl. přenesená",J543,0)</f>
        <v>0</v>
      </c>
      <c r="BH543" s="185">
        <f>IF(N543="sníž. přenesená",J543,0)</f>
        <v>0</v>
      </c>
      <c r="BI543" s="185">
        <f>IF(N543="nulová",J543,0)</f>
        <v>0</v>
      </c>
      <c r="BJ543" s="17" t="s">
        <v>84</v>
      </c>
      <c r="BK543" s="185">
        <f>ROUND(I543*H543,2)</f>
        <v>0</v>
      </c>
      <c r="BL543" s="17" t="s">
        <v>133</v>
      </c>
      <c r="BM543" s="184" t="s">
        <v>778</v>
      </c>
    </row>
    <row r="544" spans="1:65" s="2" customFormat="1">
      <c r="A544" s="34"/>
      <c r="B544" s="35"/>
      <c r="C544" s="36"/>
      <c r="D544" s="186" t="s">
        <v>135</v>
      </c>
      <c r="E544" s="36"/>
      <c r="F544" s="187" t="s">
        <v>779</v>
      </c>
      <c r="G544" s="36"/>
      <c r="H544" s="36"/>
      <c r="I544" s="188"/>
      <c r="J544" s="36"/>
      <c r="K544" s="36"/>
      <c r="L544" s="39"/>
      <c r="M544" s="189"/>
      <c r="N544" s="190"/>
      <c r="O544" s="64"/>
      <c r="P544" s="64"/>
      <c r="Q544" s="64"/>
      <c r="R544" s="64"/>
      <c r="S544" s="64"/>
      <c r="T544" s="65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T544" s="17" t="s">
        <v>135</v>
      </c>
      <c r="AU544" s="17" t="s">
        <v>86</v>
      </c>
    </row>
    <row r="545" spans="1:65" s="13" customFormat="1">
      <c r="B545" s="191"/>
      <c r="C545" s="192"/>
      <c r="D545" s="193" t="s">
        <v>137</v>
      </c>
      <c r="E545" s="194" t="s">
        <v>19</v>
      </c>
      <c r="F545" s="195" t="s">
        <v>780</v>
      </c>
      <c r="G545" s="192"/>
      <c r="H545" s="194" t="s">
        <v>19</v>
      </c>
      <c r="I545" s="196"/>
      <c r="J545" s="192"/>
      <c r="K545" s="192"/>
      <c r="L545" s="197"/>
      <c r="M545" s="198"/>
      <c r="N545" s="199"/>
      <c r="O545" s="199"/>
      <c r="P545" s="199"/>
      <c r="Q545" s="199"/>
      <c r="R545" s="199"/>
      <c r="S545" s="199"/>
      <c r="T545" s="200"/>
      <c r="AT545" s="201" t="s">
        <v>137</v>
      </c>
      <c r="AU545" s="201" t="s">
        <v>86</v>
      </c>
      <c r="AV545" s="13" t="s">
        <v>84</v>
      </c>
      <c r="AW545" s="13" t="s">
        <v>37</v>
      </c>
      <c r="AX545" s="13" t="s">
        <v>76</v>
      </c>
      <c r="AY545" s="201" t="s">
        <v>126</v>
      </c>
    </row>
    <row r="546" spans="1:65" s="14" customFormat="1">
      <c r="B546" s="202"/>
      <c r="C546" s="203"/>
      <c r="D546" s="193" t="s">
        <v>137</v>
      </c>
      <c r="E546" s="204" t="s">
        <v>19</v>
      </c>
      <c r="F546" s="205" t="s">
        <v>781</v>
      </c>
      <c r="G546" s="203"/>
      <c r="H546" s="206">
        <v>60</v>
      </c>
      <c r="I546" s="207"/>
      <c r="J546" s="203"/>
      <c r="K546" s="203"/>
      <c r="L546" s="208"/>
      <c r="M546" s="209"/>
      <c r="N546" s="210"/>
      <c r="O546" s="210"/>
      <c r="P546" s="210"/>
      <c r="Q546" s="210"/>
      <c r="R546" s="210"/>
      <c r="S546" s="210"/>
      <c r="T546" s="211"/>
      <c r="AT546" s="212" t="s">
        <v>137</v>
      </c>
      <c r="AU546" s="212" t="s">
        <v>86</v>
      </c>
      <c r="AV546" s="14" t="s">
        <v>86</v>
      </c>
      <c r="AW546" s="14" t="s">
        <v>37</v>
      </c>
      <c r="AX546" s="14" t="s">
        <v>84</v>
      </c>
      <c r="AY546" s="212" t="s">
        <v>126</v>
      </c>
    </row>
    <row r="547" spans="1:65" s="2" customFormat="1" ht="21.75" customHeight="1">
      <c r="A547" s="34"/>
      <c r="B547" s="35"/>
      <c r="C547" s="173" t="s">
        <v>782</v>
      </c>
      <c r="D547" s="173" t="s">
        <v>128</v>
      </c>
      <c r="E547" s="174" t="s">
        <v>783</v>
      </c>
      <c r="F547" s="175" t="s">
        <v>784</v>
      </c>
      <c r="G547" s="176" t="s">
        <v>253</v>
      </c>
      <c r="H547" s="177">
        <v>80</v>
      </c>
      <c r="I547" s="178"/>
      <c r="J547" s="179">
        <f>ROUND(I547*H547,2)</f>
        <v>0</v>
      </c>
      <c r="K547" s="175" t="s">
        <v>132</v>
      </c>
      <c r="L547" s="39"/>
      <c r="M547" s="180" t="s">
        <v>19</v>
      </c>
      <c r="N547" s="181" t="s">
        <v>47</v>
      </c>
      <c r="O547" s="64"/>
      <c r="P547" s="182">
        <f>O547*H547</f>
        <v>0</v>
      </c>
      <c r="Q547" s="182">
        <v>3.8400000000000001E-4</v>
      </c>
      <c r="R547" s="182">
        <f>Q547*H547</f>
        <v>3.0720000000000001E-2</v>
      </c>
      <c r="S547" s="182">
        <v>0</v>
      </c>
      <c r="T547" s="183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84" t="s">
        <v>133</v>
      </c>
      <c r="AT547" s="184" t="s">
        <v>128</v>
      </c>
      <c r="AU547" s="184" t="s">
        <v>86</v>
      </c>
      <c r="AY547" s="17" t="s">
        <v>126</v>
      </c>
      <c r="BE547" s="185">
        <f>IF(N547="základní",J547,0)</f>
        <v>0</v>
      </c>
      <c r="BF547" s="185">
        <f>IF(N547="snížená",J547,0)</f>
        <v>0</v>
      </c>
      <c r="BG547" s="185">
        <f>IF(N547="zákl. přenesená",J547,0)</f>
        <v>0</v>
      </c>
      <c r="BH547" s="185">
        <f>IF(N547="sníž. přenesená",J547,0)</f>
        <v>0</v>
      </c>
      <c r="BI547" s="185">
        <f>IF(N547="nulová",J547,0)</f>
        <v>0</v>
      </c>
      <c r="BJ547" s="17" t="s">
        <v>84</v>
      </c>
      <c r="BK547" s="185">
        <f>ROUND(I547*H547,2)</f>
        <v>0</v>
      </c>
      <c r="BL547" s="17" t="s">
        <v>133</v>
      </c>
      <c r="BM547" s="184" t="s">
        <v>785</v>
      </c>
    </row>
    <row r="548" spans="1:65" s="2" customFormat="1">
      <c r="A548" s="34"/>
      <c r="B548" s="35"/>
      <c r="C548" s="36"/>
      <c r="D548" s="186" t="s">
        <v>135</v>
      </c>
      <c r="E548" s="36"/>
      <c r="F548" s="187" t="s">
        <v>786</v>
      </c>
      <c r="G548" s="36"/>
      <c r="H548" s="36"/>
      <c r="I548" s="188"/>
      <c r="J548" s="36"/>
      <c r="K548" s="36"/>
      <c r="L548" s="39"/>
      <c r="M548" s="189"/>
      <c r="N548" s="190"/>
      <c r="O548" s="64"/>
      <c r="P548" s="64"/>
      <c r="Q548" s="64"/>
      <c r="R548" s="64"/>
      <c r="S548" s="64"/>
      <c r="T548" s="65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T548" s="17" t="s">
        <v>135</v>
      </c>
      <c r="AU548" s="17" t="s">
        <v>86</v>
      </c>
    </row>
    <row r="549" spans="1:65" s="13" customFormat="1">
      <c r="B549" s="191"/>
      <c r="C549" s="192"/>
      <c r="D549" s="193" t="s">
        <v>137</v>
      </c>
      <c r="E549" s="194" t="s">
        <v>19</v>
      </c>
      <c r="F549" s="195" t="s">
        <v>787</v>
      </c>
      <c r="G549" s="192"/>
      <c r="H549" s="194" t="s">
        <v>19</v>
      </c>
      <c r="I549" s="196"/>
      <c r="J549" s="192"/>
      <c r="K549" s="192"/>
      <c r="L549" s="197"/>
      <c r="M549" s="198"/>
      <c r="N549" s="199"/>
      <c r="O549" s="199"/>
      <c r="P549" s="199"/>
      <c r="Q549" s="199"/>
      <c r="R549" s="199"/>
      <c r="S549" s="199"/>
      <c r="T549" s="200"/>
      <c r="AT549" s="201" t="s">
        <v>137</v>
      </c>
      <c r="AU549" s="201" t="s">
        <v>86</v>
      </c>
      <c r="AV549" s="13" t="s">
        <v>84</v>
      </c>
      <c r="AW549" s="13" t="s">
        <v>37</v>
      </c>
      <c r="AX549" s="13" t="s">
        <v>76</v>
      </c>
      <c r="AY549" s="201" t="s">
        <v>126</v>
      </c>
    </row>
    <row r="550" spans="1:65" s="14" customFormat="1">
      <c r="B550" s="202"/>
      <c r="C550" s="203"/>
      <c r="D550" s="193" t="s">
        <v>137</v>
      </c>
      <c r="E550" s="204" t="s">
        <v>19</v>
      </c>
      <c r="F550" s="205" t="s">
        <v>781</v>
      </c>
      <c r="G550" s="203"/>
      <c r="H550" s="206">
        <v>60</v>
      </c>
      <c r="I550" s="207"/>
      <c r="J550" s="203"/>
      <c r="K550" s="203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137</v>
      </c>
      <c r="AU550" s="212" t="s">
        <v>86</v>
      </c>
      <c r="AV550" s="14" t="s">
        <v>86</v>
      </c>
      <c r="AW550" s="14" t="s">
        <v>37</v>
      </c>
      <c r="AX550" s="14" t="s">
        <v>76</v>
      </c>
      <c r="AY550" s="212" t="s">
        <v>126</v>
      </c>
    </row>
    <row r="551" spans="1:65" s="13" customFormat="1">
      <c r="B551" s="191"/>
      <c r="C551" s="192"/>
      <c r="D551" s="193" t="s">
        <v>137</v>
      </c>
      <c r="E551" s="194" t="s">
        <v>19</v>
      </c>
      <c r="F551" s="195" t="s">
        <v>788</v>
      </c>
      <c r="G551" s="192"/>
      <c r="H551" s="194" t="s">
        <v>19</v>
      </c>
      <c r="I551" s="196"/>
      <c r="J551" s="192"/>
      <c r="K551" s="192"/>
      <c r="L551" s="197"/>
      <c r="M551" s="198"/>
      <c r="N551" s="199"/>
      <c r="O551" s="199"/>
      <c r="P551" s="199"/>
      <c r="Q551" s="199"/>
      <c r="R551" s="199"/>
      <c r="S551" s="199"/>
      <c r="T551" s="200"/>
      <c r="AT551" s="201" t="s">
        <v>137</v>
      </c>
      <c r="AU551" s="201" t="s">
        <v>86</v>
      </c>
      <c r="AV551" s="13" t="s">
        <v>84</v>
      </c>
      <c r="AW551" s="13" t="s">
        <v>37</v>
      </c>
      <c r="AX551" s="13" t="s">
        <v>76</v>
      </c>
      <c r="AY551" s="201" t="s">
        <v>126</v>
      </c>
    </row>
    <row r="552" spans="1:65" s="14" customFormat="1">
      <c r="B552" s="202"/>
      <c r="C552" s="203"/>
      <c r="D552" s="193" t="s">
        <v>137</v>
      </c>
      <c r="E552" s="204" t="s">
        <v>19</v>
      </c>
      <c r="F552" s="205" t="s">
        <v>789</v>
      </c>
      <c r="G552" s="203"/>
      <c r="H552" s="206">
        <v>20</v>
      </c>
      <c r="I552" s="207"/>
      <c r="J552" s="203"/>
      <c r="K552" s="203"/>
      <c r="L552" s="208"/>
      <c r="M552" s="209"/>
      <c r="N552" s="210"/>
      <c r="O552" s="210"/>
      <c r="P552" s="210"/>
      <c r="Q552" s="210"/>
      <c r="R552" s="210"/>
      <c r="S552" s="210"/>
      <c r="T552" s="211"/>
      <c r="AT552" s="212" t="s">
        <v>137</v>
      </c>
      <c r="AU552" s="212" t="s">
        <v>86</v>
      </c>
      <c r="AV552" s="14" t="s">
        <v>86</v>
      </c>
      <c r="AW552" s="14" t="s">
        <v>37</v>
      </c>
      <c r="AX552" s="14" t="s">
        <v>76</v>
      </c>
      <c r="AY552" s="212" t="s">
        <v>126</v>
      </c>
    </row>
    <row r="553" spans="1:65" s="15" customFormat="1">
      <c r="B553" s="213"/>
      <c r="C553" s="214"/>
      <c r="D553" s="193" t="s">
        <v>137</v>
      </c>
      <c r="E553" s="215" t="s">
        <v>19</v>
      </c>
      <c r="F553" s="216" t="s">
        <v>148</v>
      </c>
      <c r="G553" s="214"/>
      <c r="H553" s="217">
        <v>80</v>
      </c>
      <c r="I553" s="218"/>
      <c r="J553" s="214"/>
      <c r="K553" s="214"/>
      <c r="L553" s="219"/>
      <c r="M553" s="220"/>
      <c r="N553" s="221"/>
      <c r="O553" s="221"/>
      <c r="P553" s="221"/>
      <c r="Q553" s="221"/>
      <c r="R553" s="221"/>
      <c r="S553" s="221"/>
      <c r="T553" s="222"/>
      <c r="AT553" s="223" t="s">
        <v>137</v>
      </c>
      <c r="AU553" s="223" t="s">
        <v>86</v>
      </c>
      <c r="AV553" s="15" t="s">
        <v>133</v>
      </c>
      <c r="AW553" s="15" t="s">
        <v>37</v>
      </c>
      <c r="AX553" s="15" t="s">
        <v>84</v>
      </c>
      <c r="AY553" s="223" t="s">
        <v>126</v>
      </c>
    </row>
    <row r="554" spans="1:65" s="2" customFormat="1" ht="21.75" customHeight="1">
      <c r="A554" s="34"/>
      <c r="B554" s="35"/>
      <c r="C554" s="173" t="s">
        <v>790</v>
      </c>
      <c r="D554" s="173" t="s">
        <v>128</v>
      </c>
      <c r="E554" s="174" t="s">
        <v>791</v>
      </c>
      <c r="F554" s="175" t="s">
        <v>792</v>
      </c>
      <c r="G554" s="176" t="s">
        <v>131</v>
      </c>
      <c r="H554" s="177">
        <v>58</v>
      </c>
      <c r="I554" s="178"/>
      <c r="J554" s="179">
        <f>ROUND(I554*H554,2)</f>
        <v>0</v>
      </c>
      <c r="K554" s="175" t="s">
        <v>132</v>
      </c>
      <c r="L554" s="39"/>
      <c r="M554" s="180" t="s">
        <v>19</v>
      </c>
      <c r="N554" s="181" t="s">
        <v>47</v>
      </c>
      <c r="O554" s="64"/>
      <c r="P554" s="182">
        <f>O554*H554</f>
        <v>0</v>
      </c>
      <c r="Q554" s="182">
        <v>2.5999999999999999E-3</v>
      </c>
      <c r="R554" s="182">
        <f>Q554*H554</f>
        <v>0.15079999999999999</v>
      </c>
      <c r="S554" s="182">
        <v>0</v>
      </c>
      <c r="T554" s="183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84" t="s">
        <v>133</v>
      </c>
      <c r="AT554" s="184" t="s">
        <v>128</v>
      </c>
      <c r="AU554" s="184" t="s">
        <v>86</v>
      </c>
      <c r="AY554" s="17" t="s">
        <v>126</v>
      </c>
      <c r="BE554" s="185">
        <f>IF(N554="základní",J554,0)</f>
        <v>0</v>
      </c>
      <c r="BF554" s="185">
        <f>IF(N554="snížená",J554,0)</f>
        <v>0</v>
      </c>
      <c r="BG554" s="185">
        <f>IF(N554="zákl. přenesená",J554,0)</f>
        <v>0</v>
      </c>
      <c r="BH554" s="185">
        <f>IF(N554="sníž. přenesená",J554,0)</f>
        <v>0</v>
      </c>
      <c r="BI554" s="185">
        <f>IF(N554="nulová",J554,0)</f>
        <v>0</v>
      </c>
      <c r="BJ554" s="17" t="s">
        <v>84</v>
      </c>
      <c r="BK554" s="185">
        <f>ROUND(I554*H554,2)</f>
        <v>0</v>
      </c>
      <c r="BL554" s="17" t="s">
        <v>133</v>
      </c>
      <c r="BM554" s="184" t="s">
        <v>793</v>
      </c>
    </row>
    <row r="555" spans="1:65" s="2" customFormat="1">
      <c r="A555" s="34"/>
      <c r="B555" s="35"/>
      <c r="C555" s="36"/>
      <c r="D555" s="186" t="s">
        <v>135</v>
      </c>
      <c r="E555" s="36"/>
      <c r="F555" s="187" t="s">
        <v>794</v>
      </c>
      <c r="G555" s="36"/>
      <c r="H555" s="36"/>
      <c r="I555" s="188"/>
      <c r="J555" s="36"/>
      <c r="K555" s="36"/>
      <c r="L555" s="39"/>
      <c r="M555" s="189"/>
      <c r="N555" s="190"/>
      <c r="O555" s="64"/>
      <c r="P555" s="64"/>
      <c r="Q555" s="64"/>
      <c r="R555" s="64"/>
      <c r="S555" s="64"/>
      <c r="T555" s="65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T555" s="17" t="s">
        <v>135</v>
      </c>
      <c r="AU555" s="17" t="s">
        <v>86</v>
      </c>
    </row>
    <row r="556" spans="1:65" s="13" customFormat="1">
      <c r="B556" s="191"/>
      <c r="C556" s="192"/>
      <c r="D556" s="193" t="s">
        <v>137</v>
      </c>
      <c r="E556" s="194" t="s">
        <v>19</v>
      </c>
      <c r="F556" s="195" t="s">
        <v>795</v>
      </c>
      <c r="G556" s="192"/>
      <c r="H556" s="194" t="s">
        <v>19</v>
      </c>
      <c r="I556" s="196"/>
      <c r="J556" s="192"/>
      <c r="K556" s="192"/>
      <c r="L556" s="197"/>
      <c r="M556" s="198"/>
      <c r="N556" s="199"/>
      <c r="O556" s="199"/>
      <c r="P556" s="199"/>
      <c r="Q556" s="199"/>
      <c r="R556" s="199"/>
      <c r="S556" s="199"/>
      <c r="T556" s="200"/>
      <c r="AT556" s="201" t="s">
        <v>137</v>
      </c>
      <c r="AU556" s="201" t="s">
        <v>86</v>
      </c>
      <c r="AV556" s="13" t="s">
        <v>84</v>
      </c>
      <c r="AW556" s="13" t="s">
        <v>37</v>
      </c>
      <c r="AX556" s="13" t="s">
        <v>76</v>
      </c>
      <c r="AY556" s="201" t="s">
        <v>126</v>
      </c>
    </row>
    <row r="557" spans="1:65" s="14" customFormat="1">
      <c r="B557" s="202"/>
      <c r="C557" s="203"/>
      <c r="D557" s="193" t="s">
        <v>137</v>
      </c>
      <c r="E557" s="204" t="s">
        <v>19</v>
      </c>
      <c r="F557" s="205" t="s">
        <v>796</v>
      </c>
      <c r="G557" s="203"/>
      <c r="H557" s="206">
        <v>3</v>
      </c>
      <c r="I557" s="207"/>
      <c r="J557" s="203"/>
      <c r="K557" s="203"/>
      <c r="L557" s="208"/>
      <c r="M557" s="209"/>
      <c r="N557" s="210"/>
      <c r="O557" s="210"/>
      <c r="P557" s="210"/>
      <c r="Q557" s="210"/>
      <c r="R557" s="210"/>
      <c r="S557" s="210"/>
      <c r="T557" s="211"/>
      <c r="AT557" s="212" t="s">
        <v>137</v>
      </c>
      <c r="AU557" s="212" t="s">
        <v>86</v>
      </c>
      <c r="AV557" s="14" t="s">
        <v>86</v>
      </c>
      <c r="AW557" s="14" t="s">
        <v>37</v>
      </c>
      <c r="AX557" s="14" t="s">
        <v>76</v>
      </c>
      <c r="AY557" s="212" t="s">
        <v>126</v>
      </c>
    </row>
    <row r="558" spans="1:65" s="13" customFormat="1">
      <c r="B558" s="191"/>
      <c r="C558" s="192"/>
      <c r="D558" s="193" t="s">
        <v>137</v>
      </c>
      <c r="E558" s="194" t="s">
        <v>19</v>
      </c>
      <c r="F558" s="195" t="s">
        <v>797</v>
      </c>
      <c r="G558" s="192"/>
      <c r="H558" s="194" t="s">
        <v>19</v>
      </c>
      <c r="I558" s="196"/>
      <c r="J558" s="192"/>
      <c r="K558" s="192"/>
      <c r="L558" s="197"/>
      <c r="M558" s="198"/>
      <c r="N558" s="199"/>
      <c r="O558" s="199"/>
      <c r="P558" s="199"/>
      <c r="Q558" s="199"/>
      <c r="R558" s="199"/>
      <c r="S558" s="199"/>
      <c r="T558" s="200"/>
      <c r="AT558" s="201" t="s">
        <v>137</v>
      </c>
      <c r="AU558" s="201" t="s">
        <v>86</v>
      </c>
      <c r="AV558" s="13" t="s">
        <v>84</v>
      </c>
      <c r="AW558" s="13" t="s">
        <v>37</v>
      </c>
      <c r="AX558" s="13" t="s">
        <v>76</v>
      </c>
      <c r="AY558" s="201" t="s">
        <v>126</v>
      </c>
    </row>
    <row r="559" spans="1:65" s="14" customFormat="1">
      <c r="B559" s="202"/>
      <c r="C559" s="203"/>
      <c r="D559" s="193" t="s">
        <v>137</v>
      </c>
      <c r="E559" s="204" t="s">
        <v>19</v>
      </c>
      <c r="F559" s="205" t="s">
        <v>798</v>
      </c>
      <c r="G559" s="203"/>
      <c r="H559" s="206">
        <v>6</v>
      </c>
      <c r="I559" s="207"/>
      <c r="J559" s="203"/>
      <c r="K559" s="203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137</v>
      </c>
      <c r="AU559" s="212" t="s">
        <v>86</v>
      </c>
      <c r="AV559" s="14" t="s">
        <v>86</v>
      </c>
      <c r="AW559" s="14" t="s">
        <v>37</v>
      </c>
      <c r="AX559" s="14" t="s">
        <v>76</v>
      </c>
      <c r="AY559" s="212" t="s">
        <v>126</v>
      </c>
    </row>
    <row r="560" spans="1:65" s="13" customFormat="1">
      <c r="B560" s="191"/>
      <c r="C560" s="192"/>
      <c r="D560" s="193" t="s">
        <v>137</v>
      </c>
      <c r="E560" s="194" t="s">
        <v>19</v>
      </c>
      <c r="F560" s="195" t="s">
        <v>799</v>
      </c>
      <c r="G560" s="192"/>
      <c r="H560" s="194" t="s">
        <v>19</v>
      </c>
      <c r="I560" s="196"/>
      <c r="J560" s="192"/>
      <c r="K560" s="192"/>
      <c r="L560" s="197"/>
      <c r="M560" s="198"/>
      <c r="N560" s="199"/>
      <c r="O560" s="199"/>
      <c r="P560" s="199"/>
      <c r="Q560" s="199"/>
      <c r="R560" s="199"/>
      <c r="S560" s="199"/>
      <c r="T560" s="200"/>
      <c r="AT560" s="201" t="s">
        <v>137</v>
      </c>
      <c r="AU560" s="201" t="s">
        <v>86</v>
      </c>
      <c r="AV560" s="13" t="s">
        <v>84</v>
      </c>
      <c r="AW560" s="13" t="s">
        <v>37</v>
      </c>
      <c r="AX560" s="13" t="s">
        <v>76</v>
      </c>
      <c r="AY560" s="201" t="s">
        <v>126</v>
      </c>
    </row>
    <row r="561" spans="2:51" s="14" customFormat="1">
      <c r="B561" s="202"/>
      <c r="C561" s="203"/>
      <c r="D561" s="193" t="s">
        <v>137</v>
      </c>
      <c r="E561" s="204" t="s">
        <v>19</v>
      </c>
      <c r="F561" s="205" t="s">
        <v>800</v>
      </c>
      <c r="G561" s="203"/>
      <c r="H561" s="206">
        <v>1</v>
      </c>
      <c r="I561" s="207"/>
      <c r="J561" s="203"/>
      <c r="K561" s="203"/>
      <c r="L561" s="208"/>
      <c r="M561" s="209"/>
      <c r="N561" s="210"/>
      <c r="O561" s="210"/>
      <c r="P561" s="210"/>
      <c r="Q561" s="210"/>
      <c r="R561" s="210"/>
      <c r="S561" s="210"/>
      <c r="T561" s="211"/>
      <c r="AT561" s="212" t="s">
        <v>137</v>
      </c>
      <c r="AU561" s="212" t="s">
        <v>86</v>
      </c>
      <c r="AV561" s="14" t="s">
        <v>86</v>
      </c>
      <c r="AW561" s="14" t="s">
        <v>37</v>
      </c>
      <c r="AX561" s="14" t="s">
        <v>76</v>
      </c>
      <c r="AY561" s="212" t="s">
        <v>126</v>
      </c>
    </row>
    <row r="562" spans="2:51" s="13" customFormat="1">
      <c r="B562" s="191"/>
      <c r="C562" s="192"/>
      <c r="D562" s="193" t="s">
        <v>137</v>
      </c>
      <c r="E562" s="194" t="s">
        <v>19</v>
      </c>
      <c r="F562" s="195" t="s">
        <v>801</v>
      </c>
      <c r="G562" s="192"/>
      <c r="H562" s="194" t="s">
        <v>19</v>
      </c>
      <c r="I562" s="196"/>
      <c r="J562" s="192"/>
      <c r="K562" s="192"/>
      <c r="L562" s="197"/>
      <c r="M562" s="198"/>
      <c r="N562" s="199"/>
      <c r="O562" s="199"/>
      <c r="P562" s="199"/>
      <c r="Q562" s="199"/>
      <c r="R562" s="199"/>
      <c r="S562" s="199"/>
      <c r="T562" s="200"/>
      <c r="AT562" s="201" t="s">
        <v>137</v>
      </c>
      <c r="AU562" s="201" t="s">
        <v>86</v>
      </c>
      <c r="AV562" s="13" t="s">
        <v>84</v>
      </c>
      <c r="AW562" s="13" t="s">
        <v>37</v>
      </c>
      <c r="AX562" s="13" t="s">
        <v>76</v>
      </c>
      <c r="AY562" s="201" t="s">
        <v>126</v>
      </c>
    </row>
    <row r="563" spans="2:51" s="14" customFormat="1">
      <c r="B563" s="202"/>
      <c r="C563" s="203"/>
      <c r="D563" s="193" t="s">
        <v>137</v>
      </c>
      <c r="E563" s="204" t="s">
        <v>19</v>
      </c>
      <c r="F563" s="205" t="s">
        <v>802</v>
      </c>
      <c r="G563" s="203"/>
      <c r="H563" s="206">
        <v>4</v>
      </c>
      <c r="I563" s="207"/>
      <c r="J563" s="203"/>
      <c r="K563" s="203"/>
      <c r="L563" s="208"/>
      <c r="M563" s="209"/>
      <c r="N563" s="210"/>
      <c r="O563" s="210"/>
      <c r="P563" s="210"/>
      <c r="Q563" s="210"/>
      <c r="R563" s="210"/>
      <c r="S563" s="210"/>
      <c r="T563" s="211"/>
      <c r="AT563" s="212" t="s">
        <v>137</v>
      </c>
      <c r="AU563" s="212" t="s">
        <v>86</v>
      </c>
      <c r="AV563" s="14" t="s">
        <v>86</v>
      </c>
      <c r="AW563" s="14" t="s">
        <v>37</v>
      </c>
      <c r="AX563" s="14" t="s">
        <v>76</v>
      </c>
      <c r="AY563" s="212" t="s">
        <v>126</v>
      </c>
    </row>
    <row r="564" spans="2:51" s="13" customFormat="1">
      <c r="B564" s="191"/>
      <c r="C564" s="192"/>
      <c r="D564" s="193" t="s">
        <v>137</v>
      </c>
      <c r="E564" s="194" t="s">
        <v>19</v>
      </c>
      <c r="F564" s="195" t="s">
        <v>803</v>
      </c>
      <c r="G564" s="192"/>
      <c r="H564" s="194" t="s">
        <v>19</v>
      </c>
      <c r="I564" s="196"/>
      <c r="J564" s="192"/>
      <c r="K564" s="192"/>
      <c r="L564" s="197"/>
      <c r="M564" s="198"/>
      <c r="N564" s="199"/>
      <c r="O564" s="199"/>
      <c r="P564" s="199"/>
      <c r="Q564" s="199"/>
      <c r="R564" s="199"/>
      <c r="S564" s="199"/>
      <c r="T564" s="200"/>
      <c r="AT564" s="201" t="s">
        <v>137</v>
      </c>
      <c r="AU564" s="201" t="s">
        <v>86</v>
      </c>
      <c r="AV564" s="13" t="s">
        <v>84</v>
      </c>
      <c r="AW564" s="13" t="s">
        <v>37</v>
      </c>
      <c r="AX564" s="13" t="s">
        <v>76</v>
      </c>
      <c r="AY564" s="201" t="s">
        <v>126</v>
      </c>
    </row>
    <row r="565" spans="2:51" s="14" customFormat="1">
      <c r="B565" s="202"/>
      <c r="C565" s="203"/>
      <c r="D565" s="193" t="s">
        <v>137</v>
      </c>
      <c r="E565" s="204" t="s">
        <v>19</v>
      </c>
      <c r="F565" s="205" t="s">
        <v>804</v>
      </c>
      <c r="G565" s="203"/>
      <c r="H565" s="206">
        <v>10</v>
      </c>
      <c r="I565" s="207"/>
      <c r="J565" s="203"/>
      <c r="K565" s="203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137</v>
      </c>
      <c r="AU565" s="212" t="s">
        <v>86</v>
      </c>
      <c r="AV565" s="14" t="s">
        <v>86</v>
      </c>
      <c r="AW565" s="14" t="s">
        <v>37</v>
      </c>
      <c r="AX565" s="14" t="s">
        <v>76</v>
      </c>
      <c r="AY565" s="212" t="s">
        <v>126</v>
      </c>
    </row>
    <row r="566" spans="2:51" s="13" customFormat="1">
      <c r="B566" s="191"/>
      <c r="C566" s="192"/>
      <c r="D566" s="193" t="s">
        <v>137</v>
      </c>
      <c r="E566" s="194" t="s">
        <v>19</v>
      </c>
      <c r="F566" s="195" t="s">
        <v>805</v>
      </c>
      <c r="G566" s="192"/>
      <c r="H566" s="194" t="s">
        <v>19</v>
      </c>
      <c r="I566" s="196"/>
      <c r="J566" s="192"/>
      <c r="K566" s="192"/>
      <c r="L566" s="197"/>
      <c r="M566" s="198"/>
      <c r="N566" s="199"/>
      <c r="O566" s="199"/>
      <c r="P566" s="199"/>
      <c r="Q566" s="199"/>
      <c r="R566" s="199"/>
      <c r="S566" s="199"/>
      <c r="T566" s="200"/>
      <c r="AT566" s="201" t="s">
        <v>137</v>
      </c>
      <c r="AU566" s="201" t="s">
        <v>86</v>
      </c>
      <c r="AV566" s="13" t="s">
        <v>84</v>
      </c>
      <c r="AW566" s="13" t="s">
        <v>37</v>
      </c>
      <c r="AX566" s="13" t="s">
        <v>76</v>
      </c>
      <c r="AY566" s="201" t="s">
        <v>126</v>
      </c>
    </row>
    <row r="567" spans="2:51" s="14" customFormat="1">
      <c r="B567" s="202"/>
      <c r="C567" s="203"/>
      <c r="D567" s="193" t="s">
        <v>137</v>
      </c>
      <c r="E567" s="204" t="s">
        <v>19</v>
      </c>
      <c r="F567" s="205" t="s">
        <v>802</v>
      </c>
      <c r="G567" s="203"/>
      <c r="H567" s="206">
        <v>4</v>
      </c>
      <c r="I567" s="207"/>
      <c r="J567" s="203"/>
      <c r="K567" s="203"/>
      <c r="L567" s="208"/>
      <c r="M567" s="209"/>
      <c r="N567" s="210"/>
      <c r="O567" s="210"/>
      <c r="P567" s="210"/>
      <c r="Q567" s="210"/>
      <c r="R567" s="210"/>
      <c r="S567" s="210"/>
      <c r="T567" s="211"/>
      <c r="AT567" s="212" t="s">
        <v>137</v>
      </c>
      <c r="AU567" s="212" t="s">
        <v>86</v>
      </c>
      <c r="AV567" s="14" t="s">
        <v>86</v>
      </c>
      <c r="AW567" s="14" t="s">
        <v>37</v>
      </c>
      <c r="AX567" s="14" t="s">
        <v>76</v>
      </c>
      <c r="AY567" s="212" t="s">
        <v>126</v>
      </c>
    </row>
    <row r="568" spans="2:51" s="13" customFormat="1">
      <c r="B568" s="191"/>
      <c r="C568" s="192"/>
      <c r="D568" s="193" t="s">
        <v>137</v>
      </c>
      <c r="E568" s="194" t="s">
        <v>19</v>
      </c>
      <c r="F568" s="195" t="s">
        <v>806</v>
      </c>
      <c r="G568" s="192"/>
      <c r="H568" s="194" t="s">
        <v>19</v>
      </c>
      <c r="I568" s="196"/>
      <c r="J568" s="192"/>
      <c r="K568" s="192"/>
      <c r="L568" s="197"/>
      <c r="M568" s="198"/>
      <c r="N568" s="199"/>
      <c r="O568" s="199"/>
      <c r="P568" s="199"/>
      <c r="Q568" s="199"/>
      <c r="R568" s="199"/>
      <c r="S568" s="199"/>
      <c r="T568" s="200"/>
      <c r="AT568" s="201" t="s">
        <v>137</v>
      </c>
      <c r="AU568" s="201" t="s">
        <v>86</v>
      </c>
      <c r="AV568" s="13" t="s">
        <v>84</v>
      </c>
      <c r="AW568" s="13" t="s">
        <v>37</v>
      </c>
      <c r="AX568" s="13" t="s">
        <v>76</v>
      </c>
      <c r="AY568" s="201" t="s">
        <v>126</v>
      </c>
    </row>
    <row r="569" spans="2:51" s="14" customFormat="1">
      <c r="B569" s="202"/>
      <c r="C569" s="203"/>
      <c r="D569" s="193" t="s">
        <v>137</v>
      </c>
      <c r="E569" s="204" t="s">
        <v>19</v>
      </c>
      <c r="F569" s="205" t="s">
        <v>8</v>
      </c>
      <c r="G569" s="203"/>
      <c r="H569" s="206">
        <v>12</v>
      </c>
      <c r="I569" s="207"/>
      <c r="J569" s="203"/>
      <c r="K569" s="203"/>
      <c r="L569" s="208"/>
      <c r="M569" s="209"/>
      <c r="N569" s="210"/>
      <c r="O569" s="210"/>
      <c r="P569" s="210"/>
      <c r="Q569" s="210"/>
      <c r="R569" s="210"/>
      <c r="S569" s="210"/>
      <c r="T569" s="211"/>
      <c r="AT569" s="212" t="s">
        <v>137</v>
      </c>
      <c r="AU569" s="212" t="s">
        <v>86</v>
      </c>
      <c r="AV569" s="14" t="s">
        <v>86</v>
      </c>
      <c r="AW569" s="14" t="s">
        <v>37</v>
      </c>
      <c r="AX569" s="14" t="s">
        <v>76</v>
      </c>
      <c r="AY569" s="212" t="s">
        <v>126</v>
      </c>
    </row>
    <row r="570" spans="2:51" s="13" customFormat="1">
      <c r="B570" s="191"/>
      <c r="C570" s="192"/>
      <c r="D570" s="193" t="s">
        <v>137</v>
      </c>
      <c r="E570" s="194" t="s">
        <v>19</v>
      </c>
      <c r="F570" s="195" t="s">
        <v>806</v>
      </c>
      <c r="G570" s="192"/>
      <c r="H570" s="194" t="s">
        <v>19</v>
      </c>
      <c r="I570" s="196"/>
      <c r="J570" s="192"/>
      <c r="K570" s="192"/>
      <c r="L570" s="197"/>
      <c r="M570" s="198"/>
      <c r="N570" s="199"/>
      <c r="O570" s="199"/>
      <c r="P570" s="199"/>
      <c r="Q570" s="199"/>
      <c r="R570" s="199"/>
      <c r="S570" s="199"/>
      <c r="T570" s="200"/>
      <c r="AT570" s="201" t="s">
        <v>137</v>
      </c>
      <c r="AU570" s="201" t="s">
        <v>86</v>
      </c>
      <c r="AV570" s="13" t="s">
        <v>84</v>
      </c>
      <c r="AW570" s="13" t="s">
        <v>37</v>
      </c>
      <c r="AX570" s="13" t="s">
        <v>76</v>
      </c>
      <c r="AY570" s="201" t="s">
        <v>126</v>
      </c>
    </row>
    <row r="571" spans="2:51" s="14" customFormat="1">
      <c r="B571" s="202"/>
      <c r="C571" s="203"/>
      <c r="D571" s="193" t="s">
        <v>137</v>
      </c>
      <c r="E571" s="204" t="s">
        <v>19</v>
      </c>
      <c r="F571" s="205" t="s">
        <v>149</v>
      </c>
      <c r="G571" s="203"/>
      <c r="H571" s="206">
        <v>3</v>
      </c>
      <c r="I571" s="207"/>
      <c r="J571" s="203"/>
      <c r="K571" s="203"/>
      <c r="L571" s="208"/>
      <c r="M571" s="209"/>
      <c r="N571" s="210"/>
      <c r="O571" s="210"/>
      <c r="P571" s="210"/>
      <c r="Q571" s="210"/>
      <c r="R571" s="210"/>
      <c r="S571" s="210"/>
      <c r="T571" s="211"/>
      <c r="AT571" s="212" t="s">
        <v>137</v>
      </c>
      <c r="AU571" s="212" t="s">
        <v>86</v>
      </c>
      <c r="AV571" s="14" t="s">
        <v>86</v>
      </c>
      <c r="AW571" s="14" t="s">
        <v>37</v>
      </c>
      <c r="AX571" s="14" t="s">
        <v>76</v>
      </c>
      <c r="AY571" s="212" t="s">
        <v>126</v>
      </c>
    </row>
    <row r="572" spans="2:51" s="13" customFormat="1">
      <c r="B572" s="191"/>
      <c r="C572" s="192"/>
      <c r="D572" s="193" t="s">
        <v>137</v>
      </c>
      <c r="E572" s="194" t="s">
        <v>19</v>
      </c>
      <c r="F572" s="195" t="s">
        <v>806</v>
      </c>
      <c r="G572" s="192"/>
      <c r="H572" s="194" t="s">
        <v>19</v>
      </c>
      <c r="I572" s="196"/>
      <c r="J572" s="192"/>
      <c r="K572" s="192"/>
      <c r="L572" s="197"/>
      <c r="M572" s="198"/>
      <c r="N572" s="199"/>
      <c r="O572" s="199"/>
      <c r="P572" s="199"/>
      <c r="Q572" s="199"/>
      <c r="R572" s="199"/>
      <c r="S572" s="199"/>
      <c r="T572" s="200"/>
      <c r="AT572" s="201" t="s">
        <v>137</v>
      </c>
      <c r="AU572" s="201" t="s">
        <v>86</v>
      </c>
      <c r="AV572" s="13" t="s">
        <v>84</v>
      </c>
      <c r="AW572" s="13" t="s">
        <v>37</v>
      </c>
      <c r="AX572" s="13" t="s">
        <v>76</v>
      </c>
      <c r="AY572" s="201" t="s">
        <v>126</v>
      </c>
    </row>
    <row r="573" spans="2:51" s="14" customFormat="1">
      <c r="B573" s="202"/>
      <c r="C573" s="203"/>
      <c r="D573" s="193" t="s">
        <v>137</v>
      </c>
      <c r="E573" s="204" t="s">
        <v>19</v>
      </c>
      <c r="F573" s="205" t="s">
        <v>149</v>
      </c>
      <c r="G573" s="203"/>
      <c r="H573" s="206">
        <v>3</v>
      </c>
      <c r="I573" s="207"/>
      <c r="J573" s="203"/>
      <c r="K573" s="203"/>
      <c r="L573" s="208"/>
      <c r="M573" s="209"/>
      <c r="N573" s="210"/>
      <c r="O573" s="210"/>
      <c r="P573" s="210"/>
      <c r="Q573" s="210"/>
      <c r="R573" s="210"/>
      <c r="S573" s="210"/>
      <c r="T573" s="211"/>
      <c r="AT573" s="212" t="s">
        <v>137</v>
      </c>
      <c r="AU573" s="212" t="s">
        <v>86</v>
      </c>
      <c r="AV573" s="14" t="s">
        <v>86</v>
      </c>
      <c r="AW573" s="14" t="s">
        <v>37</v>
      </c>
      <c r="AX573" s="14" t="s">
        <v>76</v>
      </c>
      <c r="AY573" s="212" t="s">
        <v>126</v>
      </c>
    </row>
    <row r="574" spans="2:51" s="13" customFormat="1">
      <c r="B574" s="191"/>
      <c r="C574" s="192"/>
      <c r="D574" s="193" t="s">
        <v>137</v>
      </c>
      <c r="E574" s="194" t="s">
        <v>19</v>
      </c>
      <c r="F574" s="195" t="s">
        <v>807</v>
      </c>
      <c r="G574" s="192"/>
      <c r="H574" s="194" t="s">
        <v>19</v>
      </c>
      <c r="I574" s="196"/>
      <c r="J574" s="192"/>
      <c r="K574" s="192"/>
      <c r="L574" s="197"/>
      <c r="M574" s="198"/>
      <c r="N574" s="199"/>
      <c r="O574" s="199"/>
      <c r="P574" s="199"/>
      <c r="Q574" s="199"/>
      <c r="R574" s="199"/>
      <c r="S574" s="199"/>
      <c r="T574" s="200"/>
      <c r="AT574" s="201" t="s">
        <v>137</v>
      </c>
      <c r="AU574" s="201" t="s">
        <v>86</v>
      </c>
      <c r="AV574" s="13" t="s">
        <v>84</v>
      </c>
      <c r="AW574" s="13" t="s">
        <v>37</v>
      </c>
      <c r="AX574" s="13" t="s">
        <v>76</v>
      </c>
      <c r="AY574" s="201" t="s">
        <v>126</v>
      </c>
    </row>
    <row r="575" spans="2:51" s="14" customFormat="1">
      <c r="B575" s="202"/>
      <c r="C575" s="203"/>
      <c r="D575" s="193" t="s">
        <v>137</v>
      </c>
      <c r="E575" s="204" t="s">
        <v>19</v>
      </c>
      <c r="F575" s="205" t="s">
        <v>804</v>
      </c>
      <c r="G575" s="203"/>
      <c r="H575" s="206">
        <v>10</v>
      </c>
      <c r="I575" s="207"/>
      <c r="J575" s="203"/>
      <c r="K575" s="203"/>
      <c r="L575" s="208"/>
      <c r="M575" s="209"/>
      <c r="N575" s="210"/>
      <c r="O575" s="210"/>
      <c r="P575" s="210"/>
      <c r="Q575" s="210"/>
      <c r="R575" s="210"/>
      <c r="S575" s="210"/>
      <c r="T575" s="211"/>
      <c r="AT575" s="212" t="s">
        <v>137</v>
      </c>
      <c r="AU575" s="212" t="s">
        <v>86</v>
      </c>
      <c r="AV575" s="14" t="s">
        <v>86</v>
      </c>
      <c r="AW575" s="14" t="s">
        <v>37</v>
      </c>
      <c r="AX575" s="14" t="s">
        <v>76</v>
      </c>
      <c r="AY575" s="212" t="s">
        <v>126</v>
      </c>
    </row>
    <row r="576" spans="2:51" s="13" customFormat="1">
      <c r="B576" s="191"/>
      <c r="C576" s="192"/>
      <c r="D576" s="193" t="s">
        <v>137</v>
      </c>
      <c r="E576" s="194" t="s">
        <v>19</v>
      </c>
      <c r="F576" s="195" t="s">
        <v>808</v>
      </c>
      <c r="G576" s="192"/>
      <c r="H576" s="194" t="s">
        <v>19</v>
      </c>
      <c r="I576" s="196"/>
      <c r="J576" s="192"/>
      <c r="K576" s="192"/>
      <c r="L576" s="197"/>
      <c r="M576" s="198"/>
      <c r="N576" s="199"/>
      <c r="O576" s="199"/>
      <c r="P576" s="199"/>
      <c r="Q576" s="199"/>
      <c r="R576" s="199"/>
      <c r="S576" s="199"/>
      <c r="T576" s="200"/>
      <c r="AT576" s="201" t="s">
        <v>137</v>
      </c>
      <c r="AU576" s="201" t="s">
        <v>86</v>
      </c>
      <c r="AV576" s="13" t="s">
        <v>84</v>
      </c>
      <c r="AW576" s="13" t="s">
        <v>37</v>
      </c>
      <c r="AX576" s="13" t="s">
        <v>76</v>
      </c>
      <c r="AY576" s="201" t="s">
        <v>126</v>
      </c>
    </row>
    <row r="577" spans="1:65" s="14" customFormat="1">
      <c r="B577" s="202"/>
      <c r="C577" s="203"/>
      <c r="D577" s="193" t="s">
        <v>137</v>
      </c>
      <c r="E577" s="204" t="s">
        <v>19</v>
      </c>
      <c r="F577" s="205" t="s">
        <v>809</v>
      </c>
      <c r="G577" s="203"/>
      <c r="H577" s="206">
        <v>2</v>
      </c>
      <c r="I577" s="207"/>
      <c r="J577" s="203"/>
      <c r="K577" s="203"/>
      <c r="L577" s="208"/>
      <c r="M577" s="209"/>
      <c r="N577" s="210"/>
      <c r="O577" s="210"/>
      <c r="P577" s="210"/>
      <c r="Q577" s="210"/>
      <c r="R577" s="210"/>
      <c r="S577" s="210"/>
      <c r="T577" s="211"/>
      <c r="AT577" s="212" t="s">
        <v>137</v>
      </c>
      <c r="AU577" s="212" t="s">
        <v>86</v>
      </c>
      <c r="AV577" s="14" t="s">
        <v>86</v>
      </c>
      <c r="AW577" s="14" t="s">
        <v>37</v>
      </c>
      <c r="AX577" s="14" t="s">
        <v>76</v>
      </c>
      <c r="AY577" s="212" t="s">
        <v>126</v>
      </c>
    </row>
    <row r="578" spans="1:65" s="15" customFormat="1">
      <c r="B578" s="213"/>
      <c r="C578" s="214"/>
      <c r="D578" s="193" t="s">
        <v>137</v>
      </c>
      <c r="E578" s="215" t="s">
        <v>19</v>
      </c>
      <c r="F578" s="216" t="s">
        <v>148</v>
      </c>
      <c r="G578" s="214"/>
      <c r="H578" s="217">
        <v>58</v>
      </c>
      <c r="I578" s="218"/>
      <c r="J578" s="214"/>
      <c r="K578" s="214"/>
      <c r="L578" s="219"/>
      <c r="M578" s="220"/>
      <c r="N578" s="221"/>
      <c r="O578" s="221"/>
      <c r="P578" s="221"/>
      <c r="Q578" s="221"/>
      <c r="R578" s="221"/>
      <c r="S578" s="221"/>
      <c r="T578" s="222"/>
      <c r="AT578" s="223" t="s">
        <v>137</v>
      </c>
      <c r="AU578" s="223" t="s">
        <v>86</v>
      </c>
      <c r="AV578" s="15" t="s">
        <v>133</v>
      </c>
      <c r="AW578" s="15" t="s">
        <v>37</v>
      </c>
      <c r="AX578" s="15" t="s">
        <v>84</v>
      </c>
      <c r="AY578" s="223" t="s">
        <v>126</v>
      </c>
    </row>
    <row r="579" spans="1:65" s="2" customFormat="1" ht="21.75" customHeight="1">
      <c r="A579" s="34"/>
      <c r="B579" s="35"/>
      <c r="C579" s="173" t="s">
        <v>810</v>
      </c>
      <c r="D579" s="173" t="s">
        <v>128</v>
      </c>
      <c r="E579" s="174" t="s">
        <v>811</v>
      </c>
      <c r="F579" s="175" t="s">
        <v>812</v>
      </c>
      <c r="G579" s="176" t="s">
        <v>131</v>
      </c>
      <c r="H579" s="177">
        <v>34</v>
      </c>
      <c r="I579" s="178"/>
      <c r="J579" s="179">
        <f>ROUND(I579*H579,2)</f>
        <v>0</v>
      </c>
      <c r="K579" s="175" t="s">
        <v>19</v>
      </c>
      <c r="L579" s="39"/>
      <c r="M579" s="180" t="s">
        <v>19</v>
      </c>
      <c r="N579" s="181" t="s">
        <v>47</v>
      </c>
      <c r="O579" s="64"/>
      <c r="P579" s="182">
        <f>O579*H579</f>
        <v>0</v>
      </c>
      <c r="Q579" s="182">
        <v>3.3999999999999998E-3</v>
      </c>
      <c r="R579" s="182">
        <f>Q579*H579</f>
        <v>0.11559999999999999</v>
      </c>
      <c r="S579" s="182">
        <v>0</v>
      </c>
      <c r="T579" s="183">
        <f>S579*H579</f>
        <v>0</v>
      </c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R579" s="184" t="s">
        <v>133</v>
      </c>
      <c r="AT579" s="184" t="s">
        <v>128</v>
      </c>
      <c r="AU579" s="184" t="s">
        <v>86</v>
      </c>
      <c r="AY579" s="17" t="s">
        <v>126</v>
      </c>
      <c r="BE579" s="185">
        <f>IF(N579="základní",J579,0)</f>
        <v>0</v>
      </c>
      <c r="BF579" s="185">
        <f>IF(N579="snížená",J579,0)</f>
        <v>0</v>
      </c>
      <c r="BG579" s="185">
        <f>IF(N579="zákl. přenesená",J579,0)</f>
        <v>0</v>
      </c>
      <c r="BH579" s="185">
        <f>IF(N579="sníž. přenesená",J579,0)</f>
        <v>0</v>
      </c>
      <c r="BI579" s="185">
        <f>IF(N579="nulová",J579,0)</f>
        <v>0</v>
      </c>
      <c r="BJ579" s="17" t="s">
        <v>84</v>
      </c>
      <c r="BK579" s="185">
        <f>ROUND(I579*H579,2)</f>
        <v>0</v>
      </c>
      <c r="BL579" s="17" t="s">
        <v>133</v>
      </c>
      <c r="BM579" s="184" t="s">
        <v>813</v>
      </c>
    </row>
    <row r="580" spans="1:65" s="13" customFormat="1">
      <c r="B580" s="191"/>
      <c r="C580" s="192"/>
      <c r="D580" s="193" t="s">
        <v>137</v>
      </c>
      <c r="E580" s="194" t="s">
        <v>19</v>
      </c>
      <c r="F580" s="195" t="s">
        <v>814</v>
      </c>
      <c r="G580" s="192"/>
      <c r="H580" s="194" t="s">
        <v>19</v>
      </c>
      <c r="I580" s="196"/>
      <c r="J580" s="192"/>
      <c r="K580" s="192"/>
      <c r="L580" s="197"/>
      <c r="M580" s="198"/>
      <c r="N580" s="199"/>
      <c r="O580" s="199"/>
      <c r="P580" s="199"/>
      <c r="Q580" s="199"/>
      <c r="R580" s="199"/>
      <c r="S580" s="199"/>
      <c r="T580" s="200"/>
      <c r="AT580" s="201" t="s">
        <v>137</v>
      </c>
      <c r="AU580" s="201" t="s">
        <v>86</v>
      </c>
      <c r="AV580" s="13" t="s">
        <v>84</v>
      </c>
      <c r="AW580" s="13" t="s">
        <v>37</v>
      </c>
      <c r="AX580" s="13" t="s">
        <v>76</v>
      </c>
      <c r="AY580" s="201" t="s">
        <v>126</v>
      </c>
    </row>
    <row r="581" spans="1:65" s="14" customFormat="1">
      <c r="B581" s="202"/>
      <c r="C581" s="203"/>
      <c r="D581" s="193" t="s">
        <v>137</v>
      </c>
      <c r="E581" s="204" t="s">
        <v>19</v>
      </c>
      <c r="F581" s="205" t="s">
        <v>815</v>
      </c>
      <c r="G581" s="203"/>
      <c r="H581" s="206">
        <v>16</v>
      </c>
      <c r="I581" s="207"/>
      <c r="J581" s="203"/>
      <c r="K581" s="203"/>
      <c r="L581" s="208"/>
      <c r="M581" s="209"/>
      <c r="N581" s="210"/>
      <c r="O581" s="210"/>
      <c r="P581" s="210"/>
      <c r="Q581" s="210"/>
      <c r="R581" s="210"/>
      <c r="S581" s="210"/>
      <c r="T581" s="211"/>
      <c r="AT581" s="212" t="s">
        <v>137</v>
      </c>
      <c r="AU581" s="212" t="s">
        <v>86</v>
      </c>
      <c r="AV581" s="14" t="s">
        <v>86</v>
      </c>
      <c r="AW581" s="14" t="s">
        <v>37</v>
      </c>
      <c r="AX581" s="14" t="s">
        <v>76</v>
      </c>
      <c r="AY581" s="212" t="s">
        <v>126</v>
      </c>
    </row>
    <row r="582" spans="1:65" s="13" customFormat="1">
      <c r="B582" s="191"/>
      <c r="C582" s="192"/>
      <c r="D582" s="193" t="s">
        <v>137</v>
      </c>
      <c r="E582" s="194" t="s">
        <v>19</v>
      </c>
      <c r="F582" s="195" t="s">
        <v>816</v>
      </c>
      <c r="G582" s="192"/>
      <c r="H582" s="194" t="s">
        <v>19</v>
      </c>
      <c r="I582" s="196"/>
      <c r="J582" s="192"/>
      <c r="K582" s="192"/>
      <c r="L582" s="197"/>
      <c r="M582" s="198"/>
      <c r="N582" s="199"/>
      <c r="O582" s="199"/>
      <c r="P582" s="199"/>
      <c r="Q582" s="199"/>
      <c r="R582" s="199"/>
      <c r="S582" s="199"/>
      <c r="T582" s="200"/>
      <c r="AT582" s="201" t="s">
        <v>137</v>
      </c>
      <c r="AU582" s="201" t="s">
        <v>86</v>
      </c>
      <c r="AV582" s="13" t="s">
        <v>84</v>
      </c>
      <c r="AW582" s="13" t="s">
        <v>37</v>
      </c>
      <c r="AX582" s="13" t="s">
        <v>76</v>
      </c>
      <c r="AY582" s="201" t="s">
        <v>126</v>
      </c>
    </row>
    <row r="583" spans="1:65" s="14" customFormat="1">
      <c r="B583" s="202"/>
      <c r="C583" s="203"/>
      <c r="D583" s="193" t="s">
        <v>137</v>
      </c>
      <c r="E583" s="204" t="s">
        <v>19</v>
      </c>
      <c r="F583" s="205" t="s">
        <v>817</v>
      </c>
      <c r="G583" s="203"/>
      <c r="H583" s="206">
        <v>11</v>
      </c>
      <c r="I583" s="207"/>
      <c r="J583" s="203"/>
      <c r="K583" s="203"/>
      <c r="L583" s="208"/>
      <c r="M583" s="209"/>
      <c r="N583" s="210"/>
      <c r="O583" s="210"/>
      <c r="P583" s="210"/>
      <c r="Q583" s="210"/>
      <c r="R583" s="210"/>
      <c r="S583" s="210"/>
      <c r="T583" s="211"/>
      <c r="AT583" s="212" t="s">
        <v>137</v>
      </c>
      <c r="AU583" s="212" t="s">
        <v>86</v>
      </c>
      <c r="AV583" s="14" t="s">
        <v>86</v>
      </c>
      <c r="AW583" s="14" t="s">
        <v>37</v>
      </c>
      <c r="AX583" s="14" t="s">
        <v>76</v>
      </c>
      <c r="AY583" s="212" t="s">
        <v>126</v>
      </c>
    </row>
    <row r="584" spans="1:65" s="13" customFormat="1">
      <c r="B584" s="191"/>
      <c r="C584" s="192"/>
      <c r="D584" s="193" t="s">
        <v>137</v>
      </c>
      <c r="E584" s="194" t="s">
        <v>19</v>
      </c>
      <c r="F584" s="195" t="s">
        <v>818</v>
      </c>
      <c r="G584" s="192"/>
      <c r="H584" s="194" t="s">
        <v>19</v>
      </c>
      <c r="I584" s="196"/>
      <c r="J584" s="192"/>
      <c r="K584" s="192"/>
      <c r="L584" s="197"/>
      <c r="M584" s="198"/>
      <c r="N584" s="199"/>
      <c r="O584" s="199"/>
      <c r="P584" s="199"/>
      <c r="Q584" s="199"/>
      <c r="R584" s="199"/>
      <c r="S584" s="199"/>
      <c r="T584" s="200"/>
      <c r="AT584" s="201" t="s">
        <v>137</v>
      </c>
      <c r="AU584" s="201" t="s">
        <v>86</v>
      </c>
      <c r="AV584" s="13" t="s">
        <v>84</v>
      </c>
      <c r="AW584" s="13" t="s">
        <v>37</v>
      </c>
      <c r="AX584" s="13" t="s">
        <v>76</v>
      </c>
      <c r="AY584" s="201" t="s">
        <v>126</v>
      </c>
    </row>
    <row r="585" spans="1:65" s="14" customFormat="1">
      <c r="B585" s="202"/>
      <c r="C585" s="203"/>
      <c r="D585" s="193" t="s">
        <v>137</v>
      </c>
      <c r="E585" s="204" t="s">
        <v>19</v>
      </c>
      <c r="F585" s="205" t="s">
        <v>202</v>
      </c>
      <c r="G585" s="203"/>
      <c r="H585" s="206">
        <v>7</v>
      </c>
      <c r="I585" s="207"/>
      <c r="J585" s="203"/>
      <c r="K585" s="203"/>
      <c r="L585" s="208"/>
      <c r="M585" s="209"/>
      <c r="N585" s="210"/>
      <c r="O585" s="210"/>
      <c r="P585" s="210"/>
      <c r="Q585" s="210"/>
      <c r="R585" s="210"/>
      <c r="S585" s="210"/>
      <c r="T585" s="211"/>
      <c r="AT585" s="212" t="s">
        <v>137</v>
      </c>
      <c r="AU585" s="212" t="s">
        <v>86</v>
      </c>
      <c r="AV585" s="14" t="s">
        <v>86</v>
      </c>
      <c r="AW585" s="14" t="s">
        <v>37</v>
      </c>
      <c r="AX585" s="14" t="s">
        <v>76</v>
      </c>
      <c r="AY585" s="212" t="s">
        <v>126</v>
      </c>
    </row>
    <row r="586" spans="1:65" s="15" customFormat="1">
      <c r="B586" s="213"/>
      <c r="C586" s="214"/>
      <c r="D586" s="193" t="s">
        <v>137</v>
      </c>
      <c r="E586" s="215" t="s">
        <v>19</v>
      </c>
      <c r="F586" s="216" t="s">
        <v>148</v>
      </c>
      <c r="G586" s="214"/>
      <c r="H586" s="217">
        <v>34</v>
      </c>
      <c r="I586" s="218"/>
      <c r="J586" s="214"/>
      <c r="K586" s="214"/>
      <c r="L586" s="219"/>
      <c r="M586" s="220"/>
      <c r="N586" s="221"/>
      <c r="O586" s="221"/>
      <c r="P586" s="221"/>
      <c r="Q586" s="221"/>
      <c r="R586" s="221"/>
      <c r="S586" s="221"/>
      <c r="T586" s="222"/>
      <c r="AT586" s="223" t="s">
        <v>137</v>
      </c>
      <c r="AU586" s="223" t="s">
        <v>86</v>
      </c>
      <c r="AV586" s="15" t="s">
        <v>133</v>
      </c>
      <c r="AW586" s="15" t="s">
        <v>37</v>
      </c>
      <c r="AX586" s="15" t="s">
        <v>84</v>
      </c>
      <c r="AY586" s="223" t="s">
        <v>126</v>
      </c>
    </row>
    <row r="587" spans="1:65" s="2" customFormat="1" ht="16.5" customHeight="1">
      <c r="A587" s="34"/>
      <c r="B587" s="35"/>
      <c r="C587" s="173" t="s">
        <v>819</v>
      </c>
      <c r="D587" s="173" t="s">
        <v>128</v>
      </c>
      <c r="E587" s="174" t="s">
        <v>820</v>
      </c>
      <c r="F587" s="175" t="s">
        <v>821</v>
      </c>
      <c r="G587" s="176" t="s">
        <v>253</v>
      </c>
      <c r="H587" s="177">
        <v>15.5</v>
      </c>
      <c r="I587" s="178"/>
      <c r="J587" s="179">
        <f>ROUND(I587*H587,2)</f>
        <v>0</v>
      </c>
      <c r="K587" s="175" t="s">
        <v>132</v>
      </c>
      <c r="L587" s="39"/>
      <c r="M587" s="180" t="s">
        <v>19</v>
      </c>
      <c r="N587" s="181" t="s">
        <v>47</v>
      </c>
      <c r="O587" s="64"/>
      <c r="P587" s="182">
        <f>O587*H587</f>
        <v>0</v>
      </c>
      <c r="Q587" s="182">
        <v>1.3999999999999999E-4</v>
      </c>
      <c r="R587" s="182">
        <f>Q587*H587</f>
        <v>2.1699999999999996E-3</v>
      </c>
      <c r="S587" s="182">
        <v>0</v>
      </c>
      <c r="T587" s="183">
        <f>S587*H587</f>
        <v>0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84" t="s">
        <v>133</v>
      </c>
      <c r="AT587" s="184" t="s">
        <v>128</v>
      </c>
      <c r="AU587" s="184" t="s">
        <v>86</v>
      </c>
      <c r="AY587" s="17" t="s">
        <v>126</v>
      </c>
      <c r="BE587" s="185">
        <f>IF(N587="základní",J587,0)</f>
        <v>0</v>
      </c>
      <c r="BF587" s="185">
        <f>IF(N587="snížená",J587,0)</f>
        <v>0</v>
      </c>
      <c r="BG587" s="185">
        <f>IF(N587="zákl. přenesená",J587,0)</f>
        <v>0</v>
      </c>
      <c r="BH587" s="185">
        <f>IF(N587="sníž. přenesená",J587,0)</f>
        <v>0</v>
      </c>
      <c r="BI587" s="185">
        <f>IF(N587="nulová",J587,0)</f>
        <v>0</v>
      </c>
      <c r="BJ587" s="17" t="s">
        <v>84</v>
      </c>
      <c r="BK587" s="185">
        <f>ROUND(I587*H587,2)</f>
        <v>0</v>
      </c>
      <c r="BL587" s="17" t="s">
        <v>133</v>
      </c>
      <c r="BM587" s="184" t="s">
        <v>822</v>
      </c>
    </row>
    <row r="588" spans="1:65" s="2" customFormat="1">
      <c r="A588" s="34"/>
      <c r="B588" s="35"/>
      <c r="C588" s="36"/>
      <c r="D588" s="186" t="s">
        <v>135</v>
      </c>
      <c r="E588" s="36"/>
      <c r="F588" s="187" t="s">
        <v>823</v>
      </c>
      <c r="G588" s="36"/>
      <c r="H588" s="36"/>
      <c r="I588" s="188"/>
      <c r="J588" s="36"/>
      <c r="K588" s="36"/>
      <c r="L588" s="39"/>
      <c r="M588" s="189"/>
      <c r="N588" s="190"/>
      <c r="O588" s="64"/>
      <c r="P588" s="64"/>
      <c r="Q588" s="64"/>
      <c r="R588" s="64"/>
      <c r="S588" s="64"/>
      <c r="T588" s="65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T588" s="17" t="s">
        <v>135</v>
      </c>
      <c r="AU588" s="17" t="s">
        <v>86</v>
      </c>
    </row>
    <row r="589" spans="1:65" s="2" customFormat="1" ht="24.2" customHeight="1">
      <c r="A589" s="34"/>
      <c r="B589" s="35"/>
      <c r="C589" s="173" t="s">
        <v>824</v>
      </c>
      <c r="D589" s="173" t="s">
        <v>128</v>
      </c>
      <c r="E589" s="174" t="s">
        <v>825</v>
      </c>
      <c r="F589" s="175" t="s">
        <v>826</v>
      </c>
      <c r="G589" s="176" t="s">
        <v>253</v>
      </c>
      <c r="H589" s="177">
        <v>140</v>
      </c>
      <c r="I589" s="178"/>
      <c r="J589" s="179">
        <f>ROUND(I589*H589,2)</f>
        <v>0</v>
      </c>
      <c r="K589" s="175" t="s">
        <v>132</v>
      </c>
      <c r="L589" s="39"/>
      <c r="M589" s="180" t="s">
        <v>19</v>
      </c>
      <c r="N589" s="181" t="s">
        <v>47</v>
      </c>
      <c r="O589" s="64"/>
      <c r="P589" s="182">
        <f>O589*H589</f>
        <v>0</v>
      </c>
      <c r="Q589" s="182">
        <v>4.8799999999999999E-6</v>
      </c>
      <c r="R589" s="182">
        <f>Q589*H589</f>
        <v>6.8320000000000002E-4</v>
      </c>
      <c r="S589" s="182">
        <v>0</v>
      </c>
      <c r="T589" s="183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184" t="s">
        <v>133</v>
      </c>
      <c r="AT589" s="184" t="s">
        <v>128</v>
      </c>
      <c r="AU589" s="184" t="s">
        <v>86</v>
      </c>
      <c r="AY589" s="17" t="s">
        <v>126</v>
      </c>
      <c r="BE589" s="185">
        <f>IF(N589="základní",J589,0)</f>
        <v>0</v>
      </c>
      <c r="BF589" s="185">
        <f>IF(N589="snížená",J589,0)</f>
        <v>0</v>
      </c>
      <c r="BG589" s="185">
        <f>IF(N589="zákl. přenesená",J589,0)</f>
        <v>0</v>
      </c>
      <c r="BH589" s="185">
        <f>IF(N589="sníž. přenesená",J589,0)</f>
        <v>0</v>
      </c>
      <c r="BI589" s="185">
        <f>IF(N589="nulová",J589,0)</f>
        <v>0</v>
      </c>
      <c r="BJ589" s="17" t="s">
        <v>84</v>
      </c>
      <c r="BK589" s="185">
        <f>ROUND(I589*H589,2)</f>
        <v>0</v>
      </c>
      <c r="BL589" s="17" t="s">
        <v>133</v>
      </c>
      <c r="BM589" s="184" t="s">
        <v>827</v>
      </c>
    </row>
    <row r="590" spans="1:65" s="2" customFormat="1">
      <c r="A590" s="34"/>
      <c r="B590" s="35"/>
      <c r="C590" s="36"/>
      <c r="D590" s="186" t="s">
        <v>135</v>
      </c>
      <c r="E590" s="36"/>
      <c r="F590" s="187" t="s">
        <v>828</v>
      </c>
      <c r="G590" s="36"/>
      <c r="H590" s="36"/>
      <c r="I590" s="188"/>
      <c r="J590" s="36"/>
      <c r="K590" s="36"/>
      <c r="L590" s="39"/>
      <c r="M590" s="189"/>
      <c r="N590" s="190"/>
      <c r="O590" s="64"/>
      <c r="P590" s="64"/>
      <c r="Q590" s="64"/>
      <c r="R590" s="64"/>
      <c r="S590" s="64"/>
      <c r="T590" s="65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T590" s="17" t="s">
        <v>135</v>
      </c>
      <c r="AU590" s="17" t="s">
        <v>86</v>
      </c>
    </row>
    <row r="591" spans="1:65" s="2" customFormat="1" ht="24.2" customHeight="1">
      <c r="A591" s="34"/>
      <c r="B591" s="35"/>
      <c r="C591" s="173" t="s">
        <v>829</v>
      </c>
      <c r="D591" s="173" t="s">
        <v>128</v>
      </c>
      <c r="E591" s="174" t="s">
        <v>830</v>
      </c>
      <c r="F591" s="175" t="s">
        <v>831</v>
      </c>
      <c r="G591" s="176" t="s">
        <v>131</v>
      </c>
      <c r="H591" s="177">
        <v>124</v>
      </c>
      <c r="I591" s="178"/>
      <c r="J591" s="179">
        <f>ROUND(I591*H591,2)</f>
        <v>0</v>
      </c>
      <c r="K591" s="175" t="s">
        <v>132</v>
      </c>
      <c r="L591" s="39"/>
      <c r="M591" s="180" t="s">
        <v>19</v>
      </c>
      <c r="N591" s="181" t="s">
        <v>47</v>
      </c>
      <c r="O591" s="64"/>
      <c r="P591" s="182">
        <f>O591*H591</f>
        <v>0</v>
      </c>
      <c r="Q591" s="182">
        <v>1.22E-5</v>
      </c>
      <c r="R591" s="182">
        <f>Q591*H591</f>
        <v>1.5127999999999999E-3</v>
      </c>
      <c r="S591" s="182">
        <v>0</v>
      </c>
      <c r="T591" s="183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184" t="s">
        <v>133</v>
      </c>
      <c r="AT591" s="184" t="s">
        <v>128</v>
      </c>
      <c r="AU591" s="184" t="s">
        <v>86</v>
      </c>
      <c r="AY591" s="17" t="s">
        <v>126</v>
      </c>
      <c r="BE591" s="185">
        <f>IF(N591="základní",J591,0)</f>
        <v>0</v>
      </c>
      <c r="BF591" s="185">
        <f>IF(N591="snížená",J591,0)</f>
        <v>0</v>
      </c>
      <c r="BG591" s="185">
        <f>IF(N591="zákl. přenesená",J591,0)</f>
        <v>0</v>
      </c>
      <c r="BH591" s="185">
        <f>IF(N591="sníž. přenesená",J591,0)</f>
        <v>0</v>
      </c>
      <c r="BI591" s="185">
        <f>IF(N591="nulová",J591,0)</f>
        <v>0</v>
      </c>
      <c r="BJ591" s="17" t="s">
        <v>84</v>
      </c>
      <c r="BK591" s="185">
        <f>ROUND(I591*H591,2)</f>
        <v>0</v>
      </c>
      <c r="BL591" s="17" t="s">
        <v>133</v>
      </c>
      <c r="BM591" s="184" t="s">
        <v>832</v>
      </c>
    </row>
    <row r="592" spans="1:65" s="2" customFormat="1">
      <c r="A592" s="34"/>
      <c r="B592" s="35"/>
      <c r="C592" s="36"/>
      <c r="D592" s="186" t="s">
        <v>135</v>
      </c>
      <c r="E592" s="36"/>
      <c r="F592" s="187" t="s">
        <v>833</v>
      </c>
      <c r="G592" s="36"/>
      <c r="H592" s="36"/>
      <c r="I592" s="188"/>
      <c r="J592" s="36"/>
      <c r="K592" s="36"/>
      <c r="L592" s="39"/>
      <c r="M592" s="189"/>
      <c r="N592" s="190"/>
      <c r="O592" s="64"/>
      <c r="P592" s="64"/>
      <c r="Q592" s="64"/>
      <c r="R592" s="64"/>
      <c r="S592" s="64"/>
      <c r="T592" s="65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T592" s="17" t="s">
        <v>135</v>
      </c>
      <c r="AU592" s="17" t="s">
        <v>86</v>
      </c>
    </row>
    <row r="593" spans="1:65" s="2" customFormat="1" ht="24.2" customHeight="1">
      <c r="A593" s="34"/>
      <c r="B593" s="35"/>
      <c r="C593" s="173" t="s">
        <v>834</v>
      </c>
      <c r="D593" s="173" t="s">
        <v>128</v>
      </c>
      <c r="E593" s="174" t="s">
        <v>835</v>
      </c>
      <c r="F593" s="175" t="s">
        <v>836</v>
      </c>
      <c r="G593" s="176" t="s">
        <v>253</v>
      </c>
      <c r="H593" s="177">
        <v>773</v>
      </c>
      <c r="I593" s="178"/>
      <c r="J593" s="179">
        <f>ROUND(I593*H593,2)</f>
        <v>0</v>
      </c>
      <c r="K593" s="175" t="s">
        <v>132</v>
      </c>
      <c r="L593" s="39"/>
      <c r="M593" s="180" t="s">
        <v>19</v>
      </c>
      <c r="N593" s="181" t="s">
        <v>47</v>
      </c>
      <c r="O593" s="64"/>
      <c r="P593" s="182">
        <f>O593*H593</f>
        <v>0</v>
      </c>
      <c r="Q593" s="182">
        <v>0.16850351999999999</v>
      </c>
      <c r="R593" s="182">
        <f>Q593*H593</f>
        <v>130.25322095999999</v>
      </c>
      <c r="S593" s="182">
        <v>0</v>
      </c>
      <c r="T593" s="183">
        <f>S593*H593</f>
        <v>0</v>
      </c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R593" s="184" t="s">
        <v>133</v>
      </c>
      <c r="AT593" s="184" t="s">
        <v>128</v>
      </c>
      <c r="AU593" s="184" t="s">
        <v>86</v>
      </c>
      <c r="AY593" s="17" t="s">
        <v>126</v>
      </c>
      <c r="BE593" s="185">
        <f>IF(N593="základní",J593,0)</f>
        <v>0</v>
      </c>
      <c r="BF593" s="185">
        <f>IF(N593="snížená",J593,0)</f>
        <v>0</v>
      </c>
      <c r="BG593" s="185">
        <f>IF(N593="zákl. přenesená",J593,0)</f>
        <v>0</v>
      </c>
      <c r="BH593" s="185">
        <f>IF(N593="sníž. přenesená",J593,0)</f>
        <v>0</v>
      </c>
      <c r="BI593" s="185">
        <f>IF(N593="nulová",J593,0)</f>
        <v>0</v>
      </c>
      <c r="BJ593" s="17" t="s">
        <v>84</v>
      </c>
      <c r="BK593" s="185">
        <f>ROUND(I593*H593,2)</f>
        <v>0</v>
      </c>
      <c r="BL593" s="17" t="s">
        <v>133</v>
      </c>
      <c r="BM593" s="184" t="s">
        <v>837</v>
      </c>
    </row>
    <row r="594" spans="1:65" s="2" customFormat="1">
      <c r="A594" s="34"/>
      <c r="B594" s="35"/>
      <c r="C594" s="36"/>
      <c r="D594" s="186" t="s">
        <v>135</v>
      </c>
      <c r="E594" s="36"/>
      <c r="F594" s="187" t="s">
        <v>838</v>
      </c>
      <c r="G594" s="36"/>
      <c r="H594" s="36"/>
      <c r="I594" s="188"/>
      <c r="J594" s="36"/>
      <c r="K594" s="36"/>
      <c r="L594" s="39"/>
      <c r="M594" s="189"/>
      <c r="N594" s="190"/>
      <c r="O594" s="64"/>
      <c r="P594" s="64"/>
      <c r="Q594" s="64"/>
      <c r="R594" s="64"/>
      <c r="S594" s="64"/>
      <c r="T594" s="65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T594" s="17" t="s">
        <v>135</v>
      </c>
      <c r="AU594" s="17" t="s">
        <v>86</v>
      </c>
    </row>
    <row r="595" spans="1:65" s="14" customFormat="1">
      <c r="B595" s="202"/>
      <c r="C595" s="203"/>
      <c r="D595" s="193" t="s">
        <v>137</v>
      </c>
      <c r="E595" s="204" t="s">
        <v>19</v>
      </c>
      <c r="F595" s="205" t="s">
        <v>839</v>
      </c>
      <c r="G595" s="203"/>
      <c r="H595" s="206">
        <v>773</v>
      </c>
      <c r="I595" s="207"/>
      <c r="J595" s="203"/>
      <c r="K595" s="203"/>
      <c r="L595" s="208"/>
      <c r="M595" s="209"/>
      <c r="N595" s="210"/>
      <c r="O595" s="210"/>
      <c r="P595" s="210"/>
      <c r="Q595" s="210"/>
      <c r="R595" s="210"/>
      <c r="S595" s="210"/>
      <c r="T595" s="211"/>
      <c r="AT595" s="212" t="s">
        <v>137</v>
      </c>
      <c r="AU595" s="212" t="s">
        <v>86</v>
      </c>
      <c r="AV595" s="14" t="s">
        <v>86</v>
      </c>
      <c r="AW595" s="14" t="s">
        <v>37</v>
      </c>
      <c r="AX595" s="14" t="s">
        <v>84</v>
      </c>
      <c r="AY595" s="212" t="s">
        <v>126</v>
      </c>
    </row>
    <row r="596" spans="1:65" s="2" customFormat="1" ht="16.5" customHeight="1">
      <c r="A596" s="34"/>
      <c r="B596" s="35"/>
      <c r="C596" s="224" t="s">
        <v>840</v>
      </c>
      <c r="D596" s="224" t="s">
        <v>362</v>
      </c>
      <c r="E596" s="225" t="s">
        <v>841</v>
      </c>
      <c r="F596" s="226" t="s">
        <v>842</v>
      </c>
      <c r="G596" s="227" t="s">
        <v>253</v>
      </c>
      <c r="H596" s="228">
        <v>332.52</v>
      </c>
      <c r="I596" s="229"/>
      <c r="J596" s="230">
        <f>ROUND(I596*H596,2)</f>
        <v>0</v>
      </c>
      <c r="K596" s="226" t="s">
        <v>132</v>
      </c>
      <c r="L596" s="231"/>
      <c r="M596" s="232" t="s">
        <v>19</v>
      </c>
      <c r="N596" s="233" t="s">
        <v>47</v>
      </c>
      <c r="O596" s="64"/>
      <c r="P596" s="182">
        <f>O596*H596</f>
        <v>0</v>
      </c>
      <c r="Q596" s="182">
        <v>0.08</v>
      </c>
      <c r="R596" s="182">
        <f>Q596*H596</f>
        <v>26.601599999999998</v>
      </c>
      <c r="S596" s="182">
        <v>0</v>
      </c>
      <c r="T596" s="183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184" t="s">
        <v>186</v>
      </c>
      <c r="AT596" s="184" t="s">
        <v>362</v>
      </c>
      <c r="AU596" s="184" t="s">
        <v>86</v>
      </c>
      <c r="AY596" s="17" t="s">
        <v>126</v>
      </c>
      <c r="BE596" s="185">
        <f>IF(N596="základní",J596,0)</f>
        <v>0</v>
      </c>
      <c r="BF596" s="185">
        <f>IF(N596="snížená",J596,0)</f>
        <v>0</v>
      </c>
      <c r="BG596" s="185">
        <f>IF(N596="zákl. přenesená",J596,0)</f>
        <v>0</v>
      </c>
      <c r="BH596" s="185">
        <f>IF(N596="sníž. přenesená",J596,0)</f>
        <v>0</v>
      </c>
      <c r="BI596" s="185">
        <f>IF(N596="nulová",J596,0)</f>
        <v>0</v>
      </c>
      <c r="BJ596" s="17" t="s">
        <v>84</v>
      </c>
      <c r="BK596" s="185">
        <f>ROUND(I596*H596,2)</f>
        <v>0</v>
      </c>
      <c r="BL596" s="17" t="s">
        <v>133</v>
      </c>
      <c r="BM596" s="184" t="s">
        <v>843</v>
      </c>
    </row>
    <row r="597" spans="1:65" s="14" customFormat="1">
      <c r="B597" s="202"/>
      <c r="C597" s="203"/>
      <c r="D597" s="193" t="s">
        <v>137</v>
      </c>
      <c r="E597" s="204" t="s">
        <v>19</v>
      </c>
      <c r="F597" s="205" t="s">
        <v>844</v>
      </c>
      <c r="G597" s="203"/>
      <c r="H597" s="206">
        <v>332.52</v>
      </c>
      <c r="I597" s="207"/>
      <c r="J597" s="203"/>
      <c r="K597" s="203"/>
      <c r="L597" s="208"/>
      <c r="M597" s="209"/>
      <c r="N597" s="210"/>
      <c r="O597" s="210"/>
      <c r="P597" s="210"/>
      <c r="Q597" s="210"/>
      <c r="R597" s="210"/>
      <c r="S597" s="210"/>
      <c r="T597" s="211"/>
      <c r="AT597" s="212" t="s">
        <v>137</v>
      </c>
      <c r="AU597" s="212" t="s">
        <v>86</v>
      </c>
      <c r="AV597" s="14" t="s">
        <v>86</v>
      </c>
      <c r="AW597" s="14" t="s">
        <v>37</v>
      </c>
      <c r="AX597" s="14" t="s">
        <v>84</v>
      </c>
      <c r="AY597" s="212" t="s">
        <v>126</v>
      </c>
    </row>
    <row r="598" spans="1:65" s="2" customFormat="1" ht="16.5" customHeight="1">
      <c r="A598" s="34"/>
      <c r="B598" s="35"/>
      <c r="C598" s="224" t="s">
        <v>845</v>
      </c>
      <c r="D598" s="224" t="s">
        <v>362</v>
      </c>
      <c r="E598" s="225" t="s">
        <v>846</v>
      </c>
      <c r="F598" s="226" t="s">
        <v>847</v>
      </c>
      <c r="G598" s="227" t="s">
        <v>253</v>
      </c>
      <c r="H598" s="228">
        <v>369.24</v>
      </c>
      <c r="I598" s="229"/>
      <c r="J598" s="230">
        <f>ROUND(I598*H598,2)</f>
        <v>0</v>
      </c>
      <c r="K598" s="226" t="s">
        <v>132</v>
      </c>
      <c r="L598" s="231"/>
      <c r="M598" s="232" t="s">
        <v>19</v>
      </c>
      <c r="N598" s="233" t="s">
        <v>47</v>
      </c>
      <c r="O598" s="64"/>
      <c r="P598" s="182">
        <f>O598*H598</f>
        <v>0</v>
      </c>
      <c r="Q598" s="182">
        <v>4.8300000000000003E-2</v>
      </c>
      <c r="R598" s="182">
        <f>Q598*H598</f>
        <v>17.834292000000001</v>
      </c>
      <c r="S598" s="182">
        <v>0</v>
      </c>
      <c r="T598" s="183">
        <f>S598*H598</f>
        <v>0</v>
      </c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R598" s="184" t="s">
        <v>186</v>
      </c>
      <c r="AT598" s="184" t="s">
        <v>362</v>
      </c>
      <c r="AU598" s="184" t="s">
        <v>86</v>
      </c>
      <c r="AY598" s="17" t="s">
        <v>126</v>
      </c>
      <c r="BE598" s="185">
        <f>IF(N598="základní",J598,0)</f>
        <v>0</v>
      </c>
      <c r="BF598" s="185">
        <f>IF(N598="snížená",J598,0)</f>
        <v>0</v>
      </c>
      <c r="BG598" s="185">
        <f>IF(N598="zákl. přenesená",J598,0)</f>
        <v>0</v>
      </c>
      <c r="BH598" s="185">
        <f>IF(N598="sníž. přenesená",J598,0)</f>
        <v>0</v>
      </c>
      <c r="BI598" s="185">
        <f>IF(N598="nulová",J598,0)</f>
        <v>0</v>
      </c>
      <c r="BJ598" s="17" t="s">
        <v>84</v>
      </c>
      <c r="BK598" s="185">
        <f>ROUND(I598*H598,2)</f>
        <v>0</v>
      </c>
      <c r="BL598" s="17" t="s">
        <v>133</v>
      </c>
      <c r="BM598" s="184" t="s">
        <v>848</v>
      </c>
    </row>
    <row r="599" spans="1:65" s="14" customFormat="1">
      <c r="B599" s="202"/>
      <c r="C599" s="203"/>
      <c r="D599" s="193" t="s">
        <v>137</v>
      </c>
      <c r="E599" s="204" t="s">
        <v>19</v>
      </c>
      <c r="F599" s="205" t="s">
        <v>849</v>
      </c>
      <c r="G599" s="203"/>
      <c r="H599" s="206">
        <v>369.24</v>
      </c>
      <c r="I599" s="207"/>
      <c r="J599" s="203"/>
      <c r="K599" s="203"/>
      <c r="L599" s="208"/>
      <c r="M599" s="209"/>
      <c r="N599" s="210"/>
      <c r="O599" s="210"/>
      <c r="P599" s="210"/>
      <c r="Q599" s="210"/>
      <c r="R599" s="210"/>
      <c r="S599" s="210"/>
      <c r="T599" s="211"/>
      <c r="AT599" s="212" t="s">
        <v>137</v>
      </c>
      <c r="AU599" s="212" t="s">
        <v>86</v>
      </c>
      <c r="AV599" s="14" t="s">
        <v>86</v>
      </c>
      <c r="AW599" s="14" t="s">
        <v>37</v>
      </c>
      <c r="AX599" s="14" t="s">
        <v>84</v>
      </c>
      <c r="AY599" s="212" t="s">
        <v>126</v>
      </c>
    </row>
    <row r="600" spans="1:65" s="2" customFormat="1" ht="16.5" customHeight="1">
      <c r="A600" s="34"/>
      <c r="B600" s="35"/>
      <c r="C600" s="224" t="s">
        <v>850</v>
      </c>
      <c r="D600" s="224" t="s">
        <v>362</v>
      </c>
      <c r="E600" s="225" t="s">
        <v>851</v>
      </c>
      <c r="F600" s="226" t="s">
        <v>852</v>
      </c>
      <c r="G600" s="227" t="s">
        <v>253</v>
      </c>
      <c r="H600" s="228">
        <v>36.72</v>
      </c>
      <c r="I600" s="229"/>
      <c r="J600" s="230">
        <f>ROUND(I600*H600,2)</f>
        <v>0</v>
      </c>
      <c r="K600" s="226" t="s">
        <v>132</v>
      </c>
      <c r="L600" s="231"/>
      <c r="M600" s="232" t="s">
        <v>19</v>
      </c>
      <c r="N600" s="233" t="s">
        <v>47</v>
      </c>
      <c r="O600" s="64"/>
      <c r="P600" s="182">
        <f>O600*H600</f>
        <v>0</v>
      </c>
      <c r="Q600" s="182">
        <v>8.5999999999999993E-2</v>
      </c>
      <c r="R600" s="182">
        <f>Q600*H600</f>
        <v>3.1579199999999998</v>
      </c>
      <c r="S600" s="182">
        <v>0</v>
      </c>
      <c r="T600" s="183">
        <f>S600*H600</f>
        <v>0</v>
      </c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R600" s="184" t="s">
        <v>186</v>
      </c>
      <c r="AT600" s="184" t="s">
        <v>362</v>
      </c>
      <c r="AU600" s="184" t="s">
        <v>86</v>
      </c>
      <c r="AY600" s="17" t="s">
        <v>126</v>
      </c>
      <c r="BE600" s="185">
        <f>IF(N600="základní",J600,0)</f>
        <v>0</v>
      </c>
      <c r="BF600" s="185">
        <f>IF(N600="snížená",J600,0)</f>
        <v>0</v>
      </c>
      <c r="BG600" s="185">
        <f>IF(N600="zákl. přenesená",J600,0)</f>
        <v>0</v>
      </c>
      <c r="BH600" s="185">
        <f>IF(N600="sníž. přenesená",J600,0)</f>
        <v>0</v>
      </c>
      <c r="BI600" s="185">
        <f>IF(N600="nulová",J600,0)</f>
        <v>0</v>
      </c>
      <c r="BJ600" s="17" t="s">
        <v>84</v>
      </c>
      <c r="BK600" s="185">
        <f>ROUND(I600*H600,2)</f>
        <v>0</v>
      </c>
      <c r="BL600" s="17" t="s">
        <v>133</v>
      </c>
      <c r="BM600" s="184" t="s">
        <v>853</v>
      </c>
    </row>
    <row r="601" spans="1:65" s="14" customFormat="1">
      <c r="B601" s="202"/>
      <c r="C601" s="203"/>
      <c r="D601" s="193" t="s">
        <v>137</v>
      </c>
      <c r="E601" s="204" t="s">
        <v>19</v>
      </c>
      <c r="F601" s="205" t="s">
        <v>854</v>
      </c>
      <c r="G601" s="203"/>
      <c r="H601" s="206">
        <v>36</v>
      </c>
      <c r="I601" s="207"/>
      <c r="J601" s="203"/>
      <c r="K601" s="203"/>
      <c r="L601" s="208"/>
      <c r="M601" s="209"/>
      <c r="N601" s="210"/>
      <c r="O601" s="210"/>
      <c r="P601" s="210"/>
      <c r="Q601" s="210"/>
      <c r="R601" s="210"/>
      <c r="S601" s="210"/>
      <c r="T601" s="211"/>
      <c r="AT601" s="212" t="s">
        <v>137</v>
      </c>
      <c r="AU601" s="212" t="s">
        <v>86</v>
      </c>
      <c r="AV601" s="14" t="s">
        <v>86</v>
      </c>
      <c r="AW601" s="14" t="s">
        <v>37</v>
      </c>
      <c r="AX601" s="14" t="s">
        <v>76</v>
      </c>
      <c r="AY601" s="212" t="s">
        <v>126</v>
      </c>
    </row>
    <row r="602" spans="1:65" s="14" customFormat="1">
      <c r="B602" s="202"/>
      <c r="C602" s="203"/>
      <c r="D602" s="193" t="s">
        <v>137</v>
      </c>
      <c r="E602" s="204" t="s">
        <v>19</v>
      </c>
      <c r="F602" s="205" t="s">
        <v>855</v>
      </c>
      <c r="G602" s="203"/>
      <c r="H602" s="206">
        <v>36.72</v>
      </c>
      <c r="I602" s="207"/>
      <c r="J602" s="203"/>
      <c r="K602" s="203"/>
      <c r="L602" s="208"/>
      <c r="M602" s="209"/>
      <c r="N602" s="210"/>
      <c r="O602" s="210"/>
      <c r="P602" s="210"/>
      <c r="Q602" s="210"/>
      <c r="R602" s="210"/>
      <c r="S602" s="210"/>
      <c r="T602" s="211"/>
      <c r="AT602" s="212" t="s">
        <v>137</v>
      </c>
      <c r="AU602" s="212" t="s">
        <v>86</v>
      </c>
      <c r="AV602" s="14" t="s">
        <v>86</v>
      </c>
      <c r="AW602" s="14" t="s">
        <v>37</v>
      </c>
      <c r="AX602" s="14" t="s">
        <v>84</v>
      </c>
      <c r="AY602" s="212" t="s">
        <v>126</v>
      </c>
    </row>
    <row r="603" spans="1:65" s="2" customFormat="1" ht="16.5" customHeight="1">
      <c r="A603" s="34"/>
      <c r="B603" s="35"/>
      <c r="C603" s="224" t="s">
        <v>856</v>
      </c>
      <c r="D603" s="224" t="s">
        <v>362</v>
      </c>
      <c r="E603" s="225" t="s">
        <v>857</v>
      </c>
      <c r="F603" s="226" t="s">
        <v>858</v>
      </c>
      <c r="G603" s="227" t="s">
        <v>253</v>
      </c>
      <c r="H603" s="228">
        <v>56.1</v>
      </c>
      <c r="I603" s="229"/>
      <c r="J603" s="230">
        <f>ROUND(I603*H603,2)</f>
        <v>0</v>
      </c>
      <c r="K603" s="226" t="s">
        <v>132</v>
      </c>
      <c r="L603" s="231"/>
      <c r="M603" s="232" t="s">
        <v>19</v>
      </c>
      <c r="N603" s="233" t="s">
        <v>47</v>
      </c>
      <c r="O603" s="64"/>
      <c r="P603" s="182">
        <f>O603*H603</f>
        <v>0</v>
      </c>
      <c r="Q603" s="182">
        <v>5.6000000000000001E-2</v>
      </c>
      <c r="R603" s="182">
        <f>Q603*H603</f>
        <v>3.1415999999999999</v>
      </c>
      <c r="S603" s="182">
        <v>0</v>
      </c>
      <c r="T603" s="183">
        <f>S603*H603</f>
        <v>0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84" t="s">
        <v>186</v>
      </c>
      <c r="AT603" s="184" t="s">
        <v>362</v>
      </c>
      <c r="AU603" s="184" t="s">
        <v>86</v>
      </c>
      <c r="AY603" s="17" t="s">
        <v>126</v>
      </c>
      <c r="BE603" s="185">
        <f>IF(N603="základní",J603,0)</f>
        <v>0</v>
      </c>
      <c r="BF603" s="185">
        <f>IF(N603="snížená",J603,0)</f>
        <v>0</v>
      </c>
      <c r="BG603" s="185">
        <f>IF(N603="zákl. přenesená",J603,0)</f>
        <v>0</v>
      </c>
      <c r="BH603" s="185">
        <f>IF(N603="sníž. přenesená",J603,0)</f>
        <v>0</v>
      </c>
      <c r="BI603" s="185">
        <f>IF(N603="nulová",J603,0)</f>
        <v>0</v>
      </c>
      <c r="BJ603" s="17" t="s">
        <v>84</v>
      </c>
      <c r="BK603" s="185">
        <f>ROUND(I603*H603,2)</f>
        <v>0</v>
      </c>
      <c r="BL603" s="17" t="s">
        <v>133</v>
      </c>
      <c r="BM603" s="184" t="s">
        <v>859</v>
      </c>
    </row>
    <row r="604" spans="1:65" s="2" customFormat="1" ht="19.5">
      <c r="A604" s="34"/>
      <c r="B604" s="35"/>
      <c r="C604" s="36"/>
      <c r="D604" s="193" t="s">
        <v>399</v>
      </c>
      <c r="E604" s="36"/>
      <c r="F604" s="234" t="s">
        <v>860</v>
      </c>
      <c r="G604" s="36"/>
      <c r="H604" s="36"/>
      <c r="I604" s="188"/>
      <c r="J604" s="36"/>
      <c r="K604" s="36"/>
      <c r="L604" s="39"/>
      <c r="M604" s="189"/>
      <c r="N604" s="190"/>
      <c r="O604" s="64"/>
      <c r="P604" s="64"/>
      <c r="Q604" s="64"/>
      <c r="R604" s="64"/>
      <c r="S604" s="64"/>
      <c r="T604" s="65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T604" s="17" t="s">
        <v>399</v>
      </c>
      <c r="AU604" s="17" t="s">
        <v>86</v>
      </c>
    </row>
    <row r="605" spans="1:65" s="14" customFormat="1">
      <c r="B605" s="202"/>
      <c r="C605" s="203"/>
      <c r="D605" s="193" t="s">
        <v>137</v>
      </c>
      <c r="E605" s="204" t="s">
        <v>19</v>
      </c>
      <c r="F605" s="205" t="s">
        <v>861</v>
      </c>
      <c r="G605" s="203"/>
      <c r="H605" s="206">
        <v>56.1</v>
      </c>
      <c r="I605" s="207"/>
      <c r="J605" s="203"/>
      <c r="K605" s="203"/>
      <c r="L605" s="208"/>
      <c r="M605" s="209"/>
      <c r="N605" s="210"/>
      <c r="O605" s="210"/>
      <c r="P605" s="210"/>
      <c r="Q605" s="210"/>
      <c r="R605" s="210"/>
      <c r="S605" s="210"/>
      <c r="T605" s="211"/>
      <c r="AT605" s="212" t="s">
        <v>137</v>
      </c>
      <c r="AU605" s="212" t="s">
        <v>86</v>
      </c>
      <c r="AV605" s="14" t="s">
        <v>86</v>
      </c>
      <c r="AW605" s="14" t="s">
        <v>37</v>
      </c>
      <c r="AX605" s="14" t="s">
        <v>84</v>
      </c>
      <c r="AY605" s="212" t="s">
        <v>126</v>
      </c>
    </row>
    <row r="606" spans="1:65" s="2" customFormat="1" ht="24.2" customHeight="1">
      <c r="A606" s="34"/>
      <c r="B606" s="35"/>
      <c r="C606" s="173" t="s">
        <v>862</v>
      </c>
      <c r="D606" s="173" t="s">
        <v>128</v>
      </c>
      <c r="E606" s="174" t="s">
        <v>863</v>
      </c>
      <c r="F606" s="175" t="s">
        <v>864</v>
      </c>
      <c r="G606" s="176" t="s">
        <v>253</v>
      </c>
      <c r="H606" s="177">
        <v>1048</v>
      </c>
      <c r="I606" s="178"/>
      <c r="J606" s="179">
        <f>ROUND(I606*H606,2)</f>
        <v>0</v>
      </c>
      <c r="K606" s="175" t="s">
        <v>132</v>
      </c>
      <c r="L606" s="39"/>
      <c r="M606" s="180" t="s">
        <v>19</v>
      </c>
      <c r="N606" s="181" t="s">
        <v>47</v>
      </c>
      <c r="O606" s="64"/>
      <c r="P606" s="182">
        <f>O606*H606</f>
        <v>0</v>
      </c>
      <c r="Q606" s="182">
        <v>0.14041960000000001</v>
      </c>
      <c r="R606" s="182">
        <f>Q606*H606</f>
        <v>147.15974080000001</v>
      </c>
      <c r="S606" s="182">
        <v>0</v>
      </c>
      <c r="T606" s="183">
        <f>S606*H606</f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184" t="s">
        <v>133</v>
      </c>
      <c r="AT606" s="184" t="s">
        <v>128</v>
      </c>
      <c r="AU606" s="184" t="s">
        <v>86</v>
      </c>
      <c r="AY606" s="17" t="s">
        <v>126</v>
      </c>
      <c r="BE606" s="185">
        <f>IF(N606="základní",J606,0)</f>
        <v>0</v>
      </c>
      <c r="BF606" s="185">
        <f>IF(N606="snížená",J606,0)</f>
        <v>0</v>
      </c>
      <c r="BG606" s="185">
        <f>IF(N606="zákl. přenesená",J606,0)</f>
        <v>0</v>
      </c>
      <c r="BH606" s="185">
        <f>IF(N606="sníž. přenesená",J606,0)</f>
        <v>0</v>
      </c>
      <c r="BI606" s="185">
        <f>IF(N606="nulová",J606,0)</f>
        <v>0</v>
      </c>
      <c r="BJ606" s="17" t="s">
        <v>84</v>
      </c>
      <c r="BK606" s="185">
        <f>ROUND(I606*H606,2)</f>
        <v>0</v>
      </c>
      <c r="BL606" s="17" t="s">
        <v>133</v>
      </c>
      <c r="BM606" s="184" t="s">
        <v>865</v>
      </c>
    </row>
    <row r="607" spans="1:65" s="2" customFormat="1">
      <c r="A607" s="34"/>
      <c r="B607" s="35"/>
      <c r="C607" s="36"/>
      <c r="D607" s="186" t="s">
        <v>135</v>
      </c>
      <c r="E607" s="36"/>
      <c r="F607" s="187" t="s">
        <v>866</v>
      </c>
      <c r="G607" s="36"/>
      <c r="H607" s="36"/>
      <c r="I607" s="188"/>
      <c r="J607" s="36"/>
      <c r="K607" s="36"/>
      <c r="L607" s="39"/>
      <c r="M607" s="189"/>
      <c r="N607" s="190"/>
      <c r="O607" s="64"/>
      <c r="P607" s="64"/>
      <c r="Q607" s="64"/>
      <c r="R607" s="64"/>
      <c r="S607" s="64"/>
      <c r="T607" s="65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T607" s="17" t="s">
        <v>135</v>
      </c>
      <c r="AU607" s="17" t="s">
        <v>86</v>
      </c>
    </row>
    <row r="608" spans="1:65" s="2" customFormat="1" ht="16.5" customHeight="1">
      <c r="A608" s="34"/>
      <c r="B608" s="35"/>
      <c r="C608" s="224" t="s">
        <v>867</v>
      </c>
      <c r="D608" s="224" t="s">
        <v>362</v>
      </c>
      <c r="E608" s="225" t="s">
        <v>868</v>
      </c>
      <c r="F608" s="226" t="s">
        <v>869</v>
      </c>
      <c r="G608" s="227" t="s">
        <v>253</v>
      </c>
      <c r="H608" s="228">
        <v>1062.8399999999999</v>
      </c>
      <c r="I608" s="229"/>
      <c r="J608" s="230">
        <f>ROUND(I608*H608,2)</f>
        <v>0</v>
      </c>
      <c r="K608" s="226" t="s">
        <v>132</v>
      </c>
      <c r="L608" s="231"/>
      <c r="M608" s="232" t="s">
        <v>19</v>
      </c>
      <c r="N608" s="233" t="s">
        <v>47</v>
      </c>
      <c r="O608" s="64"/>
      <c r="P608" s="182">
        <f>O608*H608</f>
        <v>0</v>
      </c>
      <c r="Q608" s="182">
        <v>4.4999999999999998E-2</v>
      </c>
      <c r="R608" s="182">
        <f>Q608*H608</f>
        <v>47.827799999999996</v>
      </c>
      <c r="S608" s="182">
        <v>0</v>
      </c>
      <c r="T608" s="183">
        <f>S608*H608</f>
        <v>0</v>
      </c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R608" s="184" t="s">
        <v>186</v>
      </c>
      <c r="AT608" s="184" t="s">
        <v>362</v>
      </c>
      <c r="AU608" s="184" t="s">
        <v>86</v>
      </c>
      <c r="AY608" s="17" t="s">
        <v>126</v>
      </c>
      <c r="BE608" s="185">
        <f>IF(N608="základní",J608,0)</f>
        <v>0</v>
      </c>
      <c r="BF608" s="185">
        <f>IF(N608="snížená",J608,0)</f>
        <v>0</v>
      </c>
      <c r="BG608" s="185">
        <f>IF(N608="zákl. přenesená",J608,0)</f>
        <v>0</v>
      </c>
      <c r="BH608" s="185">
        <f>IF(N608="sníž. přenesená",J608,0)</f>
        <v>0</v>
      </c>
      <c r="BI608" s="185">
        <f>IF(N608="nulová",J608,0)</f>
        <v>0</v>
      </c>
      <c r="BJ608" s="17" t="s">
        <v>84</v>
      </c>
      <c r="BK608" s="185">
        <f>ROUND(I608*H608,2)</f>
        <v>0</v>
      </c>
      <c r="BL608" s="17" t="s">
        <v>133</v>
      </c>
      <c r="BM608" s="184" t="s">
        <v>870</v>
      </c>
    </row>
    <row r="609" spans="1:65" s="14" customFormat="1">
      <c r="B609" s="202"/>
      <c r="C609" s="203"/>
      <c r="D609" s="193" t="s">
        <v>137</v>
      </c>
      <c r="E609" s="204" t="s">
        <v>19</v>
      </c>
      <c r="F609" s="205" t="s">
        <v>871</v>
      </c>
      <c r="G609" s="203"/>
      <c r="H609" s="206">
        <v>1062.8399999999999</v>
      </c>
      <c r="I609" s="207"/>
      <c r="J609" s="203"/>
      <c r="K609" s="203"/>
      <c r="L609" s="208"/>
      <c r="M609" s="209"/>
      <c r="N609" s="210"/>
      <c r="O609" s="210"/>
      <c r="P609" s="210"/>
      <c r="Q609" s="210"/>
      <c r="R609" s="210"/>
      <c r="S609" s="210"/>
      <c r="T609" s="211"/>
      <c r="AT609" s="212" t="s">
        <v>137</v>
      </c>
      <c r="AU609" s="212" t="s">
        <v>86</v>
      </c>
      <c r="AV609" s="14" t="s">
        <v>86</v>
      </c>
      <c r="AW609" s="14" t="s">
        <v>37</v>
      </c>
      <c r="AX609" s="14" t="s">
        <v>84</v>
      </c>
      <c r="AY609" s="212" t="s">
        <v>126</v>
      </c>
    </row>
    <row r="610" spans="1:65" s="2" customFormat="1" ht="24.2" customHeight="1">
      <c r="A610" s="34"/>
      <c r="B610" s="35"/>
      <c r="C610" s="173" t="s">
        <v>872</v>
      </c>
      <c r="D610" s="173" t="s">
        <v>128</v>
      </c>
      <c r="E610" s="174" t="s">
        <v>873</v>
      </c>
      <c r="F610" s="175" t="s">
        <v>874</v>
      </c>
      <c r="G610" s="176" t="s">
        <v>253</v>
      </c>
      <c r="H610" s="177">
        <v>22</v>
      </c>
      <c r="I610" s="178"/>
      <c r="J610" s="179">
        <f>ROUND(I610*H610,2)</f>
        <v>0</v>
      </c>
      <c r="K610" s="175" t="s">
        <v>132</v>
      </c>
      <c r="L610" s="39"/>
      <c r="M610" s="180" t="s">
        <v>19</v>
      </c>
      <c r="N610" s="181" t="s">
        <v>47</v>
      </c>
      <c r="O610" s="64"/>
      <c r="P610" s="182">
        <f>O610*H610</f>
        <v>0</v>
      </c>
      <c r="Q610" s="182">
        <v>0.18292</v>
      </c>
      <c r="R610" s="182">
        <f>Q610*H610</f>
        <v>4.0242399999999998</v>
      </c>
      <c r="S610" s="182">
        <v>0</v>
      </c>
      <c r="T610" s="183">
        <f>S610*H610</f>
        <v>0</v>
      </c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R610" s="184" t="s">
        <v>133</v>
      </c>
      <c r="AT610" s="184" t="s">
        <v>128</v>
      </c>
      <c r="AU610" s="184" t="s">
        <v>86</v>
      </c>
      <c r="AY610" s="17" t="s">
        <v>126</v>
      </c>
      <c r="BE610" s="185">
        <f>IF(N610="základní",J610,0)</f>
        <v>0</v>
      </c>
      <c r="BF610" s="185">
        <f>IF(N610="snížená",J610,0)</f>
        <v>0</v>
      </c>
      <c r="BG610" s="185">
        <f>IF(N610="zákl. přenesená",J610,0)</f>
        <v>0</v>
      </c>
      <c r="BH610" s="185">
        <f>IF(N610="sníž. přenesená",J610,0)</f>
        <v>0</v>
      </c>
      <c r="BI610" s="185">
        <f>IF(N610="nulová",J610,0)</f>
        <v>0</v>
      </c>
      <c r="BJ610" s="17" t="s">
        <v>84</v>
      </c>
      <c r="BK610" s="185">
        <f>ROUND(I610*H610,2)</f>
        <v>0</v>
      </c>
      <c r="BL610" s="17" t="s">
        <v>133</v>
      </c>
      <c r="BM610" s="184" t="s">
        <v>875</v>
      </c>
    </row>
    <row r="611" spans="1:65" s="2" customFormat="1">
      <c r="A611" s="34"/>
      <c r="B611" s="35"/>
      <c r="C611" s="36"/>
      <c r="D611" s="186" t="s">
        <v>135</v>
      </c>
      <c r="E611" s="36"/>
      <c r="F611" s="187" t="s">
        <v>876</v>
      </c>
      <c r="G611" s="36"/>
      <c r="H611" s="36"/>
      <c r="I611" s="188"/>
      <c r="J611" s="36"/>
      <c r="K611" s="36"/>
      <c r="L611" s="39"/>
      <c r="M611" s="189"/>
      <c r="N611" s="190"/>
      <c r="O611" s="64"/>
      <c r="P611" s="64"/>
      <c r="Q611" s="64"/>
      <c r="R611" s="64"/>
      <c r="S611" s="64"/>
      <c r="T611" s="65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T611" s="17" t="s">
        <v>135</v>
      </c>
      <c r="AU611" s="17" t="s">
        <v>86</v>
      </c>
    </row>
    <row r="612" spans="1:65" s="2" customFormat="1" ht="16.5" customHeight="1">
      <c r="A612" s="34"/>
      <c r="B612" s="35"/>
      <c r="C612" s="224" t="s">
        <v>877</v>
      </c>
      <c r="D612" s="224" t="s">
        <v>362</v>
      </c>
      <c r="E612" s="225" t="s">
        <v>878</v>
      </c>
      <c r="F612" s="226" t="s">
        <v>879</v>
      </c>
      <c r="G612" s="227" t="s">
        <v>253</v>
      </c>
      <c r="H612" s="228">
        <v>22.44</v>
      </c>
      <c r="I612" s="229"/>
      <c r="J612" s="230">
        <f>ROUND(I612*H612,2)</f>
        <v>0</v>
      </c>
      <c r="K612" s="226" t="s">
        <v>132</v>
      </c>
      <c r="L612" s="231"/>
      <c r="M612" s="232" t="s">
        <v>19</v>
      </c>
      <c r="N612" s="233" t="s">
        <v>47</v>
      </c>
      <c r="O612" s="64"/>
      <c r="P612" s="182">
        <f>O612*H612</f>
        <v>0</v>
      </c>
      <c r="Q612" s="182">
        <v>0.15</v>
      </c>
      <c r="R612" s="182">
        <f>Q612*H612</f>
        <v>3.3660000000000001</v>
      </c>
      <c r="S612" s="182">
        <v>0</v>
      </c>
      <c r="T612" s="183">
        <f>S612*H612</f>
        <v>0</v>
      </c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R612" s="184" t="s">
        <v>186</v>
      </c>
      <c r="AT612" s="184" t="s">
        <v>362</v>
      </c>
      <c r="AU612" s="184" t="s">
        <v>86</v>
      </c>
      <c r="AY612" s="17" t="s">
        <v>126</v>
      </c>
      <c r="BE612" s="185">
        <f>IF(N612="základní",J612,0)</f>
        <v>0</v>
      </c>
      <c r="BF612" s="185">
        <f>IF(N612="snížená",J612,0)</f>
        <v>0</v>
      </c>
      <c r="BG612" s="185">
        <f>IF(N612="zákl. přenesená",J612,0)</f>
        <v>0</v>
      </c>
      <c r="BH612" s="185">
        <f>IF(N612="sníž. přenesená",J612,0)</f>
        <v>0</v>
      </c>
      <c r="BI612" s="185">
        <f>IF(N612="nulová",J612,0)</f>
        <v>0</v>
      </c>
      <c r="BJ612" s="17" t="s">
        <v>84</v>
      </c>
      <c r="BK612" s="185">
        <f>ROUND(I612*H612,2)</f>
        <v>0</v>
      </c>
      <c r="BL612" s="17" t="s">
        <v>133</v>
      </c>
      <c r="BM612" s="184" t="s">
        <v>880</v>
      </c>
    </row>
    <row r="613" spans="1:65" s="2" customFormat="1" ht="19.5">
      <c r="A613" s="34"/>
      <c r="B613" s="35"/>
      <c r="C613" s="36"/>
      <c r="D613" s="193" t="s">
        <v>399</v>
      </c>
      <c r="E613" s="36"/>
      <c r="F613" s="234" t="s">
        <v>881</v>
      </c>
      <c r="G613" s="36"/>
      <c r="H613" s="36"/>
      <c r="I613" s="188"/>
      <c r="J613" s="36"/>
      <c r="K613" s="36"/>
      <c r="L613" s="39"/>
      <c r="M613" s="189"/>
      <c r="N613" s="190"/>
      <c r="O613" s="64"/>
      <c r="P613" s="64"/>
      <c r="Q613" s="64"/>
      <c r="R613" s="64"/>
      <c r="S613" s="64"/>
      <c r="T613" s="65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T613" s="17" t="s">
        <v>399</v>
      </c>
      <c r="AU613" s="17" t="s">
        <v>86</v>
      </c>
    </row>
    <row r="614" spans="1:65" s="14" customFormat="1">
      <c r="B614" s="202"/>
      <c r="C614" s="203"/>
      <c r="D614" s="193" t="s">
        <v>137</v>
      </c>
      <c r="E614" s="203"/>
      <c r="F614" s="205" t="s">
        <v>882</v>
      </c>
      <c r="G614" s="203"/>
      <c r="H614" s="206">
        <v>22.44</v>
      </c>
      <c r="I614" s="207"/>
      <c r="J614" s="203"/>
      <c r="K614" s="203"/>
      <c r="L614" s="208"/>
      <c r="M614" s="209"/>
      <c r="N614" s="210"/>
      <c r="O614" s="210"/>
      <c r="P614" s="210"/>
      <c r="Q614" s="210"/>
      <c r="R614" s="210"/>
      <c r="S614" s="210"/>
      <c r="T614" s="211"/>
      <c r="AT614" s="212" t="s">
        <v>137</v>
      </c>
      <c r="AU614" s="212" t="s">
        <v>86</v>
      </c>
      <c r="AV614" s="14" t="s">
        <v>86</v>
      </c>
      <c r="AW614" s="14" t="s">
        <v>4</v>
      </c>
      <c r="AX614" s="14" t="s">
        <v>84</v>
      </c>
      <c r="AY614" s="212" t="s">
        <v>126</v>
      </c>
    </row>
    <row r="615" spans="1:65" s="2" customFormat="1" ht="24.2" customHeight="1">
      <c r="A615" s="34"/>
      <c r="B615" s="35"/>
      <c r="C615" s="173" t="s">
        <v>883</v>
      </c>
      <c r="D615" s="173" t="s">
        <v>128</v>
      </c>
      <c r="E615" s="174" t="s">
        <v>884</v>
      </c>
      <c r="F615" s="175" t="s">
        <v>885</v>
      </c>
      <c r="G615" s="176" t="s">
        <v>253</v>
      </c>
      <c r="H615" s="177">
        <v>28</v>
      </c>
      <c r="I615" s="178"/>
      <c r="J615" s="179">
        <f>ROUND(I615*H615,2)</f>
        <v>0</v>
      </c>
      <c r="K615" s="175" t="s">
        <v>132</v>
      </c>
      <c r="L615" s="39"/>
      <c r="M615" s="180" t="s">
        <v>19</v>
      </c>
      <c r="N615" s="181" t="s">
        <v>47</v>
      </c>
      <c r="O615" s="64"/>
      <c r="P615" s="182">
        <f>O615*H615</f>
        <v>0</v>
      </c>
      <c r="Q615" s="182">
        <v>1.0349999999999999E-5</v>
      </c>
      <c r="R615" s="182">
        <f>Q615*H615</f>
        <v>2.898E-4</v>
      </c>
      <c r="S615" s="182">
        <v>0</v>
      </c>
      <c r="T615" s="183">
        <f>S615*H615</f>
        <v>0</v>
      </c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R615" s="184" t="s">
        <v>133</v>
      </c>
      <c r="AT615" s="184" t="s">
        <v>128</v>
      </c>
      <c r="AU615" s="184" t="s">
        <v>86</v>
      </c>
      <c r="AY615" s="17" t="s">
        <v>126</v>
      </c>
      <c r="BE615" s="185">
        <f>IF(N615="základní",J615,0)</f>
        <v>0</v>
      </c>
      <c r="BF615" s="185">
        <f>IF(N615="snížená",J615,0)</f>
        <v>0</v>
      </c>
      <c r="BG615" s="185">
        <f>IF(N615="zákl. přenesená",J615,0)</f>
        <v>0</v>
      </c>
      <c r="BH615" s="185">
        <f>IF(N615="sníž. přenesená",J615,0)</f>
        <v>0</v>
      </c>
      <c r="BI615" s="185">
        <f>IF(N615="nulová",J615,0)</f>
        <v>0</v>
      </c>
      <c r="BJ615" s="17" t="s">
        <v>84</v>
      </c>
      <c r="BK615" s="185">
        <f>ROUND(I615*H615,2)</f>
        <v>0</v>
      </c>
      <c r="BL615" s="17" t="s">
        <v>133</v>
      </c>
      <c r="BM615" s="184" t="s">
        <v>886</v>
      </c>
    </row>
    <row r="616" spans="1:65" s="2" customFormat="1">
      <c r="A616" s="34"/>
      <c r="B616" s="35"/>
      <c r="C616" s="36"/>
      <c r="D616" s="186" t="s">
        <v>135</v>
      </c>
      <c r="E616" s="36"/>
      <c r="F616" s="187" t="s">
        <v>887</v>
      </c>
      <c r="G616" s="36"/>
      <c r="H616" s="36"/>
      <c r="I616" s="188"/>
      <c r="J616" s="36"/>
      <c r="K616" s="36"/>
      <c r="L616" s="39"/>
      <c r="M616" s="189"/>
      <c r="N616" s="190"/>
      <c r="O616" s="64"/>
      <c r="P616" s="64"/>
      <c r="Q616" s="64"/>
      <c r="R616" s="64"/>
      <c r="S616" s="64"/>
      <c r="T616" s="65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T616" s="17" t="s">
        <v>135</v>
      </c>
      <c r="AU616" s="17" t="s">
        <v>86</v>
      </c>
    </row>
    <row r="617" spans="1:65" s="13" customFormat="1">
      <c r="B617" s="191"/>
      <c r="C617" s="192"/>
      <c r="D617" s="193" t="s">
        <v>137</v>
      </c>
      <c r="E617" s="194" t="s">
        <v>19</v>
      </c>
      <c r="F617" s="195" t="s">
        <v>888</v>
      </c>
      <c r="G617" s="192"/>
      <c r="H617" s="194" t="s">
        <v>19</v>
      </c>
      <c r="I617" s="196"/>
      <c r="J617" s="192"/>
      <c r="K617" s="192"/>
      <c r="L617" s="197"/>
      <c r="M617" s="198"/>
      <c r="N617" s="199"/>
      <c r="O617" s="199"/>
      <c r="P617" s="199"/>
      <c r="Q617" s="199"/>
      <c r="R617" s="199"/>
      <c r="S617" s="199"/>
      <c r="T617" s="200"/>
      <c r="AT617" s="201" t="s">
        <v>137</v>
      </c>
      <c r="AU617" s="201" t="s">
        <v>86</v>
      </c>
      <c r="AV617" s="13" t="s">
        <v>84</v>
      </c>
      <c r="AW617" s="13" t="s">
        <v>37</v>
      </c>
      <c r="AX617" s="13" t="s">
        <v>76</v>
      </c>
      <c r="AY617" s="201" t="s">
        <v>126</v>
      </c>
    </row>
    <row r="618" spans="1:65" s="14" customFormat="1">
      <c r="B618" s="202"/>
      <c r="C618" s="203"/>
      <c r="D618" s="193" t="s">
        <v>137</v>
      </c>
      <c r="E618" s="204" t="s">
        <v>19</v>
      </c>
      <c r="F618" s="205" t="s">
        <v>889</v>
      </c>
      <c r="G618" s="203"/>
      <c r="H618" s="206">
        <v>28</v>
      </c>
      <c r="I618" s="207"/>
      <c r="J618" s="203"/>
      <c r="K618" s="203"/>
      <c r="L618" s="208"/>
      <c r="M618" s="209"/>
      <c r="N618" s="210"/>
      <c r="O618" s="210"/>
      <c r="P618" s="210"/>
      <c r="Q618" s="210"/>
      <c r="R618" s="210"/>
      <c r="S618" s="210"/>
      <c r="T618" s="211"/>
      <c r="AT618" s="212" t="s">
        <v>137</v>
      </c>
      <c r="AU618" s="212" t="s">
        <v>86</v>
      </c>
      <c r="AV618" s="14" t="s">
        <v>86</v>
      </c>
      <c r="AW618" s="14" t="s">
        <v>37</v>
      </c>
      <c r="AX618" s="14" t="s">
        <v>84</v>
      </c>
      <c r="AY618" s="212" t="s">
        <v>126</v>
      </c>
    </row>
    <row r="619" spans="1:65" s="2" customFormat="1" ht="16.5" customHeight="1">
      <c r="A619" s="34"/>
      <c r="B619" s="35"/>
      <c r="C619" s="173" t="s">
        <v>890</v>
      </c>
      <c r="D619" s="173" t="s">
        <v>128</v>
      </c>
      <c r="E619" s="174" t="s">
        <v>891</v>
      </c>
      <c r="F619" s="175" t="s">
        <v>892</v>
      </c>
      <c r="G619" s="176" t="s">
        <v>131</v>
      </c>
      <c r="H619" s="177">
        <v>2890</v>
      </c>
      <c r="I619" s="178"/>
      <c r="J619" s="179">
        <f>ROUND(I619*H619,2)</f>
        <v>0</v>
      </c>
      <c r="K619" s="175" t="s">
        <v>132</v>
      </c>
      <c r="L619" s="39"/>
      <c r="M619" s="180" t="s">
        <v>19</v>
      </c>
      <c r="N619" s="181" t="s">
        <v>47</v>
      </c>
      <c r="O619" s="64"/>
      <c r="P619" s="182">
        <f>O619*H619</f>
        <v>0</v>
      </c>
      <c r="Q619" s="182">
        <v>3.6000000000000002E-4</v>
      </c>
      <c r="R619" s="182">
        <f>Q619*H619</f>
        <v>1.0404</v>
      </c>
      <c r="S619" s="182">
        <v>0</v>
      </c>
      <c r="T619" s="183">
        <f>S619*H619</f>
        <v>0</v>
      </c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R619" s="184" t="s">
        <v>133</v>
      </c>
      <c r="AT619" s="184" t="s">
        <v>128</v>
      </c>
      <c r="AU619" s="184" t="s">
        <v>86</v>
      </c>
      <c r="AY619" s="17" t="s">
        <v>126</v>
      </c>
      <c r="BE619" s="185">
        <f>IF(N619="základní",J619,0)</f>
        <v>0</v>
      </c>
      <c r="BF619" s="185">
        <f>IF(N619="snížená",J619,0)</f>
        <v>0</v>
      </c>
      <c r="BG619" s="185">
        <f>IF(N619="zákl. přenesená",J619,0)</f>
        <v>0</v>
      </c>
      <c r="BH619" s="185">
        <f>IF(N619="sníž. přenesená",J619,0)</f>
        <v>0</v>
      </c>
      <c r="BI619" s="185">
        <f>IF(N619="nulová",J619,0)</f>
        <v>0</v>
      </c>
      <c r="BJ619" s="17" t="s">
        <v>84</v>
      </c>
      <c r="BK619" s="185">
        <f>ROUND(I619*H619,2)</f>
        <v>0</v>
      </c>
      <c r="BL619" s="17" t="s">
        <v>133</v>
      </c>
      <c r="BM619" s="184" t="s">
        <v>893</v>
      </c>
    </row>
    <row r="620" spans="1:65" s="2" customFormat="1">
      <c r="A620" s="34"/>
      <c r="B620" s="35"/>
      <c r="C620" s="36"/>
      <c r="D620" s="186" t="s">
        <v>135</v>
      </c>
      <c r="E620" s="36"/>
      <c r="F620" s="187" t="s">
        <v>894</v>
      </c>
      <c r="G620" s="36"/>
      <c r="H620" s="36"/>
      <c r="I620" s="188"/>
      <c r="J620" s="36"/>
      <c r="K620" s="36"/>
      <c r="L620" s="39"/>
      <c r="M620" s="189"/>
      <c r="N620" s="190"/>
      <c r="O620" s="64"/>
      <c r="P620" s="64"/>
      <c r="Q620" s="64"/>
      <c r="R620" s="64"/>
      <c r="S620" s="64"/>
      <c r="T620" s="65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T620" s="17" t="s">
        <v>135</v>
      </c>
      <c r="AU620" s="17" t="s">
        <v>86</v>
      </c>
    </row>
    <row r="621" spans="1:65" s="13" customFormat="1">
      <c r="B621" s="191"/>
      <c r="C621" s="192"/>
      <c r="D621" s="193" t="s">
        <v>137</v>
      </c>
      <c r="E621" s="194" t="s">
        <v>19</v>
      </c>
      <c r="F621" s="195" t="s">
        <v>433</v>
      </c>
      <c r="G621" s="192"/>
      <c r="H621" s="194" t="s">
        <v>19</v>
      </c>
      <c r="I621" s="196"/>
      <c r="J621" s="192"/>
      <c r="K621" s="192"/>
      <c r="L621" s="197"/>
      <c r="M621" s="198"/>
      <c r="N621" s="199"/>
      <c r="O621" s="199"/>
      <c r="P621" s="199"/>
      <c r="Q621" s="199"/>
      <c r="R621" s="199"/>
      <c r="S621" s="199"/>
      <c r="T621" s="200"/>
      <c r="AT621" s="201" t="s">
        <v>137</v>
      </c>
      <c r="AU621" s="201" t="s">
        <v>86</v>
      </c>
      <c r="AV621" s="13" t="s">
        <v>84</v>
      </c>
      <c r="AW621" s="13" t="s">
        <v>37</v>
      </c>
      <c r="AX621" s="13" t="s">
        <v>76</v>
      </c>
      <c r="AY621" s="201" t="s">
        <v>126</v>
      </c>
    </row>
    <row r="622" spans="1:65" s="14" customFormat="1">
      <c r="B622" s="202"/>
      <c r="C622" s="203"/>
      <c r="D622" s="193" t="s">
        <v>137</v>
      </c>
      <c r="E622" s="204" t="s">
        <v>19</v>
      </c>
      <c r="F622" s="205" t="s">
        <v>895</v>
      </c>
      <c r="G622" s="203"/>
      <c r="H622" s="206">
        <v>1702</v>
      </c>
      <c r="I622" s="207"/>
      <c r="J622" s="203"/>
      <c r="K622" s="203"/>
      <c r="L622" s="208"/>
      <c r="M622" s="209"/>
      <c r="N622" s="210"/>
      <c r="O622" s="210"/>
      <c r="P622" s="210"/>
      <c r="Q622" s="210"/>
      <c r="R622" s="210"/>
      <c r="S622" s="210"/>
      <c r="T622" s="211"/>
      <c r="AT622" s="212" t="s">
        <v>137</v>
      </c>
      <c r="AU622" s="212" t="s">
        <v>86</v>
      </c>
      <c r="AV622" s="14" t="s">
        <v>86</v>
      </c>
      <c r="AW622" s="14" t="s">
        <v>37</v>
      </c>
      <c r="AX622" s="14" t="s">
        <v>76</v>
      </c>
      <c r="AY622" s="212" t="s">
        <v>126</v>
      </c>
    </row>
    <row r="623" spans="1:65" s="13" customFormat="1">
      <c r="B623" s="191"/>
      <c r="C623" s="192"/>
      <c r="D623" s="193" t="s">
        <v>137</v>
      </c>
      <c r="E623" s="194" t="s">
        <v>19</v>
      </c>
      <c r="F623" s="195" t="s">
        <v>498</v>
      </c>
      <c r="G623" s="192"/>
      <c r="H623" s="194" t="s">
        <v>19</v>
      </c>
      <c r="I623" s="196"/>
      <c r="J623" s="192"/>
      <c r="K623" s="192"/>
      <c r="L623" s="197"/>
      <c r="M623" s="198"/>
      <c r="N623" s="199"/>
      <c r="O623" s="199"/>
      <c r="P623" s="199"/>
      <c r="Q623" s="199"/>
      <c r="R623" s="199"/>
      <c r="S623" s="199"/>
      <c r="T623" s="200"/>
      <c r="AT623" s="201" t="s">
        <v>137</v>
      </c>
      <c r="AU623" s="201" t="s">
        <v>86</v>
      </c>
      <c r="AV623" s="13" t="s">
        <v>84</v>
      </c>
      <c r="AW623" s="13" t="s">
        <v>37</v>
      </c>
      <c r="AX623" s="13" t="s">
        <v>76</v>
      </c>
      <c r="AY623" s="201" t="s">
        <v>126</v>
      </c>
    </row>
    <row r="624" spans="1:65" s="14" customFormat="1">
      <c r="B624" s="202"/>
      <c r="C624" s="203"/>
      <c r="D624" s="193" t="s">
        <v>137</v>
      </c>
      <c r="E624" s="204" t="s">
        <v>19</v>
      </c>
      <c r="F624" s="205" t="s">
        <v>896</v>
      </c>
      <c r="G624" s="203"/>
      <c r="H624" s="206">
        <v>1188</v>
      </c>
      <c r="I624" s="207"/>
      <c r="J624" s="203"/>
      <c r="K624" s="203"/>
      <c r="L624" s="208"/>
      <c r="M624" s="209"/>
      <c r="N624" s="210"/>
      <c r="O624" s="210"/>
      <c r="P624" s="210"/>
      <c r="Q624" s="210"/>
      <c r="R624" s="210"/>
      <c r="S624" s="210"/>
      <c r="T624" s="211"/>
      <c r="AT624" s="212" t="s">
        <v>137</v>
      </c>
      <c r="AU624" s="212" t="s">
        <v>86</v>
      </c>
      <c r="AV624" s="14" t="s">
        <v>86</v>
      </c>
      <c r="AW624" s="14" t="s">
        <v>37</v>
      </c>
      <c r="AX624" s="14" t="s">
        <v>76</v>
      </c>
      <c r="AY624" s="212" t="s">
        <v>126</v>
      </c>
    </row>
    <row r="625" spans="1:65" s="15" customFormat="1">
      <c r="B625" s="213"/>
      <c r="C625" s="214"/>
      <c r="D625" s="193" t="s">
        <v>137</v>
      </c>
      <c r="E625" s="215" t="s">
        <v>19</v>
      </c>
      <c r="F625" s="216" t="s">
        <v>148</v>
      </c>
      <c r="G625" s="214"/>
      <c r="H625" s="217">
        <v>2890</v>
      </c>
      <c r="I625" s="218"/>
      <c r="J625" s="214"/>
      <c r="K625" s="214"/>
      <c r="L625" s="219"/>
      <c r="M625" s="220"/>
      <c r="N625" s="221"/>
      <c r="O625" s="221"/>
      <c r="P625" s="221"/>
      <c r="Q625" s="221"/>
      <c r="R625" s="221"/>
      <c r="S625" s="221"/>
      <c r="T625" s="222"/>
      <c r="AT625" s="223" t="s">
        <v>137</v>
      </c>
      <c r="AU625" s="223" t="s">
        <v>86</v>
      </c>
      <c r="AV625" s="15" t="s">
        <v>133</v>
      </c>
      <c r="AW625" s="15" t="s">
        <v>37</v>
      </c>
      <c r="AX625" s="15" t="s">
        <v>84</v>
      </c>
      <c r="AY625" s="223" t="s">
        <v>126</v>
      </c>
    </row>
    <row r="626" spans="1:65" s="2" customFormat="1" ht="16.5" customHeight="1">
      <c r="A626" s="34"/>
      <c r="B626" s="35"/>
      <c r="C626" s="173" t="s">
        <v>897</v>
      </c>
      <c r="D626" s="173" t="s">
        <v>128</v>
      </c>
      <c r="E626" s="174" t="s">
        <v>898</v>
      </c>
      <c r="F626" s="175" t="s">
        <v>899</v>
      </c>
      <c r="G626" s="176" t="s">
        <v>131</v>
      </c>
      <c r="H626" s="177">
        <v>769</v>
      </c>
      <c r="I626" s="178"/>
      <c r="J626" s="179">
        <f>ROUND(I626*H626,2)</f>
        <v>0</v>
      </c>
      <c r="K626" s="175" t="s">
        <v>132</v>
      </c>
      <c r="L626" s="39"/>
      <c r="M626" s="180" t="s">
        <v>19</v>
      </c>
      <c r="N626" s="181" t="s">
        <v>47</v>
      </c>
      <c r="O626" s="64"/>
      <c r="P626" s="182">
        <f>O626*H626</f>
        <v>0</v>
      </c>
      <c r="Q626" s="182">
        <v>6.8749999999999996E-4</v>
      </c>
      <c r="R626" s="182">
        <f>Q626*H626</f>
        <v>0.52868749999999998</v>
      </c>
      <c r="S626" s="182">
        <v>0</v>
      </c>
      <c r="T626" s="183">
        <f>S626*H626</f>
        <v>0</v>
      </c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R626" s="184" t="s">
        <v>133</v>
      </c>
      <c r="AT626" s="184" t="s">
        <v>128</v>
      </c>
      <c r="AU626" s="184" t="s">
        <v>86</v>
      </c>
      <c r="AY626" s="17" t="s">
        <v>126</v>
      </c>
      <c r="BE626" s="185">
        <f>IF(N626="základní",J626,0)</f>
        <v>0</v>
      </c>
      <c r="BF626" s="185">
        <f>IF(N626="snížená",J626,0)</f>
        <v>0</v>
      </c>
      <c r="BG626" s="185">
        <f>IF(N626="zákl. přenesená",J626,0)</f>
        <v>0</v>
      </c>
      <c r="BH626" s="185">
        <f>IF(N626="sníž. přenesená",J626,0)</f>
        <v>0</v>
      </c>
      <c r="BI626" s="185">
        <f>IF(N626="nulová",J626,0)</f>
        <v>0</v>
      </c>
      <c r="BJ626" s="17" t="s">
        <v>84</v>
      </c>
      <c r="BK626" s="185">
        <f>ROUND(I626*H626,2)</f>
        <v>0</v>
      </c>
      <c r="BL626" s="17" t="s">
        <v>133</v>
      </c>
      <c r="BM626" s="184" t="s">
        <v>900</v>
      </c>
    </row>
    <row r="627" spans="1:65" s="2" customFormat="1">
      <c r="A627" s="34"/>
      <c r="B627" s="35"/>
      <c r="C627" s="36"/>
      <c r="D627" s="186" t="s">
        <v>135</v>
      </c>
      <c r="E627" s="36"/>
      <c r="F627" s="187" t="s">
        <v>901</v>
      </c>
      <c r="G627" s="36"/>
      <c r="H627" s="36"/>
      <c r="I627" s="188"/>
      <c r="J627" s="36"/>
      <c r="K627" s="36"/>
      <c r="L627" s="39"/>
      <c r="M627" s="189"/>
      <c r="N627" s="190"/>
      <c r="O627" s="64"/>
      <c r="P627" s="64"/>
      <c r="Q627" s="64"/>
      <c r="R627" s="64"/>
      <c r="S627" s="64"/>
      <c r="T627" s="65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T627" s="17" t="s">
        <v>135</v>
      </c>
      <c r="AU627" s="17" t="s">
        <v>86</v>
      </c>
    </row>
    <row r="628" spans="1:65" s="2" customFormat="1" ht="19.5">
      <c r="A628" s="34"/>
      <c r="B628" s="35"/>
      <c r="C628" s="36"/>
      <c r="D628" s="193" t="s">
        <v>399</v>
      </c>
      <c r="E628" s="36"/>
      <c r="F628" s="234" t="s">
        <v>902</v>
      </c>
      <c r="G628" s="36"/>
      <c r="H628" s="36"/>
      <c r="I628" s="188"/>
      <c r="J628" s="36"/>
      <c r="K628" s="36"/>
      <c r="L628" s="39"/>
      <c r="M628" s="189"/>
      <c r="N628" s="190"/>
      <c r="O628" s="64"/>
      <c r="P628" s="64"/>
      <c r="Q628" s="64"/>
      <c r="R628" s="64"/>
      <c r="S628" s="64"/>
      <c r="T628" s="65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T628" s="17" t="s">
        <v>399</v>
      </c>
      <c r="AU628" s="17" t="s">
        <v>86</v>
      </c>
    </row>
    <row r="629" spans="1:65" s="13" customFormat="1">
      <c r="B629" s="191"/>
      <c r="C629" s="192"/>
      <c r="D629" s="193" t="s">
        <v>137</v>
      </c>
      <c r="E629" s="194" t="s">
        <v>19</v>
      </c>
      <c r="F629" s="195" t="s">
        <v>903</v>
      </c>
      <c r="G629" s="192"/>
      <c r="H629" s="194" t="s">
        <v>19</v>
      </c>
      <c r="I629" s="196"/>
      <c r="J629" s="192"/>
      <c r="K629" s="192"/>
      <c r="L629" s="197"/>
      <c r="M629" s="198"/>
      <c r="N629" s="199"/>
      <c r="O629" s="199"/>
      <c r="P629" s="199"/>
      <c r="Q629" s="199"/>
      <c r="R629" s="199"/>
      <c r="S629" s="199"/>
      <c r="T629" s="200"/>
      <c r="AT629" s="201" t="s">
        <v>137</v>
      </c>
      <c r="AU629" s="201" t="s">
        <v>86</v>
      </c>
      <c r="AV629" s="13" t="s">
        <v>84</v>
      </c>
      <c r="AW629" s="13" t="s">
        <v>37</v>
      </c>
      <c r="AX629" s="13" t="s">
        <v>76</v>
      </c>
      <c r="AY629" s="201" t="s">
        <v>126</v>
      </c>
    </row>
    <row r="630" spans="1:65" s="14" customFormat="1">
      <c r="B630" s="202"/>
      <c r="C630" s="203"/>
      <c r="D630" s="193" t="s">
        <v>137</v>
      </c>
      <c r="E630" s="204" t="s">
        <v>19</v>
      </c>
      <c r="F630" s="205" t="s">
        <v>904</v>
      </c>
      <c r="G630" s="203"/>
      <c r="H630" s="206">
        <v>90</v>
      </c>
      <c r="I630" s="207"/>
      <c r="J630" s="203"/>
      <c r="K630" s="203"/>
      <c r="L630" s="208"/>
      <c r="M630" s="209"/>
      <c r="N630" s="210"/>
      <c r="O630" s="210"/>
      <c r="P630" s="210"/>
      <c r="Q630" s="210"/>
      <c r="R630" s="210"/>
      <c r="S630" s="210"/>
      <c r="T630" s="211"/>
      <c r="AT630" s="212" t="s">
        <v>137</v>
      </c>
      <c r="AU630" s="212" t="s">
        <v>86</v>
      </c>
      <c r="AV630" s="14" t="s">
        <v>86</v>
      </c>
      <c r="AW630" s="14" t="s">
        <v>37</v>
      </c>
      <c r="AX630" s="14" t="s">
        <v>76</v>
      </c>
      <c r="AY630" s="212" t="s">
        <v>126</v>
      </c>
    </row>
    <row r="631" spans="1:65" s="13" customFormat="1">
      <c r="B631" s="191"/>
      <c r="C631" s="192"/>
      <c r="D631" s="193" t="s">
        <v>137</v>
      </c>
      <c r="E631" s="194" t="s">
        <v>19</v>
      </c>
      <c r="F631" s="195" t="s">
        <v>480</v>
      </c>
      <c r="G631" s="192"/>
      <c r="H631" s="194" t="s">
        <v>19</v>
      </c>
      <c r="I631" s="196"/>
      <c r="J631" s="192"/>
      <c r="K631" s="192"/>
      <c r="L631" s="197"/>
      <c r="M631" s="198"/>
      <c r="N631" s="199"/>
      <c r="O631" s="199"/>
      <c r="P631" s="199"/>
      <c r="Q631" s="199"/>
      <c r="R631" s="199"/>
      <c r="S631" s="199"/>
      <c r="T631" s="200"/>
      <c r="AT631" s="201" t="s">
        <v>137</v>
      </c>
      <c r="AU631" s="201" t="s">
        <v>86</v>
      </c>
      <c r="AV631" s="13" t="s">
        <v>84</v>
      </c>
      <c r="AW631" s="13" t="s">
        <v>37</v>
      </c>
      <c r="AX631" s="13" t="s">
        <v>76</v>
      </c>
      <c r="AY631" s="201" t="s">
        <v>126</v>
      </c>
    </row>
    <row r="632" spans="1:65" s="14" customFormat="1">
      <c r="B632" s="202"/>
      <c r="C632" s="203"/>
      <c r="D632" s="193" t="s">
        <v>137</v>
      </c>
      <c r="E632" s="204" t="s">
        <v>19</v>
      </c>
      <c r="F632" s="205" t="s">
        <v>481</v>
      </c>
      <c r="G632" s="203"/>
      <c r="H632" s="206">
        <v>679</v>
      </c>
      <c r="I632" s="207"/>
      <c r="J632" s="203"/>
      <c r="K632" s="203"/>
      <c r="L632" s="208"/>
      <c r="M632" s="209"/>
      <c r="N632" s="210"/>
      <c r="O632" s="210"/>
      <c r="P632" s="210"/>
      <c r="Q632" s="210"/>
      <c r="R632" s="210"/>
      <c r="S632" s="210"/>
      <c r="T632" s="211"/>
      <c r="AT632" s="212" t="s">
        <v>137</v>
      </c>
      <c r="AU632" s="212" t="s">
        <v>86</v>
      </c>
      <c r="AV632" s="14" t="s">
        <v>86</v>
      </c>
      <c r="AW632" s="14" t="s">
        <v>37</v>
      </c>
      <c r="AX632" s="14" t="s">
        <v>76</v>
      </c>
      <c r="AY632" s="212" t="s">
        <v>126</v>
      </c>
    </row>
    <row r="633" spans="1:65" s="15" customFormat="1">
      <c r="B633" s="213"/>
      <c r="C633" s="214"/>
      <c r="D633" s="193" t="s">
        <v>137</v>
      </c>
      <c r="E633" s="215" t="s">
        <v>19</v>
      </c>
      <c r="F633" s="216" t="s">
        <v>148</v>
      </c>
      <c r="G633" s="214"/>
      <c r="H633" s="217">
        <v>769</v>
      </c>
      <c r="I633" s="218"/>
      <c r="J633" s="214"/>
      <c r="K633" s="214"/>
      <c r="L633" s="219"/>
      <c r="M633" s="220"/>
      <c r="N633" s="221"/>
      <c r="O633" s="221"/>
      <c r="P633" s="221"/>
      <c r="Q633" s="221"/>
      <c r="R633" s="221"/>
      <c r="S633" s="221"/>
      <c r="T633" s="222"/>
      <c r="AT633" s="223" t="s">
        <v>137</v>
      </c>
      <c r="AU633" s="223" t="s">
        <v>86</v>
      </c>
      <c r="AV633" s="15" t="s">
        <v>133</v>
      </c>
      <c r="AW633" s="15" t="s">
        <v>37</v>
      </c>
      <c r="AX633" s="15" t="s">
        <v>84</v>
      </c>
      <c r="AY633" s="223" t="s">
        <v>126</v>
      </c>
    </row>
    <row r="634" spans="1:65" s="2" customFormat="1" ht="33" customHeight="1">
      <c r="A634" s="34"/>
      <c r="B634" s="35"/>
      <c r="C634" s="173" t="s">
        <v>905</v>
      </c>
      <c r="D634" s="173" t="s">
        <v>128</v>
      </c>
      <c r="E634" s="174" t="s">
        <v>906</v>
      </c>
      <c r="F634" s="175" t="s">
        <v>907</v>
      </c>
      <c r="G634" s="176" t="s">
        <v>253</v>
      </c>
      <c r="H634" s="177">
        <v>95</v>
      </c>
      <c r="I634" s="178"/>
      <c r="J634" s="179">
        <f>ROUND(I634*H634,2)</f>
        <v>0</v>
      </c>
      <c r="K634" s="175" t="s">
        <v>132</v>
      </c>
      <c r="L634" s="39"/>
      <c r="M634" s="180" t="s">
        <v>19</v>
      </c>
      <c r="N634" s="181" t="s">
        <v>47</v>
      </c>
      <c r="O634" s="64"/>
      <c r="P634" s="182">
        <f>O634*H634</f>
        <v>0</v>
      </c>
      <c r="Q634" s="182">
        <v>6.0506299999999998E-4</v>
      </c>
      <c r="R634" s="182">
        <f>Q634*H634</f>
        <v>5.7480984999999998E-2</v>
      </c>
      <c r="S634" s="182">
        <v>0</v>
      </c>
      <c r="T634" s="183">
        <f>S634*H634</f>
        <v>0</v>
      </c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R634" s="184" t="s">
        <v>133</v>
      </c>
      <c r="AT634" s="184" t="s">
        <v>128</v>
      </c>
      <c r="AU634" s="184" t="s">
        <v>86</v>
      </c>
      <c r="AY634" s="17" t="s">
        <v>126</v>
      </c>
      <c r="BE634" s="185">
        <f>IF(N634="základní",J634,0)</f>
        <v>0</v>
      </c>
      <c r="BF634" s="185">
        <f>IF(N634="snížená",J634,0)</f>
        <v>0</v>
      </c>
      <c r="BG634" s="185">
        <f>IF(N634="zákl. přenesená",J634,0)</f>
        <v>0</v>
      </c>
      <c r="BH634" s="185">
        <f>IF(N634="sníž. přenesená",J634,0)</f>
        <v>0</v>
      </c>
      <c r="BI634" s="185">
        <f>IF(N634="nulová",J634,0)</f>
        <v>0</v>
      </c>
      <c r="BJ634" s="17" t="s">
        <v>84</v>
      </c>
      <c r="BK634" s="185">
        <f>ROUND(I634*H634,2)</f>
        <v>0</v>
      </c>
      <c r="BL634" s="17" t="s">
        <v>133</v>
      </c>
      <c r="BM634" s="184" t="s">
        <v>908</v>
      </c>
    </row>
    <row r="635" spans="1:65" s="2" customFormat="1">
      <c r="A635" s="34"/>
      <c r="B635" s="35"/>
      <c r="C635" s="36"/>
      <c r="D635" s="186" t="s">
        <v>135</v>
      </c>
      <c r="E635" s="36"/>
      <c r="F635" s="187" t="s">
        <v>909</v>
      </c>
      <c r="G635" s="36"/>
      <c r="H635" s="36"/>
      <c r="I635" s="188"/>
      <c r="J635" s="36"/>
      <c r="K635" s="36"/>
      <c r="L635" s="39"/>
      <c r="M635" s="189"/>
      <c r="N635" s="190"/>
      <c r="O635" s="64"/>
      <c r="P635" s="64"/>
      <c r="Q635" s="64"/>
      <c r="R635" s="64"/>
      <c r="S635" s="64"/>
      <c r="T635" s="65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T635" s="17" t="s">
        <v>135</v>
      </c>
      <c r="AU635" s="17" t="s">
        <v>86</v>
      </c>
    </row>
    <row r="636" spans="1:65" s="13" customFormat="1">
      <c r="B636" s="191"/>
      <c r="C636" s="192"/>
      <c r="D636" s="193" t="s">
        <v>137</v>
      </c>
      <c r="E636" s="194" t="s">
        <v>19</v>
      </c>
      <c r="F636" s="195" t="s">
        <v>910</v>
      </c>
      <c r="G636" s="192"/>
      <c r="H636" s="194" t="s">
        <v>19</v>
      </c>
      <c r="I636" s="196"/>
      <c r="J636" s="192"/>
      <c r="K636" s="192"/>
      <c r="L636" s="197"/>
      <c r="M636" s="198"/>
      <c r="N636" s="199"/>
      <c r="O636" s="199"/>
      <c r="P636" s="199"/>
      <c r="Q636" s="199"/>
      <c r="R636" s="199"/>
      <c r="S636" s="199"/>
      <c r="T636" s="200"/>
      <c r="AT636" s="201" t="s">
        <v>137</v>
      </c>
      <c r="AU636" s="201" t="s">
        <v>86</v>
      </c>
      <c r="AV636" s="13" t="s">
        <v>84</v>
      </c>
      <c r="AW636" s="13" t="s">
        <v>37</v>
      </c>
      <c r="AX636" s="13" t="s">
        <v>76</v>
      </c>
      <c r="AY636" s="201" t="s">
        <v>126</v>
      </c>
    </row>
    <row r="637" spans="1:65" s="14" customFormat="1">
      <c r="B637" s="202"/>
      <c r="C637" s="203"/>
      <c r="D637" s="193" t="s">
        <v>137</v>
      </c>
      <c r="E637" s="204" t="s">
        <v>19</v>
      </c>
      <c r="F637" s="205" t="s">
        <v>911</v>
      </c>
      <c r="G637" s="203"/>
      <c r="H637" s="206">
        <v>95</v>
      </c>
      <c r="I637" s="207"/>
      <c r="J637" s="203"/>
      <c r="K637" s="203"/>
      <c r="L637" s="208"/>
      <c r="M637" s="209"/>
      <c r="N637" s="210"/>
      <c r="O637" s="210"/>
      <c r="P637" s="210"/>
      <c r="Q637" s="210"/>
      <c r="R637" s="210"/>
      <c r="S637" s="210"/>
      <c r="T637" s="211"/>
      <c r="AT637" s="212" t="s">
        <v>137</v>
      </c>
      <c r="AU637" s="212" t="s">
        <v>86</v>
      </c>
      <c r="AV637" s="14" t="s">
        <v>86</v>
      </c>
      <c r="AW637" s="14" t="s">
        <v>37</v>
      </c>
      <c r="AX637" s="14" t="s">
        <v>84</v>
      </c>
      <c r="AY637" s="212" t="s">
        <v>126</v>
      </c>
    </row>
    <row r="638" spans="1:65" s="2" customFormat="1" ht="33" customHeight="1">
      <c r="A638" s="34"/>
      <c r="B638" s="35"/>
      <c r="C638" s="173" t="s">
        <v>912</v>
      </c>
      <c r="D638" s="173" t="s">
        <v>128</v>
      </c>
      <c r="E638" s="174" t="s">
        <v>913</v>
      </c>
      <c r="F638" s="175" t="s">
        <v>914</v>
      </c>
      <c r="G638" s="176" t="s">
        <v>253</v>
      </c>
      <c r="H638" s="177">
        <v>453</v>
      </c>
      <c r="I638" s="178"/>
      <c r="J638" s="179">
        <f>ROUND(I638*H638,2)</f>
        <v>0</v>
      </c>
      <c r="K638" s="175" t="s">
        <v>132</v>
      </c>
      <c r="L638" s="39"/>
      <c r="M638" s="180" t="s">
        <v>19</v>
      </c>
      <c r="N638" s="181" t="s">
        <v>47</v>
      </c>
      <c r="O638" s="64"/>
      <c r="P638" s="182">
        <f>O638*H638</f>
        <v>0</v>
      </c>
      <c r="Q638" s="182">
        <v>6.0320000000000003E-4</v>
      </c>
      <c r="R638" s="182">
        <f>Q638*H638</f>
        <v>0.27324960000000004</v>
      </c>
      <c r="S638" s="182">
        <v>0</v>
      </c>
      <c r="T638" s="183">
        <f>S638*H638</f>
        <v>0</v>
      </c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R638" s="184" t="s">
        <v>133</v>
      </c>
      <c r="AT638" s="184" t="s">
        <v>128</v>
      </c>
      <c r="AU638" s="184" t="s">
        <v>86</v>
      </c>
      <c r="AY638" s="17" t="s">
        <v>126</v>
      </c>
      <c r="BE638" s="185">
        <f>IF(N638="základní",J638,0)</f>
        <v>0</v>
      </c>
      <c r="BF638" s="185">
        <f>IF(N638="snížená",J638,0)</f>
        <v>0</v>
      </c>
      <c r="BG638" s="185">
        <f>IF(N638="zákl. přenesená",J638,0)</f>
        <v>0</v>
      </c>
      <c r="BH638" s="185">
        <f>IF(N638="sníž. přenesená",J638,0)</f>
        <v>0</v>
      </c>
      <c r="BI638" s="185">
        <f>IF(N638="nulová",J638,0)</f>
        <v>0</v>
      </c>
      <c r="BJ638" s="17" t="s">
        <v>84</v>
      </c>
      <c r="BK638" s="185">
        <f>ROUND(I638*H638,2)</f>
        <v>0</v>
      </c>
      <c r="BL638" s="17" t="s">
        <v>133</v>
      </c>
      <c r="BM638" s="184" t="s">
        <v>915</v>
      </c>
    </row>
    <row r="639" spans="1:65" s="2" customFormat="1">
      <c r="A639" s="34"/>
      <c r="B639" s="35"/>
      <c r="C639" s="36"/>
      <c r="D639" s="186" t="s">
        <v>135</v>
      </c>
      <c r="E639" s="36"/>
      <c r="F639" s="187" t="s">
        <v>916</v>
      </c>
      <c r="G639" s="36"/>
      <c r="H639" s="36"/>
      <c r="I639" s="188"/>
      <c r="J639" s="36"/>
      <c r="K639" s="36"/>
      <c r="L639" s="39"/>
      <c r="M639" s="189"/>
      <c r="N639" s="190"/>
      <c r="O639" s="64"/>
      <c r="P639" s="64"/>
      <c r="Q639" s="64"/>
      <c r="R639" s="64"/>
      <c r="S639" s="64"/>
      <c r="T639" s="65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T639" s="17" t="s">
        <v>135</v>
      </c>
      <c r="AU639" s="17" t="s">
        <v>86</v>
      </c>
    </row>
    <row r="640" spans="1:65" s="13" customFormat="1">
      <c r="B640" s="191"/>
      <c r="C640" s="192"/>
      <c r="D640" s="193" t="s">
        <v>137</v>
      </c>
      <c r="E640" s="194" t="s">
        <v>19</v>
      </c>
      <c r="F640" s="195" t="s">
        <v>917</v>
      </c>
      <c r="G640" s="192"/>
      <c r="H640" s="194" t="s">
        <v>19</v>
      </c>
      <c r="I640" s="196"/>
      <c r="J640" s="192"/>
      <c r="K640" s="192"/>
      <c r="L640" s="197"/>
      <c r="M640" s="198"/>
      <c r="N640" s="199"/>
      <c r="O640" s="199"/>
      <c r="P640" s="199"/>
      <c r="Q640" s="199"/>
      <c r="R640" s="199"/>
      <c r="S640" s="199"/>
      <c r="T640" s="200"/>
      <c r="AT640" s="201" t="s">
        <v>137</v>
      </c>
      <c r="AU640" s="201" t="s">
        <v>86</v>
      </c>
      <c r="AV640" s="13" t="s">
        <v>84</v>
      </c>
      <c r="AW640" s="13" t="s">
        <v>37</v>
      </c>
      <c r="AX640" s="13" t="s">
        <v>76</v>
      </c>
      <c r="AY640" s="201" t="s">
        <v>126</v>
      </c>
    </row>
    <row r="641" spans="1:65" s="14" customFormat="1">
      <c r="B641" s="202"/>
      <c r="C641" s="203"/>
      <c r="D641" s="193" t="s">
        <v>137</v>
      </c>
      <c r="E641" s="204" t="s">
        <v>19</v>
      </c>
      <c r="F641" s="205" t="s">
        <v>918</v>
      </c>
      <c r="G641" s="203"/>
      <c r="H641" s="206">
        <v>453</v>
      </c>
      <c r="I641" s="207"/>
      <c r="J641" s="203"/>
      <c r="K641" s="203"/>
      <c r="L641" s="208"/>
      <c r="M641" s="209"/>
      <c r="N641" s="210"/>
      <c r="O641" s="210"/>
      <c r="P641" s="210"/>
      <c r="Q641" s="210"/>
      <c r="R641" s="210"/>
      <c r="S641" s="210"/>
      <c r="T641" s="211"/>
      <c r="AT641" s="212" t="s">
        <v>137</v>
      </c>
      <c r="AU641" s="212" t="s">
        <v>86</v>
      </c>
      <c r="AV641" s="14" t="s">
        <v>86</v>
      </c>
      <c r="AW641" s="14" t="s">
        <v>37</v>
      </c>
      <c r="AX641" s="14" t="s">
        <v>84</v>
      </c>
      <c r="AY641" s="212" t="s">
        <v>126</v>
      </c>
    </row>
    <row r="642" spans="1:65" s="2" customFormat="1" ht="24.2" customHeight="1">
      <c r="A642" s="34"/>
      <c r="B642" s="35"/>
      <c r="C642" s="173" t="s">
        <v>919</v>
      </c>
      <c r="D642" s="173" t="s">
        <v>128</v>
      </c>
      <c r="E642" s="174" t="s">
        <v>920</v>
      </c>
      <c r="F642" s="175" t="s">
        <v>921</v>
      </c>
      <c r="G642" s="176" t="s">
        <v>253</v>
      </c>
      <c r="H642" s="177">
        <v>16</v>
      </c>
      <c r="I642" s="178"/>
      <c r="J642" s="179">
        <f>ROUND(I642*H642,2)</f>
        <v>0</v>
      </c>
      <c r="K642" s="175" t="s">
        <v>132</v>
      </c>
      <c r="L642" s="39"/>
      <c r="M642" s="180" t="s">
        <v>19</v>
      </c>
      <c r="N642" s="181" t="s">
        <v>47</v>
      </c>
      <c r="O642" s="64"/>
      <c r="P642" s="182">
        <f>O642*H642</f>
        <v>0</v>
      </c>
      <c r="Q642" s="182">
        <v>0.2156952</v>
      </c>
      <c r="R642" s="182">
        <f>Q642*H642</f>
        <v>3.4511232000000001</v>
      </c>
      <c r="S642" s="182">
        <v>0</v>
      </c>
      <c r="T642" s="183">
        <f>S642*H642</f>
        <v>0</v>
      </c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R642" s="184" t="s">
        <v>133</v>
      </c>
      <c r="AT642" s="184" t="s">
        <v>128</v>
      </c>
      <c r="AU642" s="184" t="s">
        <v>86</v>
      </c>
      <c r="AY642" s="17" t="s">
        <v>126</v>
      </c>
      <c r="BE642" s="185">
        <f>IF(N642="základní",J642,0)</f>
        <v>0</v>
      </c>
      <c r="BF642" s="185">
        <f>IF(N642="snížená",J642,0)</f>
        <v>0</v>
      </c>
      <c r="BG642" s="185">
        <f>IF(N642="zákl. přenesená",J642,0)</f>
        <v>0</v>
      </c>
      <c r="BH642" s="185">
        <f>IF(N642="sníž. přenesená",J642,0)</f>
        <v>0</v>
      </c>
      <c r="BI642" s="185">
        <f>IF(N642="nulová",J642,0)</f>
        <v>0</v>
      </c>
      <c r="BJ642" s="17" t="s">
        <v>84</v>
      </c>
      <c r="BK642" s="185">
        <f>ROUND(I642*H642,2)</f>
        <v>0</v>
      </c>
      <c r="BL642" s="17" t="s">
        <v>133</v>
      </c>
      <c r="BM642" s="184" t="s">
        <v>922</v>
      </c>
    </row>
    <row r="643" spans="1:65" s="2" customFormat="1">
      <c r="A643" s="34"/>
      <c r="B643" s="35"/>
      <c r="C643" s="36"/>
      <c r="D643" s="186" t="s">
        <v>135</v>
      </c>
      <c r="E643" s="36"/>
      <c r="F643" s="187" t="s">
        <v>923</v>
      </c>
      <c r="G643" s="36"/>
      <c r="H643" s="36"/>
      <c r="I643" s="188"/>
      <c r="J643" s="36"/>
      <c r="K643" s="36"/>
      <c r="L643" s="39"/>
      <c r="M643" s="189"/>
      <c r="N643" s="190"/>
      <c r="O643" s="64"/>
      <c r="P643" s="64"/>
      <c r="Q643" s="64"/>
      <c r="R643" s="64"/>
      <c r="S643" s="64"/>
      <c r="T643" s="65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T643" s="17" t="s">
        <v>135</v>
      </c>
      <c r="AU643" s="17" t="s">
        <v>86</v>
      </c>
    </row>
    <row r="644" spans="1:65" s="2" customFormat="1" ht="16.5" customHeight="1">
      <c r="A644" s="34"/>
      <c r="B644" s="35"/>
      <c r="C644" s="224" t="s">
        <v>924</v>
      </c>
      <c r="D644" s="224" t="s">
        <v>362</v>
      </c>
      <c r="E644" s="225" t="s">
        <v>925</v>
      </c>
      <c r="F644" s="226" t="s">
        <v>926</v>
      </c>
      <c r="G644" s="227" t="s">
        <v>253</v>
      </c>
      <c r="H644" s="228">
        <v>16</v>
      </c>
      <c r="I644" s="229"/>
      <c r="J644" s="230">
        <f>ROUND(I644*H644,2)</f>
        <v>0</v>
      </c>
      <c r="K644" s="226" t="s">
        <v>132</v>
      </c>
      <c r="L644" s="231"/>
      <c r="M644" s="232" t="s">
        <v>19</v>
      </c>
      <c r="N644" s="233" t="s">
        <v>47</v>
      </c>
      <c r="O644" s="64"/>
      <c r="P644" s="182">
        <f>O644*H644</f>
        <v>0</v>
      </c>
      <c r="Q644" s="182">
        <v>0.113</v>
      </c>
      <c r="R644" s="182">
        <f>Q644*H644</f>
        <v>1.8080000000000001</v>
      </c>
      <c r="S644" s="182">
        <v>0</v>
      </c>
      <c r="T644" s="183">
        <f>S644*H644</f>
        <v>0</v>
      </c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R644" s="184" t="s">
        <v>186</v>
      </c>
      <c r="AT644" s="184" t="s">
        <v>362</v>
      </c>
      <c r="AU644" s="184" t="s">
        <v>86</v>
      </c>
      <c r="AY644" s="17" t="s">
        <v>126</v>
      </c>
      <c r="BE644" s="185">
        <f>IF(N644="základní",J644,0)</f>
        <v>0</v>
      </c>
      <c r="BF644" s="185">
        <f>IF(N644="snížená",J644,0)</f>
        <v>0</v>
      </c>
      <c r="BG644" s="185">
        <f>IF(N644="zákl. přenesená",J644,0)</f>
        <v>0</v>
      </c>
      <c r="BH644" s="185">
        <f>IF(N644="sníž. přenesená",J644,0)</f>
        <v>0</v>
      </c>
      <c r="BI644" s="185">
        <f>IF(N644="nulová",J644,0)</f>
        <v>0</v>
      </c>
      <c r="BJ644" s="17" t="s">
        <v>84</v>
      </c>
      <c r="BK644" s="185">
        <f>ROUND(I644*H644,2)</f>
        <v>0</v>
      </c>
      <c r="BL644" s="17" t="s">
        <v>133</v>
      </c>
      <c r="BM644" s="184" t="s">
        <v>927</v>
      </c>
    </row>
    <row r="645" spans="1:65" s="2" customFormat="1" ht="68.25">
      <c r="A645" s="34"/>
      <c r="B645" s="35"/>
      <c r="C645" s="36"/>
      <c r="D645" s="193" t="s">
        <v>399</v>
      </c>
      <c r="E645" s="36"/>
      <c r="F645" s="234" t="s">
        <v>928</v>
      </c>
      <c r="G645" s="36"/>
      <c r="H645" s="36"/>
      <c r="I645" s="188"/>
      <c r="J645" s="36"/>
      <c r="K645" s="36"/>
      <c r="L645" s="39"/>
      <c r="M645" s="189"/>
      <c r="N645" s="190"/>
      <c r="O645" s="64"/>
      <c r="P645" s="64"/>
      <c r="Q645" s="64"/>
      <c r="R645" s="64"/>
      <c r="S645" s="64"/>
      <c r="T645" s="65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T645" s="17" t="s">
        <v>399</v>
      </c>
      <c r="AU645" s="17" t="s">
        <v>86</v>
      </c>
    </row>
    <row r="646" spans="1:65" s="14" customFormat="1">
      <c r="B646" s="202"/>
      <c r="C646" s="203"/>
      <c r="D646" s="193" t="s">
        <v>137</v>
      </c>
      <c r="E646" s="204" t="s">
        <v>19</v>
      </c>
      <c r="F646" s="205" t="s">
        <v>929</v>
      </c>
      <c r="G646" s="203"/>
      <c r="H646" s="206">
        <v>16</v>
      </c>
      <c r="I646" s="207"/>
      <c r="J646" s="203"/>
      <c r="K646" s="203"/>
      <c r="L646" s="208"/>
      <c r="M646" s="209"/>
      <c r="N646" s="210"/>
      <c r="O646" s="210"/>
      <c r="P646" s="210"/>
      <c r="Q646" s="210"/>
      <c r="R646" s="210"/>
      <c r="S646" s="210"/>
      <c r="T646" s="211"/>
      <c r="AT646" s="212" t="s">
        <v>137</v>
      </c>
      <c r="AU646" s="212" t="s">
        <v>86</v>
      </c>
      <c r="AV646" s="14" t="s">
        <v>86</v>
      </c>
      <c r="AW646" s="14" t="s">
        <v>37</v>
      </c>
      <c r="AX646" s="14" t="s">
        <v>84</v>
      </c>
      <c r="AY646" s="212" t="s">
        <v>126</v>
      </c>
    </row>
    <row r="647" spans="1:65" s="2" customFormat="1" ht="21.75" customHeight="1">
      <c r="A647" s="34"/>
      <c r="B647" s="35"/>
      <c r="C647" s="173" t="s">
        <v>930</v>
      </c>
      <c r="D647" s="173" t="s">
        <v>128</v>
      </c>
      <c r="E647" s="174" t="s">
        <v>931</v>
      </c>
      <c r="F647" s="175" t="s">
        <v>932</v>
      </c>
      <c r="G647" s="176" t="s">
        <v>420</v>
      </c>
      <c r="H647" s="177">
        <v>4</v>
      </c>
      <c r="I647" s="178"/>
      <c r="J647" s="179">
        <f>ROUND(I647*H647,2)</f>
        <v>0</v>
      </c>
      <c r="K647" s="175" t="s">
        <v>132</v>
      </c>
      <c r="L647" s="39"/>
      <c r="M647" s="180" t="s">
        <v>19</v>
      </c>
      <c r="N647" s="181" t="s">
        <v>47</v>
      </c>
      <c r="O647" s="64"/>
      <c r="P647" s="182">
        <f>O647*H647</f>
        <v>0</v>
      </c>
      <c r="Q647" s="182">
        <v>7.2870000000000001E-3</v>
      </c>
      <c r="R647" s="182">
        <f>Q647*H647</f>
        <v>2.9148E-2</v>
      </c>
      <c r="S647" s="182">
        <v>0</v>
      </c>
      <c r="T647" s="183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84" t="s">
        <v>133</v>
      </c>
      <c r="AT647" s="184" t="s">
        <v>128</v>
      </c>
      <c r="AU647" s="184" t="s">
        <v>86</v>
      </c>
      <c r="AY647" s="17" t="s">
        <v>126</v>
      </c>
      <c r="BE647" s="185">
        <f>IF(N647="základní",J647,0)</f>
        <v>0</v>
      </c>
      <c r="BF647" s="185">
        <f>IF(N647="snížená",J647,0)</f>
        <v>0</v>
      </c>
      <c r="BG647" s="185">
        <f>IF(N647="zákl. přenesená",J647,0)</f>
        <v>0</v>
      </c>
      <c r="BH647" s="185">
        <f>IF(N647="sníž. přenesená",J647,0)</f>
        <v>0</v>
      </c>
      <c r="BI647" s="185">
        <f>IF(N647="nulová",J647,0)</f>
        <v>0</v>
      </c>
      <c r="BJ647" s="17" t="s">
        <v>84</v>
      </c>
      <c r="BK647" s="185">
        <f>ROUND(I647*H647,2)</f>
        <v>0</v>
      </c>
      <c r="BL647" s="17" t="s">
        <v>133</v>
      </c>
      <c r="BM647" s="184" t="s">
        <v>933</v>
      </c>
    </row>
    <row r="648" spans="1:65" s="2" customFormat="1">
      <c r="A648" s="34"/>
      <c r="B648" s="35"/>
      <c r="C648" s="36"/>
      <c r="D648" s="186" t="s">
        <v>135</v>
      </c>
      <c r="E648" s="36"/>
      <c r="F648" s="187" t="s">
        <v>934</v>
      </c>
      <c r="G648" s="36"/>
      <c r="H648" s="36"/>
      <c r="I648" s="188"/>
      <c r="J648" s="36"/>
      <c r="K648" s="36"/>
      <c r="L648" s="39"/>
      <c r="M648" s="189"/>
      <c r="N648" s="190"/>
      <c r="O648" s="64"/>
      <c r="P648" s="64"/>
      <c r="Q648" s="64"/>
      <c r="R648" s="64"/>
      <c r="S648" s="64"/>
      <c r="T648" s="65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T648" s="17" t="s">
        <v>135</v>
      </c>
      <c r="AU648" s="17" t="s">
        <v>86</v>
      </c>
    </row>
    <row r="649" spans="1:65" s="2" customFormat="1" ht="16.5" customHeight="1">
      <c r="A649" s="34"/>
      <c r="B649" s="35"/>
      <c r="C649" s="224" t="s">
        <v>935</v>
      </c>
      <c r="D649" s="224" t="s">
        <v>362</v>
      </c>
      <c r="E649" s="225" t="s">
        <v>936</v>
      </c>
      <c r="F649" s="226" t="s">
        <v>937</v>
      </c>
      <c r="G649" s="227" t="s">
        <v>420</v>
      </c>
      <c r="H649" s="228">
        <v>4</v>
      </c>
      <c r="I649" s="229"/>
      <c r="J649" s="230">
        <f>ROUND(I649*H649,2)</f>
        <v>0</v>
      </c>
      <c r="K649" s="226" t="s">
        <v>132</v>
      </c>
      <c r="L649" s="231"/>
      <c r="M649" s="232" t="s">
        <v>19</v>
      </c>
      <c r="N649" s="233" t="s">
        <v>47</v>
      </c>
      <c r="O649" s="64"/>
      <c r="P649" s="182">
        <f>O649*H649</f>
        <v>0</v>
      </c>
      <c r="Q649" s="182">
        <v>1.4999999999999999E-2</v>
      </c>
      <c r="R649" s="182">
        <f>Q649*H649</f>
        <v>0.06</v>
      </c>
      <c r="S649" s="182">
        <v>0</v>
      </c>
      <c r="T649" s="183">
        <f>S649*H649</f>
        <v>0</v>
      </c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R649" s="184" t="s">
        <v>186</v>
      </c>
      <c r="AT649" s="184" t="s">
        <v>362</v>
      </c>
      <c r="AU649" s="184" t="s">
        <v>86</v>
      </c>
      <c r="AY649" s="17" t="s">
        <v>126</v>
      </c>
      <c r="BE649" s="185">
        <f>IF(N649="základní",J649,0)</f>
        <v>0</v>
      </c>
      <c r="BF649" s="185">
        <f>IF(N649="snížená",J649,0)</f>
        <v>0</v>
      </c>
      <c r="BG649" s="185">
        <f>IF(N649="zákl. přenesená",J649,0)</f>
        <v>0</v>
      </c>
      <c r="BH649" s="185">
        <f>IF(N649="sníž. přenesená",J649,0)</f>
        <v>0</v>
      </c>
      <c r="BI649" s="185">
        <f>IF(N649="nulová",J649,0)</f>
        <v>0</v>
      </c>
      <c r="BJ649" s="17" t="s">
        <v>84</v>
      </c>
      <c r="BK649" s="185">
        <f>ROUND(I649*H649,2)</f>
        <v>0</v>
      </c>
      <c r="BL649" s="17" t="s">
        <v>133</v>
      </c>
      <c r="BM649" s="184" t="s">
        <v>938</v>
      </c>
    </row>
    <row r="650" spans="1:65" s="2" customFormat="1" ht="24.2" customHeight="1">
      <c r="A650" s="34"/>
      <c r="B650" s="35"/>
      <c r="C650" s="173" t="s">
        <v>939</v>
      </c>
      <c r="D650" s="173" t="s">
        <v>128</v>
      </c>
      <c r="E650" s="174" t="s">
        <v>940</v>
      </c>
      <c r="F650" s="175" t="s">
        <v>941</v>
      </c>
      <c r="G650" s="176" t="s">
        <v>420</v>
      </c>
      <c r="H650" s="177">
        <v>2</v>
      </c>
      <c r="I650" s="178"/>
      <c r="J650" s="179">
        <f>ROUND(I650*H650,2)</f>
        <v>0</v>
      </c>
      <c r="K650" s="175" t="s">
        <v>132</v>
      </c>
      <c r="L650" s="39"/>
      <c r="M650" s="180" t="s">
        <v>19</v>
      </c>
      <c r="N650" s="181" t="s">
        <v>47</v>
      </c>
      <c r="O650" s="64"/>
      <c r="P650" s="182">
        <f>O650*H650</f>
        <v>0</v>
      </c>
      <c r="Q650" s="182">
        <v>0.2156952</v>
      </c>
      <c r="R650" s="182">
        <f>Q650*H650</f>
        <v>0.43139040000000001</v>
      </c>
      <c r="S650" s="182">
        <v>0</v>
      </c>
      <c r="T650" s="183">
        <f>S650*H650</f>
        <v>0</v>
      </c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R650" s="184" t="s">
        <v>133</v>
      </c>
      <c r="AT650" s="184" t="s">
        <v>128</v>
      </c>
      <c r="AU650" s="184" t="s">
        <v>86</v>
      </c>
      <c r="AY650" s="17" t="s">
        <v>126</v>
      </c>
      <c r="BE650" s="185">
        <f>IF(N650="základní",J650,0)</f>
        <v>0</v>
      </c>
      <c r="BF650" s="185">
        <f>IF(N650="snížená",J650,0)</f>
        <v>0</v>
      </c>
      <c r="BG650" s="185">
        <f>IF(N650="zákl. přenesená",J650,0)</f>
        <v>0</v>
      </c>
      <c r="BH650" s="185">
        <f>IF(N650="sníž. přenesená",J650,0)</f>
        <v>0</v>
      </c>
      <c r="BI650" s="185">
        <f>IF(N650="nulová",J650,0)</f>
        <v>0</v>
      </c>
      <c r="BJ650" s="17" t="s">
        <v>84</v>
      </c>
      <c r="BK650" s="185">
        <f>ROUND(I650*H650,2)</f>
        <v>0</v>
      </c>
      <c r="BL650" s="17" t="s">
        <v>133</v>
      </c>
      <c r="BM650" s="184" t="s">
        <v>942</v>
      </c>
    </row>
    <row r="651" spans="1:65" s="2" customFormat="1">
      <c r="A651" s="34"/>
      <c r="B651" s="35"/>
      <c r="C651" s="36"/>
      <c r="D651" s="186" t="s">
        <v>135</v>
      </c>
      <c r="E651" s="36"/>
      <c r="F651" s="187" t="s">
        <v>943</v>
      </c>
      <c r="G651" s="36"/>
      <c r="H651" s="36"/>
      <c r="I651" s="188"/>
      <c r="J651" s="36"/>
      <c r="K651" s="36"/>
      <c r="L651" s="39"/>
      <c r="M651" s="189"/>
      <c r="N651" s="190"/>
      <c r="O651" s="64"/>
      <c r="P651" s="64"/>
      <c r="Q651" s="64"/>
      <c r="R651" s="64"/>
      <c r="S651" s="64"/>
      <c r="T651" s="65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T651" s="17" t="s">
        <v>135</v>
      </c>
      <c r="AU651" s="17" t="s">
        <v>86</v>
      </c>
    </row>
    <row r="652" spans="1:65" s="2" customFormat="1" ht="16.5" customHeight="1">
      <c r="A652" s="34"/>
      <c r="B652" s="35"/>
      <c r="C652" s="224" t="s">
        <v>944</v>
      </c>
      <c r="D652" s="224" t="s">
        <v>362</v>
      </c>
      <c r="E652" s="225" t="s">
        <v>945</v>
      </c>
      <c r="F652" s="226" t="s">
        <v>946</v>
      </c>
      <c r="G652" s="227" t="s">
        <v>420</v>
      </c>
      <c r="H652" s="228">
        <v>2</v>
      </c>
      <c r="I652" s="229"/>
      <c r="J652" s="230">
        <f>ROUND(I652*H652,2)</f>
        <v>0</v>
      </c>
      <c r="K652" s="226" t="s">
        <v>132</v>
      </c>
      <c r="L652" s="231"/>
      <c r="M652" s="232" t="s">
        <v>19</v>
      </c>
      <c r="N652" s="233" t="s">
        <v>47</v>
      </c>
      <c r="O652" s="64"/>
      <c r="P652" s="182">
        <f>O652*H652</f>
        <v>0</v>
      </c>
      <c r="Q652" s="182">
        <v>0.1</v>
      </c>
      <c r="R652" s="182">
        <f>Q652*H652</f>
        <v>0.2</v>
      </c>
      <c r="S652" s="182">
        <v>0</v>
      </c>
      <c r="T652" s="183">
        <f>S652*H652</f>
        <v>0</v>
      </c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R652" s="184" t="s">
        <v>186</v>
      </c>
      <c r="AT652" s="184" t="s">
        <v>362</v>
      </c>
      <c r="AU652" s="184" t="s">
        <v>86</v>
      </c>
      <c r="AY652" s="17" t="s">
        <v>126</v>
      </c>
      <c r="BE652" s="185">
        <f>IF(N652="základní",J652,0)</f>
        <v>0</v>
      </c>
      <c r="BF652" s="185">
        <f>IF(N652="snížená",J652,0)</f>
        <v>0</v>
      </c>
      <c r="BG652" s="185">
        <f>IF(N652="zákl. přenesená",J652,0)</f>
        <v>0</v>
      </c>
      <c r="BH652" s="185">
        <f>IF(N652="sníž. přenesená",J652,0)</f>
        <v>0</v>
      </c>
      <c r="BI652" s="185">
        <f>IF(N652="nulová",J652,0)</f>
        <v>0</v>
      </c>
      <c r="BJ652" s="17" t="s">
        <v>84</v>
      </c>
      <c r="BK652" s="185">
        <f>ROUND(I652*H652,2)</f>
        <v>0</v>
      </c>
      <c r="BL652" s="17" t="s">
        <v>133</v>
      </c>
      <c r="BM652" s="184" t="s">
        <v>947</v>
      </c>
    </row>
    <row r="653" spans="1:65" s="2" customFormat="1" ht="24.2" customHeight="1">
      <c r="A653" s="34"/>
      <c r="B653" s="35"/>
      <c r="C653" s="173" t="s">
        <v>948</v>
      </c>
      <c r="D653" s="173" t="s">
        <v>128</v>
      </c>
      <c r="E653" s="174" t="s">
        <v>949</v>
      </c>
      <c r="F653" s="175" t="s">
        <v>950</v>
      </c>
      <c r="G653" s="176" t="s">
        <v>420</v>
      </c>
      <c r="H653" s="177">
        <v>3</v>
      </c>
      <c r="I653" s="178"/>
      <c r="J653" s="179">
        <f>ROUND(I653*H653,2)</f>
        <v>0</v>
      </c>
      <c r="K653" s="175" t="s">
        <v>132</v>
      </c>
      <c r="L653" s="39"/>
      <c r="M653" s="180" t="s">
        <v>19</v>
      </c>
      <c r="N653" s="181" t="s">
        <v>47</v>
      </c>
      <c r="O653" s="64"/>
      <c r="P653" s="182">
        <f>O653*H653</f>
        <v>0</v>
      </c>
      <c r="Q653" s="182">
        <v>0.29148000000000002</v>
      </c>
      <c r="R653" s="182">
        <f>Q653*H653</f>
        <v>0.87444000000000011</v>
      </c>
      <c r="S653" s="182">
        <v>0</v>
      </c>
      <c r="T653" s="183">
        <f>S653*H653</f>
        <v>0</v>
      </c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R653" s="184" t="s">
        <v>133</v>
      </c>
      <c r="AT653" s="184" t="s">
        <v>128</v>
      </c>
      <c r="AU653" s="184" t="s">
        <v>86</v>
      </c>
      <c r="AY653" s="17" t="s">
        <v>126</v>
      </c>
      <c r="BE653" s="185">
        <f>IF(N653="základní",J653,0)</f>
        <v>0</v>
      </c>
      <c r="BF653" s="185">
        <f>IF(N653="snížená",J653,0)</f>
        <v>0</v>
      </c>
      <c r="BG653" s="185">
        <f>IF(N653="zákl. přenesená",J653,0)</f>
        <v>0</v>
      </c>
      <c r="BH653" s="185">
        <f>IF(N653="sníž. přenesená",J653,0)</f>
        <v>0</v>
      </c>
      <c r="BI653" s="185">
        <f>IF(N653="nulová",J653,0)</f>
        <v>0</v>
      </c>
      <c r="BJ653" s="17" t="s">
        <v>84</v>
      </c>
      <c r="BK653" s="185">
        <f>ROUND(I653*H653,2)</f>
        <v>0</v>
      </c>
      <c r="BL653" s="17" t="s">
        <v>133</v>
      </c>
      <c r="BM653" s="184" t="s">
        <v>951</v>
      </c>
    </row>
    <row r="654" spans="1:65" s="2" customFormat="1">
      <c r="A654" s="34"/>
      <c r="B654" s="35"/>
      <c r="C654" s="36"/>
      <c r="D654" s="186" t="s">
        <v>135</v>
      </c>
      <c r="E654" s="36"/>
      <c r="F654" s="187" t="s">
        <v>952</v>
      </c>
      <c r="G654" s="36"/>
      <c r="H654" s="36"/>
      <c r="I654" s="188"/>
      <c r="J654" s="36"/>
      <c r="K654" s="36"/>
      <c r="L654" s="39"/>
      <c r="M654" s="189"/>
      <c r="N654" s="190"/>
      <c r="O654" s="64"/>
      <c r="P654" s="64"/>
      <c r="Q654" s="64"/>
      <c r="R654" s="64"/>
      <c r="S654" s="64"/>
      <c r="T654" s="65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T654" s="17" t="s">
        <v>135</v>
      </c>
      <c r="AU654" s="17" t="s">
        <v>86</v>
      </c>
    </row>
    <row r="655" spans="1:65" s="2" customFormat="1" ht="16.5" customHeight="1">
      <c r="A655" s="34"/>
      <c r="B655" s="35"/>
      <c r="C655" s="224" t="s">
        <v>953</v>
      </c>
      <c r="D655" s="224" t="s">
        <v>362</v>
      </c>
      <c r="E655" s="225" t="s">
        <v>954</v>
      </c>
      <c r="F655" s="226" t="s">
        <v>955</v>
      </c>
      <c r="G655" s="227" t="s">
        <v>420</v>
      </c>
      <c r="H655" s="228">
        <v>3</v>
      </c>
      <c r="I655" s="229"/>
      <c r="J655" s="230">
        <f>ROUND(I655*H655,2)</f>
        <v>0</v>
      </c>
      <c r="K655" s="226" t="s">
        <v>132</v>
      </c>
      <c r="L655" s="231"/>
      <c r="M655" s="232" t="s">
        <v>19</v>
      </c>
      <c r="N655" s="233" t="s">
        <v>47</v>
      </c>
      <c r="O655" s="64"/>
      <c r="P655" s="182">
        <f>O655*H655</f>
        <v>0</v>
      </c>
      <c r="Q655" s="182">
        <v>9.2999999999999999E-2</v>
      </c>
      <c r="R655" s="182">
        <f>Q655*H655</f>
        <v>0.27900000000000003</v>
      </c>
      <c r="S655" s="182">
        <v>0</v>
      </c>
      <c r="T655" s="183">
        <f>S655*H655</f>
        <v>0</v>
      </c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R655" s="184" t="s">
        <v>186</v>
      </c>
      <c r="AT655" s="184" t="s">
        <v>362</v>
      </c>
      <c r="AU655" s="184" t="s">
        <v>86</v>
      </c>
      <c r="AY655" s="17" t="s">
        <v>126</v>
      </c>
      <c r="BE655" s="185">
        <f>IF(N655="základní",J655,0)</f>
        <v>0</v>
      </c>
      <c r="BF655" s="185">
        <f>IF(N655="snížená",J655,0)</f>
        <v>0</v>
      </c>
      <c r="BG655" s="185">
        <f>IF(N655="zákl. přenesená",J655,0)</f>
        <v>0</v>
      </c>
      <c r="BH655" s="185">
        <f>IF(N655="sníž. přenesená",J655,0)</f>
        <v>0</v>
      </c>
      <c r="BI655" s="185">
        <f>IF(N655="nulová",J655,0)</f>
        <v>0</v>
      </c>
      <c r="BJ655" s="17" t="s">
        <v>84</v>
      </c>
      <c r="BK655" s="185">
        <f>ROUND(I655*H655,2)</f>
        <v>0</v>
      </c>
      <c r="BL655" s="17" t="s">
        <v>133</v>
      </c>
      <c r="BM655" s="184" t="s">
        <v>956</v>
      </c>
    </row>
    <row r="656" spans="1:65" s="2" customFormat="1" ht="16.5" customHeight="1">
      <c r="A656" s="34"/>
      <c r="B656" s="35"/>
      <c r="C656" s="173" t="s">
        <v>957</v>
      </c>
      <c r="D656" s="173" t="s">
        <v>128</v>
      </c>
      <c r="E656" s="174" t="s">
        <v>958</v>
      </c>
      <c r="F656" s="175" t="s">
        <v>959</v>
      </c>
      <c r="G656" s="176" t="s">
        <v>420</v>
      </c>
      <c r="H656" s="177">
        <v>4</v>
      </c>
      <c r="I656" s="178"/>
      <c r="J656" s="179">
        <f>ROUND(I656*H656,2)</f>
        <v>0</v>
      </c>
      <c r="K656" s="175" t="s">
        <v>132</v>
      </c>
      <c r="L656" s="39"/>
      <c r="M656" s="180" t="s">
        <v>19</v>
      </c>
      <c r="N656" s="181" t="s">
        <v>47</v>
      </c>
      <c r="O656" s="64"/>
      <c r="P656" s="182">
        <f>O656*H656</f>
        <v>0</v>
      </c>
      <c r="Q656" s="182">
        <v>7.2870000000000004E-2</v>
      </c>
      <c r="R656" s="182">
        <f>Q656*H656</f>
        <v>0.29148000000000002</v>
      </c>
      <c r="S656" s="182">
        <v>0</v>
      </c>
      <c r="T656" s="183">
        <f>S656*H656</f>
        <v>0</v>
      </c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R656" s="184" t="s">
        <v>133</v>
      </c>
      <c r="AT656" s="184" t="s">
        <v>128</v>
      </c>
      <c r="AU656" s="184" t="s">
        <v>86</v>
      </c>
      <c r="AY656" s="17" t="s">
        <v>126</v>
      </c>
      <c r="BE656" s="185">
        <f>IF(N656="základní",J656,0)</f>
        <v>0</v>
      </c>
      <c r="BF656" s="185">
        <f>IF(N656="snížená",J656,0)</f>
        <v>0</v>
      </c>
      <c r="BG656" s="185">
        <f>IF(N656="zákl. přenesená",J656,0)</f>
        <v>0</v>
      </c>
      <c r="BH656" s="185">
        <f>IF(N656="sníž. přenesená",J656,0)</f>
        <v>0</v>
      </c>
      <c r="BI656" s="185">
        <f>IF(N656="nulová",J656,0)</f>
        <v>0</v>
      </c>
      <c r="BJ656" s="17" t="s">
        <v>84</v>
      </c>
      <c r="BK656" s="185">
        <f>ROUND(I656*H656,2)</f>
        <v>0</v>
      </c>
      <c r="BL656" s="17" t="s">
        <v>133</v>
      </c>
      <c r="BM656" s="184" t="s">
        <v>960</v>
      </c>
    </row>
    <row r="657" spans="1:65" s="2" customFormat="1">
      <c r="A657" s="34"/>
      <c r="B657" s="35"/>
      <c r="C657" s="36"/>
      <c r="D657" s="186" t="s">
        <v>135</v>
      </c>
      <c r="E657" s="36"/>
      <c r="F657" s="187" t="s">
        <v>961</v>
      </c>
      <c r="G657" s="36"/>
      <c r="H657" s="36"/>
      <c r="I657" s="188"/>
      <c r="J657" s="36"/>
      <c r="K657" s="36"/>
      <c r="L657" s="39"/>
      <c r="M657" s="189"/>
      <c r="N657" s="190"/>
      <c r="O657" s="64"/>
      <c r="P657" s="64"/>
      <c r="Q657" s="64"/>
      <c r="R657" s="64"/>
      <c r="S657" s="64"/>
      <c r="T657" s="65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T657" s="17" t="s">
        <v>135</v>
      </c>
      <c r="AU657" s="17" t="s">
        <v>86</v>
      </c>
    </row>
    <row r="658" spans="1:65" s="2" customFormat="1" ht="16.5" customHeight="1">
      <c r="A658" s="34"/>
      <c r="B658" s="35"/>
      <c r="C658" s="173" t="s">
        <v>962</v>
      </c>
      <c r="D658" s="173" t="s">
        <v>128</v>
      </c>
      <c r="E658" s="174" t="s">
        <v>963</v>
      </c>
      <c r="F658" s="175" t="s">
        <v>964</v>
      </c>
      <c r="G658" s="176" t="s">
        <v>420</v>
      </c>
      <c r="H658" s="177">
        <v>3</v>
      </c>
      <c r="I658" s="178"/>
      <c r="J658" s="179">
        <f>ROUND(I658*H658,2)</f>
        <v>0</v>
      </c>
      <c r="K658" s="175" t="s">
        <v>132</v>
      </c>
      <c r="L658" s="39"/>
      <c r="M658" s="180" t="s">
        <v>19</v>
      </c>
      <c r="N658" s="181" t="s">
        <v>47</v>
      </c>
      <c r="O658" s="64"/>
      <c r="P658" s="182">
        <f>O658*H658</f>
        <v>0</v>
      </c>
      <c r="Q658" s="182">
        <v>0.35743999999999998</v>
      </c>
      <c r="R658" s="182">
        <f>Q658*H658</f>
        <v>1.0723199999999999</v>
      </c>
      <c r="S658" s="182">
        <v>0</v>
      </c>
      <c r="T658" s="183">
        <f>S658*H658</f>
        <v>0</v>
      </c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R658" s="184" t="s">
        <v>133</v>
      </c>
      <c r="AT658" s="184" t="s">
        <v>128</v>
      </c>
      <c r="AU658" s="184" t="s">
        <v>86</v>
      </c>
      <c r="AY658" s="17" t="s">
        <v>126</v>
      </c>
      <c r="BE658" s="185">
        <f>IF(N658="základní",J658,0)</f>
        <v>0</v>
      </c>
      <c r="BF658" s="185">
        <f>IF(N658="snížená",J658,0)</f>
        <v>0</v>
      </c>
      <c r="BG658" s="185">
        <f>IF(N658="zákl. přenesená",J658,0)</f>
        <v>0</v>
      </c>
      <c r="BH658" s="185">
        <f>IF(N658="sníž. přenesená",J658,0)</f>
        <v>0</v>
      </c>
      <c r="BI658" s="185">
        <f>IF(N658="nulová",J658,0)</f>
        <v>0</v>
      </c>
      <c r="BJ658" s="17" t="s">
        <v>84</v>
      </c>
      <c r="BK658" s="185">
        <f>ROUND(I658*H658,2)</f>
        <v>0</v>
      </c>
      <c r="BL658" s="17" t="s">
        <v>133</v>
      </c>
      <c r="BM658" s="184" t="s">
        <v>965</v>
      </c>
    </row>
    <row r="659" spans="1:65" s="2" customFormat="1">
      <c r="A659" s="34"/>
      <c r="B659" s="35"/>
      <c r="C659" s="36"/>
      <c r="D659" s="186" t="s">
        <v>135</v>
      </c>
      <c r="E659" s="36"/>
      <c r="F659" s="187" t="s">
        <v>966</v>
      </c>
      <c r="G659" s="36"/>
      <c r="H659" s="36"/>
      <c r="I659" s="188"/>
      <c r="J659" s="36"/>
      <c r="K659" s="36"/>
      <c r="L659" s="39"/>
      <c r="M659" s="189"/>
      <c r="N659" s="190"/>
      <c r="O659" s="64"/>
      <c r="P659" s="64"/>
      <c r="Q659" s="64"/>
      <c r="R659" s="64"/>
      <c r="S659" s="64"/>
      <c r="T659" s="65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T659" s="17" t="s">
        <v>135</v>
      </c>
      <c r="AU659" s="17" t="s">
        <v>86</v>
      </c>
    </row>
    <row r="660" spans="1:65" s="14" customFormat="1">
      <c r="B660" s="202"/>
      <c r="C660" s="203"/>
      <c r="D660" s="193" t="s">
        <v>137</v>
      </c>
      <c r="E660" s="204" t="s">
        <v>19</v>
      </c>
      <c r="F660" s="205" t="s">
        <v>967</v>
      </c>
      <c r="G660" s="203"/>
      <c r="H660" s="206">
        <v>3</v>
      </c>
      <c r="I660" s="207"/>
      <c r="J660" s="203"/>
      <c r="K660" s="203"/>
      <c r="L660" s="208"/>
      <c r="M660" s="209"/>
      <c r="N660" s="210"/>
      <c r="O660" s="210"/>
      <c r="P660" s="210"/>
      <c r="Q660" s="210"/>
      <c r="R660" s="210"/>
      <c r="S660" s="210"/>
      <c r="T660" s="211"/>
      <c r="AT660" s="212" t="s">
        <v>137</v>
      </c>
      <c r="AU660" s="212" t="s">
        <v>86</v>
      </c>
      <c r="AV660" s="14" t="s">
        <v>86</v>
      </c>
      <c r="AW660" s="14" t="s">
        <v>37</v>
      </c>
      <c r="AX660" s="14" t="s">
        <v>84</v>
      </c>
      <c r="AY660" s="212" t="s">
        <v>126</v>
      </c>
    </row>
    <row r="661" spans="1:65" s="2" customFormat="1" ht="33" customHeight="1">
      <c r="A661" s="34"/>
      <c r="B661" s="35"/>
      <c r="C661" s="173" t="s">
        <v>968</v>
      </c>
      <c r="D661" s="173" t="s">
        <v>128</v>
      </c>
      <c r="E661" s="174" t="s">
        <v>969</v>
      </c>
      <c r="F661" s="175" t="s">
        <v>970</v>
      </c>
      <c r="G661" s="176" t="s">
        <v>131</v>
      </c>
      <c r="H661" s="177">
        <v>3767</v>
      </c>
      <c r="I661" s="178"/>
      <c r="J661" s="179">
        <f>ROUND(I661*H661,2)</f>
        <v>0</v>
      </c>
      <c r="K661" s="175" t="s">
        <v>132</v>
      </c>
      <c r="L661" s="39"/>
      <c r="M661" s="180" t="s">
        <v>19</v>
      </c>
      <c r="N661" s="181" t="s">
        <v>47</v>
      </c>
      <c r="O661" s="64"/>
      <c r="P661" s="182">
        <f>O661*H661</f>
        <v>0</v>
      </c>
      <c r="Q661" s="182">
        <v>0</v>
      </c>
      <c r="R661" s="182">
        <f>Q661*H661</f>
        <v>0</v>
      </c>
      <c r="S661" s="182">
        <v>0</v>
      </c>
      <c r="T661" s="183">
        <f>S661*H661</f>
        <v>0</v>
      </c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R661" s="184" t="s">
        <v>133</v>
      </c>
      <c r="AT661" s="184" t="s">
        <v>128</v>
      </c>
      <c r="AU661" s="184" t="s">
        <v>86</v>
      </c>
      <c r="AY661" s="17" t="s">
        <v>126</v>
      </c>
      <c r="BE661" s="185">
        <f>IF(N661="základní",J661,0)</f>
        <v>0</v>
      </c>
      <c r="BF661" s="185">
        <f>IF(N661="snížená",J661,0)</f>
        <v>0</v>
      </c>
      <c r="BG661" s="185">
        <f>IF(N661="zákl. přenesená",J661,0)</f>
        <v>0</v>
      </c>
      <c r="BH661" s="185">
        <f>IF(N661="sníž. přenesená",J661,0)</f>
        <v>0</v>
      </c>
      <c r="BI661" s="185">
        <f>IF(N661="nulová",J661,0)</f>
        <v>0</v>
      </c>
      <c r="BJ661" s="17" t="s">
        <v>84</v>
      </c>
      <c r="BK661" s="185">
        <f>ROUND(I661*H661,2)</f>
        <v>0</v>
      </c>
      <c r="BL661" s="17" t="s">
        <v>133</v>
      </c>
      <c r="BM661" s="184" t="s">
        <v>971</v>
      </c>
    </row>
    <row r="662" spans="1:65" s="2" customFormat="1">
      <c r="A662" s="34"/>
      <c r="B662" s="35"/>
      <c r="C662" s="36"/>
      <c r="D662" s="186" t="s">
        <v>135</v>
      </c>
      <c r="E662" s="36"/>
      <c r="F662" s="187" t="s">
        <v>972</v>
      </c>
      <c r="G662" s="36"/>
      <c r="H662" s="36"/>
      <c r="I662" s="188"/>
      <c r="J662" s="36"/>
      <c r="K662" s="36"/>
      <c r="L662" s="39"/>
      <c r="M662" s="189"/>
      <c r="N662" s="190"/>
      <c r="O662" s="64"/>
      <c r="P662" s="64"/>
      <c r="Q662" s="64"/>
      <c r="R662" s="64"/>
      <c r="S662" s="64"/>
      <c r="T662" s="65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T662" s="17" t="s">
        <v>135</v>
      </c>
      <c r="AU662" s="17" t="s">
        <v>86</v>
      </c>
    </row>
    <row r="663" spans="1:65" s="13" customFormat="1">
      <c r="B663" s="191"/>
      <c r="C663" s="192"/>
      <c r="D663" s="193" t="s">
        <v>137</v>
      </c>
      <c r="E663" s="194" t="s">
        <v>19</v>
      </c>
      <c r="F663" s="195" t="s">
        <v>973</v>
      </c>
      <c r="G663" s="192"/>
      <c r="H663" s="194" t="s">
        <v>19</v>
      </c>
      <c r="I663" s="196"/>
      <c r="J663" s="192"/>
      <c r="K663" s="192"/>
      <c r="L663" s="197"/>
      <c r="M663" s="198"/>
      <c r="N663" s="199"/>
      <c r="O663" s="199"/>
      <c r="P663" s="199"/>
      <c r="Q663" s="199"/>
      <c r="R663" s="199"/>
      <c r="S663" s="199"/>
      <c r="T663" s="200"/>
      <c r="AT663" s="201" t="s">
        <v>137</v>
      </c>
      <c r="AU663" s="201" t="s">
        <v>86</v>
      </c>
      <c r="AV663" s="13" t="s">
        <v>84</v>
      </c>
      <c r="AW663" s="13" t="s">
        <v>37</v>
      </c>
      <c r="AX663" s="13" t="s">
        <v>76</v>
      </c>
      <c r="AY663" s="201" t="s">
        <v>126</v>
      </c>
    </row>
    <row r="664" spans="1:65" s="14" customFormat="1">
      <c r="B664" s="202"/>
      <c r="C664" s="203"/>
      <c r="D664" s="193" t="s">
        <v>137</v>
      </c>
      <c r="E664" s="204" t="s">
        <v>19</v>
      </c>
      <c r="F664" s="205" t="s">
        <v>974</v>
      </c>
      <c r="G664" s="203"/>
      <c r="H664" s="206">
        <v>3767</v>
      </c>
      <c r="I664" s="207"/>
      <c r="J664" s="203"/>
      <c r="K664" s="203"/>
      <c r="L664" s="208"/>
      <c r="M664" s="209"/>
      <c r="N664" s="210"/>
      <c r="O664" s="210"/>
      <c r="P664" s="210"/>
      <c r="Q664" s="210"/>
      <c r="R664" s="210"/>
      <c r="S664" s="210"/>
      <c r="T664" s="211"/>
      <c r="AT664" s="212" t="s">
        <v>137</v>
      </c>
      <c r="AU664" s="212" t="s">
        <v>86</v>
      </c>
      <c r="AV664" s="14" t="s">
        <v>86</v>
      </c>
      <c r="AW664" s="14" t="s">
        <v>37</v>
      </c>
      <c r="AX664" s="14" t="s">
        <v>84</v>
      </c>
      <c r="AY664" s="212" t="s">
        <v>126</v>
      </c>
    </row>
    <row r="665" spans="1:65" s="2" customFormat="1" ht="16.5" customHeight="1">
      <c r="A665" s="34"/>
      <c r="B665" s="35"/>
      <c r="C665" s="173" t="s">
        <v>975</v>
      </c>
      <c r="D665" s="173" t="s">
        <v>128</v>
      </c>
      <c r="E665" s="174" t="s">
        <v>976</v>
      </c>
      <c r="F665" s="175" t="s">
        <v>977</v>
      </c>
      <c r="G665" s="176" t="s">
        <v>280</v>
      </c>
      <c r="H665" s="177">
        <v>62</v>
      </c>
      <c r="I665" s="178"/>
      <c r="J665" s="179">
        <f>ROUND(I665*H665,2)</f>
        <v>0</v>
      </c>
      <c r="K665" s="175" t="s">
        <v>132</v>
      </c>
      <c r="L665" s="39"/>
      <c r="M665" s="180" t="s">
        <v>19</v>
      </c>
      <c r="N665" s="181" t="s">
        <v>47</v>
      </c>
      <c r="O665" s="64"/>
      <c r="P665" s="182">
        <f>O665*H665</f>
        <v>0</v>
      </c>
      <c r="Q665" s="182">
        <v>0</v>
      </c>
      <c r="R665" s="182">
        <f>Q665*H665</f>
        <v>0</v>
      </c>
      <c r="S665" s="182">
        <v>0</v>
      </c>
      <c r="T665" s="183">
        <f>S665*H665</f>
        <v>0</v>
      </c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R665" s="184" t="s">
        <v>133</v>
      </c>
      <c r="AT665" s="184" t="s">
        <v>128</v>
      </c>
      <c r="AU665" s="184" t="s">
        <v>86</v>
      </c>
      <c r="AY665" s="17" t="s">
        <v>126</v>
      </c>
      <c r="BE665" s="185">
        <f>IF(N665="základní",J665,0)</f>
        <v>0</v>
      </c>
      <c r="BF665" s="185">
        <f>IF(N665="snížená",J665,0)</f>
        <v>0</v>
      </c>
      <c r="BG665" s="185">
        <f>IF(N665="zákl. přenesená",J665,0)</f>
        <v>0</v>
      </c>
      <c r="BH665" s="185">
        <f>IF(N665="sníž. přenesená",J665,0)</f>
        <v>0</v>
      </c>
      <c r="BI665" s="185">
        <f>IF(N665="nulová",J665,0)</f>
        <v>0</v>
      </c>
      <c r="BJ665" s="17" t="s">
        <v>84</v>
      </c>
      <c r="BK665" s="185">
        <f>ROUND(I665*H665,2)</f>
        <v>0</v>
      </c>
      <c r="BL665" s="17" t="s">
        <v>133</v>
      </c>
      <c r="BM665" s="184" t="s">
        <v>978</v>
      </c>
    </row>
    <row r="666" spans="1:65" s="2" customFormat="1">
      <c r="A666" s="34"/>
      <c r="B666" s="35"/>
      <c r="C666" s="36"/>
      <c r="D666" s="186" t="s">
        <v>135</v>
      </c>
      <c r="E666" s="36"/>
      <c r="F666" s="187" t="s">
        <v>979</v>
      </c>
      <c r="G666" s="36"/>
      <c r="H666" s="36"/>
      <c r="I666" s="188"/>
      <c r="J666" s="36"/>
      <c r="K666" s="36"/>
      <c r="L666" s="39"/>
      <c r="M666" s="189"/>
      <c r="N666" s="190"/>
      <c r="O666" s="64"/>
      <c r="P666" s="64"/>
      <c r="Q666" s="64"/>
      <c r="R666" s="64"/>
      <c r="S666" s="64"/>
      <c r="T666" s="65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T666" s="17" t="s">
        <v>135</v>
      </c>
      <c r="AU666" s="17" t="s">
        <v>86</v>
      </c>
    </row>
    <row r="667" spans="1:65" s="13" customFormat="1">
      <c r="B667" s="191"/>
      <c r="C667" s="192"/>
      <c r="D667" s="193" t="s">
        <v>137</v>
      </c>
      <c r="E667" s="194" t="s">
        <v>19</v>
      </c>
      <c r="F667" s="195" t="s">
        <v>980</v>
      </c>
      <c r="G667" s="192"/>
      <c r="H667" s="194" t="s">
        <v>19</v>
      </c>
      <c r="I667" s="196"/>
      <c r="J667" s="192"/>
      <c r="K667" s="192"/>
      <c r="L667" s="197"/>
      <c r="M667" s="198"/>
      <c r="N667" s="199"/>
      <c r="O667" s="199"/>
      <c r="P667" s="199"/>
      <c r="Q667" s="199"/>
      <c r="R667" s="199"/>
      <c r="S667" s="199"/>
      <c r="T667" s="200"/>
      <c r="AT667" s="201" t="s">
        <v>137</v>
      </c>
      <c r="AU667" s="201" t="s">
        <v>86</v>
      </c>
      <c r="AV667" s="13" t="s">
        <v>84</v>
      </c>
      <c r="AW667" s="13" t="s">
        <v>37</v>
      </c>
      <c r="AX667" s="13" t="s">
        <v>76</v>
      </c>
      <c r="AY667" s="201" t="s">
        <v>126</v>
      </c>
    </row>
    <row r="668" spans="1:65" s="13" customFormat="1">
      <c r="B668" s="191"/>
      <c r="C668" s="192"/>
      <c r="D668" s="193" t="s">
        <v>137</v>
      </c>
      <c r="E668" s="194" t="s">
        <v>19</v>
      </c>
      <c r="F668" s="195" t="s">
        <v>981</v>
      </c>
      <c r="G668" s="192"/>
      <c r="H668" s="194" t="s">
        <v>19</v>
      </c>
      <c r="I668" s="196"/>
      <c r="J668" s="192"/>
      <c r="K668" s="192"/>
      <c r="L668" s="197"/>
      <c r="M668" s="198"/>
      <c r="N668" s="199"/>
      <c r="O668" s="199"/>
      <c r="P668" s="199"/>
      <c r="Q668" s="199"/>
      <c r="R668" s="199"/>
      <c r="S668" s="199"/>
      <c r="T668" s="200"/>
      <c r="AT668" s="201" t="s">
        <v>137</v>
      </c>
      <c r="AU668" s="201" t="s">
        <v>86</v>
      </c>
      <c r="AV668" s="13" t="s">
        <v>84</v>
      </c>
      <c r="AW668" s="13" t="s">
        <v>37</v>
      </c>
      <c r="AX668" s="13" t="s">
        <v>76</v>
      </c>
      <c r="AY668" s="201" t="s">
        <v>126</v>
      </c>
    </row>
    <row r="669" spans="1:65" s="14" customFormat="1">
      <c r="B669" s="202"/>
      <c r="C669" s="203"/>
      <c r="D669" s="193" t="s">
        <v>137</v>
      </c>
      <c r="E669" s="204" t="s">
        <v>19</v>
      </c>
      <c r="F669" s="205" t="s">
        <v>982</v>
      </c>
      <c r="G669" s="203"/>
      <c r="H669" s="206">
        <v>62</v>
      </c>
      <c r="I669" s="207"/>
      <c r="J669" s="203"/>
      <c r="K669" s="203"/>
      <c r="L669" s="208"/>
      <c r="M669" s="209"/>
      <c r="N669" s="210"/>
      <c r="O669" s="210"/>
      <c r="P669" s="210"/>
      <c r="Q669" s="210"/>
      <c r="R669" s="210"/>
      <c r="S669" s="210"/>
      <c r="T669" s="211"/>
      <c r="AT669" s="212" t="s">
        <v>137</v>
      </c>
      <c r="AU669" s="212" t="s">
        <v>86</v>
      </c>
      <c r="AV669" s="14" t="s">
        <v>86</v>
      </c>
      <c r="AW669" s="14" t="s">
        <v>37</v>
      </c>
      <c r="AX669" s="14" t="s">
        <v>84</v>
      </c>
      <c r="AY669" s="212" t="s">
        <v>126</v>
      </c>
    </row>
    <row r="670" spans="1:65" s="2" customFormat="1" ht="16.5" customHeight="1">
      <c r="A670" s="34"/>
      <c r="B670" s="35"/>
      <c r="C670" s="173" t="s">
        <v>983</v>
      </c>
      <c r="D670" s="173" t="s">
        <v>128</v>
      </c>
      <c r="E670" s="174" t="s">
        <v>984</v>
      </c>
      <c r="F670" s="175" t="s">
        <v>985</v>
      </c>
      <c r="G670" s="176" t="s">
        <v>280</v>
      </c>
      <c r="H670" s="177">
        <v>7</v>
      </c>
      <c r="I670" s="178"/>
      <c r="J670" s="179">
        <f>ROUND(I670*H670,2)</f>
        <v>0</v>
      </c>
      <c r="K670" s="175" t="s">
        <v>132</v>
      </c>
      <c r="L670" s="39"/>
      <c r="M670" s="180" t="s">
        <v>19</v>
      </c>
      <c r="N670" s="181" t="s">
        <v>47</v>
      </c>
      <c r="O670" s="64"/>
      <c r="P670" s="182">
        <f>O670*H670</f>
        <v>0</v>
      </c>
      <c r="Q670" s="182">
        <v>0</v>
      </c>
      <c r="R670" s="182">
        <f>Q670*H670</f>
        <v>0</v>
      </c>
      <c r="S670" s="182">
        <v>0</v>
      </c>
      <c r="T670" s="183">
        <f>S670*H670</f>
        <v>0</v>
      </c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R670" s="184" t="s">
        <v>133</v>
      </c>
      <c r="AT670" s="184" t="s">
        <v>128</v>
      </c>
      <c r="AU670" s="184" t="s">
        <v>86</v>
      </c>
      <c r="AY670" s="17" t="s">
        <v>126</v>
      </c>
      <c r="BE670" s="185">
        <f>IF(N670="základní",J670,0)</f>
        <v>0</v>
      </c>
      <c r="BF670" s="185">
        <f>IF(N670="snížená",J670,0)</f>
        <v>0</v>
      </c>
      <c r="BG670" s="185">
        <f>IF(N670="zákl. přenesená",J670,0)</f>
        <v>0</v>
      </c>
      <c r="BH670" s="185">
        <f>IF(N670="sníž. přenesená",J670,0)</f>
        <v>0</v>
      </c>
      <c r="BI670" s="185">
        <f>IF(N670="nulová",J670,0)</f>
        <v>0</v>
      </c>
      <c r="BJ670" s="17" t="s">
        <v>84</v>
      </c>
      <c r="BK670" s="185">
        <f>ROUND(I670*H670,2)</f>
        <v>0</v>
      </c>
      <c r="BL670" s="17" t="s">
        <v>133</v>
      </c>
      <c r="BM670" s="184" t="s">
        <v>986</v>
      </c>
    </row>
    <row r="671" spans="1:65" s="2" customFormat="1">
      <c r="A671" s="34"/>
      <c r="B671" s="35"/>
      <c r="C671" s="36"/>
      <c r="D671" s="186" t="s">
        <v>135</v>
      </c>
      <c r="E671" s="36"/>
      <c r="F671" s="187" t="s">
        <v>987</v>
      </c>
      <c r="G671" s="36"/>
      <c r="H671" s="36"/>
      <c r="I671" s="188"/>
      <c r="J671" s="36"/>
      <c r="K671" s="36"/>
      <c r="L671" s="39"/>
      <c r="M671" s="189"/>
      <c r="N671" s="190"/>
      <c r="O671" s="64"/>
      <c r="P671" s="64"/>
      <c r="Q671" s="64"/>
      <c r="R671" s="64"/>
      <c r="S671" s="64"/>
      <c r="T671" s="65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T671" s="17" t="s">
        <v>135</v>
      </c>
      <c r="AU671" s="17" t="s">
        <v>86</v>
      </c>
    </row>
    <row r="672" spans="1:65" s="2" customFormat="1" ht="19.5">
      <c r="A672" s="34"/>
      <c r="B672" s="35"/>
      <c r="C672" s="36"/>
      <c r="D672" s="193" t="s">
        <v>399</v>
      </c>
      <c r="E672" s="36"/>
      <c r="F672" s="234" t="s">
        <v>988</v>
      </c>
      <c r="G672" s="36"/>
      <c r="H672" s="36"/>
      <c r="I672" s="188"/>
      <c r="J672" s="36"/>
      <c r="K672" s="36"/>
      <c r="L672" s="39"/>
      <c r="M672" s="189"/>
      <c r="N672" s="190"/>
      <c r="O672" s="64"/>
      <c r="P672" s="64"/>
      <c r="Q672" s="64"/>
      <c r="R672" s="64"/>
      <c r="S672" s="64"/>
      <c r="T672" s="65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T672" s="17" t="s">
        <v>399</v>
      </c>
      <c r="AU672" s="17" t="s">
        <v>86</v>
      </c>
    </row>
    <row r="673" spans="1:65" s="13" customFormat="1">
      <c r="B673" s="191"/>
      <c r="C673" s="192"/>
      <c r="D673" s="193" t="s">
        <v>137</v>
      </c>
      <c r="E673" s="194" t="s">
        <v>19</v>
      </c>
      <c r="F673" s="195" t="s">
        <v>980</v>
      </c>
      <c r="G673" s="192"/>
      <c r="H673" s="194" t="s">
        <v>19</v>
      </c>
      <c r="I673" s="196"/>
      <c r="J673" s="192"/>
      <c r="K673" s="192"/>
      <c r="L673" s="197"/>
      <c r="M673" s="198"/>
      <c r="N673" s="199"/>
      <c r="O673" s="199"/>
      <c r="P673" s="199"/>
      <c r="Q673" s="199"/>
      <c r="R673" s="199"/>
      <c r="S673" s="199"/>
      <c r="T673" s="200"/>
      <c r="AT673" s="201" t="s">
        <v>137</v>
      </c>
      <c r="AU673" s="201" t="s">
        <v>86</v>
      </c>
      <c r="AV673" s="13" t="s">
        <v>84</v>
      </c>
      <c r="AW673" s="13" t="s">
        <v>37</v>
      </c>
      <c r="AX673" s="13" t="s">
        <v>76</v>
      </c>
      <c r="AY673" s="201" t="s">
        <v>126</v>
      </c>
    </row>
    <row r="674" spans="1:65" s="13" customFormat="1">
      <c r="B674" s="191"/>
      <c r="C674" s="192"/>
      <c r="D674" s="193" t="s">
        <v>137</v>
      </c>
      <c r="E674" s="194" t="s">
        <v>19</v>
      </c>
      <c r="F674" s="195" t="s">
        <v>989</v>
      </c>
      <c r="G674" s="192"/>
      <c r="H674" s="194" t="s">
        <v>19</v>
      </c>
      <c r="I674" s="196"/>
      <c r="J674" s="192"/>
      <c r="K674" s="192"/>
      <c r="L674" s="197"/>
      <c r="M674" s="198"/>
      <c r="N674" s="199"/>
      <c r="O674" s="199"/>
      <c r="P674" s="199"/>
      <c r="Q674" s="199"/>
      <c r="R674" s="199"/>
      <c r="S674" s="199"/>
      <c r="T674" s="200"/>
      <c r="AT674" s="201" t="s">
        <v>137</v>
      </c>
      <c r="AU674" s="201" t="s">
        <v>86</v>
      </c>
      <c r="AV674" s="13" t="s">
        <v>84</v>
      </c>
      <c r="AW674" s="13" t="s">
        <v>37</v>
      </c>
      <c r="AX674" s="13" t="s">
        <v>76</v>
      </c>
      <c r="AY674" s="201" t="s">
        <v>126</v>
      </c>
    </row>
    <row r="675" spans="1:65" s="14" customFormat="1">
      <c r="B675" s="202"/>
      <c r="C675" s="203"/>
      <c r="D675" s="193" t="s">
        <v>137</v>
      </c>
      <c r="E675" s="204" t="s">
        <v>19</v>
      </c>
      <c r="F675" s="205" t="s">
        <v>202</v>
      </c>
      <c r="G675" s="203"/>
      <c r="H675" s="206">
        <v>7</v>
      </c>
      <c r="I675" s="207"/>
      <c r="J675" s="203"/>
      <c r="K675" s="203"/>
      <c r="L675" s="208"/>
      <c r="M675" s="209"/>
      <c r="N675" s="210"/>
      <c r="O675" s="210"/>
      <c r="P675" s="210"/>
      <c r="Q675" s="210"/>
      <c r="R675" s="210"/>
      <c r="S675" s="210"/>
      <c r="T675" s="211"/>
      <c r="AT675" s="212" t="s">
        <v>137</v>
      </c>
      <c r="AU675" s="212" t="s">
        <v>86</v>
      </c>
      <c r="AV675" s="14" t="s">
        <v>86</v>
      </c>
      <c r="AW675" s="14" t="s">
        <v>37</v>
      </c>
      <c r="AX675" s="14" t="s">
        <v>84</v>
      </c>
      <c r="AY675" s="212" t="s">
        <v>126</v>
      </c>
    </row>
    <row r="676" spans="1:65" s="2" customFormat="1" ht="16.5" customHeight="1">
      <c r="A676" s="34"/>
      <c r="B676" s="35"/>
      <c r="C676" s="173" t="s">
        <v>990</v>
      </c>
      <c r="D676" s="173" t="s">
        <v>128</v>
      </c>
      <c r="E676" s="174" t="s">
        <v>991</v>
      </c>
      <c r="F676" s="175" t="s">
        <v>992</v>
      </c>
      <c r="G676" s="176" t="s">
        <v>420</v>
      </c>
      <c r="H676" s="177">
        <v>3</v>
      </c>
      <c r="I676" s="178"/>
      <c r="J676" s="179">
        <f>ROUND(I676*H676,2)</f>
        <v>0</v>
      </c>
      <c r="K676" s="175" t="s">
        <v>132</v>
      </c>
      <c r="L676" s="39"/>
      <c r="M676" s="180" t="s">
        <v>19</v>
      </c>
      <c r="N676" s="181" t="s">
        <v>47</v>
      </c>
      <c r="O676" s="64"/>
      <c r="P676" s="182">
        <f>O676*H676</f>
        <v>0</v>
      </c>
      <c r="Q676" s="182">
        <v>0</v>
      </c>
      <c r="R676" s="182">
        <f>Q676*H676</f>
        <v>0</v>
      </c>
      <c r="S676" s="182">
        <v>0.48199999999999998</v>
      </c>
      <c r="T676" s="183">
        <f>S676*H676</f>
        <v>1.446</v>
      </c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R676" s="184" t="s">
        <v>133</v>
      </c>
      <c r="AT676" s="184" t="s">
        <v>128</v>
      </c>
      <c r="AU676" s="184" t="s">
        <v>86</v>
      </c>
      <c r="AY676" s="17" t="s">
        <v>126</v>
      </c>
      <c r="BE676" s="185">
        <f>IF(N676="základní",J676,0)</f>
        <v>0</v>
      </c>
      <c r="BF676" s="185">
        <f>IF(N676="snížená",J676,0)</f>
        <v>0</v>
      </c>
      <c r="BG676" s="185">
        <f>IF(N676="zákl. přenesená",J676,0)</f>
        <v>0</v>
      </c>
      <c r="BH676" s="185">
        <f>IF(N676="sníž. přenesená",J676,0)</f>
        <v>0</v>
      </c>
      <c r="BI676" s="185">
        <f>IF(N676="nulová",J676,0)</f>
        <v>0</v>
      </c>
      <c r="BJ676" s="17" t="s">
        <v>84</v>
      </c>
      <c r="BK676" s="185">
        <f>ROUND(I676*H676,2)</f>
        <v>0</v>
      </c>
      <c r="BL676" s="17" t="s">
        <v>133</v>
      </c>
      <c r="BM676" s="184" t="s">
        <v>993</v>
      </c>
    </row>
    <row r="677" spans="1:65" s="2" customFormat="1">
      <c r="A677" s="34"/>
      <c r="B677" s="35"/>
      <c r="C677" s="36"/>
      <c r="D677" s="186" t="s">
        <v>135</v>
      </c>
      <c r="E677" s="36"/>
      <c r="F677" s="187" t="s">
        <v>994</v>
      </c>
      <c r="G677" s="36"/>
      <c r="H677" s="36"/>
      <c r="I677" s="188"/>
      <c r="J677" s="36"/>
      <c r="K677" s="36"/>
      <c r="L677" s="39"/>
      <c r="M677" s="189"/>
      <c r="N677" s="190"/>
      <c r="O677" s="64"/>
      <c r="P677" s="64"/>
      <c r="Q677" s="64"/>
      <c r="R677" s="64"/>
      <c r="S677" s="64"/>
      <c r="T677" s="65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T677" s="17" t="s">
        <v>135</v>
      </c>
      <c r="AU677" s="17" t="s">
        <v>86</v>
      </c>
    </row>
    <row r="678" spans="1:65" s="2" customFormat="1" ht="19.5">
      <c r="A678" s="34"/>
      <c r="B678" s="35"/>
      <c r="C678" s="36"/>
      <c r="D678" s="193" t="s">
        <v>399</v>
      </c>
      <c r="E678" s="36"/>
      <c r="F678" s="234" t="s">
        <v>995</v>
      </c>
      <c r="G678" s="36"/>
      <c r="H678" s="36"/>
      <c r="I678" s="188"/>
      <c r="J678" s="36"/>
      <c r="K678" s="36"/>
      <c r="L678" s="39"/>
      <c r="M678" s="189"/>
      <c r="N678" s="190"/>
      <c r="O678" s="64"/>
      <c r="P678" s="64"/>
      <c r="Q678" s="64"/>
      <c r="R678" s="64"/>
      <c r="S678" s="64"/>
      <c r="T678" s="65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T678" s="17" t="s">
        <v>399</v>
      </c>
      <c r="AU678" s="17" t="s">
        <v>86</v>
      </c>
    </row>
    <row r="679" spans="1:65" s="14" customFormat="1">
      <c r="B679" s="202"/>
      <c r="C679" s="203"/>
      <c r="D679" s="193" t="s">
        <v>137</v>
      </c>
      <c r="E679" s="204" t="s">
        <v>19</v>
      </c>
      <c r="F679" s="205" t="s">
        <v>967</v>
      </c>
      <c r="G679" s="203"/>
      <c r="H679" s="206">
        <v>3</v>
      </c>
      <c r="I679" s="207"/>
      <c r="J679" s="203"/>
      <c r="K679" s="203"/>
      <c r="L679" s="208"/>
      <c r="M679" s="209"/>
      <c r="N679" s="210"/>
      <c r="O679" s="210"/>
      <c r="P679" s="210"/>
      <c r="Q679" s="210"/>
      <c r="R679" s="210"/>
      <c r="S679" s="210"/>
      <c r="T679" s="211"/>
      <c r="AT679" s="212" t="s">
        <v>137</v>
      </c>
      <c r="AU679" s="212" t="s">
        <v>86</v>
      </c>
      <c r="AV679" s="14" t="s">
        <v>86</v>
      </c>
      <c r="AW679" s="14" t="s">
        <v>37</v>
      </c>
      <c r="AX679" s="14" t="s">
        <v>84</v>
      </c>
      <c r="AY679" s="212" t="s">
        <v>126</v>
      </c>
    </row>
    <row r="680" spans="1:65" s="2" customFormat="1" ht="16.5" customHeight="1">
      <c r="A680" s="34"/>
      <c r="B680" s="35"/>
      <c r="C680" s="173" t="s">
        <v>996</v>
      </c>
      <c r="D680" s="173" t="s">
        <v>128</v>
      </c>
      <c r="E680" s="174" t="s">
        <v>997</v>
      </c>
      <c r="F680" s="175" t="s">
        <v>998</v>
      </c>
      <c r="G680" s="176" t="s">
        <v>420</v>
      </c>
      <c r="H680" s="177">
        <v>4</v>
      </c>
      <c r="I680" s="178"/>
      <c r="J680" s="179">
        <f>ROUND(I680*H680,2)</f>
        <v>0</v>
      </c>
      <c r="K680" s="175" t="s">
        <v>132</v>
      </c>
      <c r="L680" s="39"/>
      <c r="M680" s="180" t="s">
        <v>19</v>
      </c>
      <c r="N680" s="181" t="s">
        <v>47</v>
      </c>
      <c r="O680" s="64"/>
      <c r="P680" s="182">
        <f>O680*H680</f>
        <v>0</v>
      </c>
      <c r="Q680" s="182">
        <v>0</v>
      </c>
      <c r="R680" s="182">
        <f>Q680*H680</f>
        <v>0</v>
      </c>
      <c r="S680" s="182">
        <v>8.6999999999999994E-2</v>
      </c>
      <c r="T680" s="183">
        <f>S680*H680</f>
        <v>0.34799999999999998</v>
      </c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R680" s="184" t="s">
        <v>133</v>
      </c>
      <c r="AT680" s="184" t="s">
        <v>128</v>
      </c>
      <c r="AU680" s="184" t="s">
        <v>86</v>
      </c>
      <c r="AY680" s="17" t="s">
        <v>126</v>
      </c>
      <c r="BE680" s="185">
        <f>IF(N680="základní",J680,0)</f>
        <v>0</v>
      </c>
      <c r="BF680" s="185">
        <f>IF(N680="snížená",J680,0)</f>
        <v>0</v>
      </c>
      <c r="BG680" s="185">
        <f>IF(N680="zákl. přenesená",J680,0)</f>
        <v>0</v>
      </c>
      <c r="BH680" s="185">
        <f>IF(N680="sníž. přenesená",J680,0)</f>
        <v>0</v>
      </c>
      <c r="BI680" s="185">
        <f>IF(N680="nulová",J680,0)</f>
        <v>0</v>
      </c>
      <c r="BJ680" s="17" t="s">
        <v>84</v>
      </c>
      <c r="BK680" s="185">
        <f>ROUND(I680*H680,2)</f>
        <v>0</v>
      </c>
      <c r="BL680" s="17" t="s">
        <v>133</v>
      </c>
      <c r="BM680" s="184" t="s">
        <v>999</v>
      </c>
    </row>
    <row r="681" spans="1:65" s="2" customFormat="1">
      <c r="A681" s="34"/>
      <c r="B681" s="35"/>
      <c r="C681" s="36"/>
      <c r="D681" s="186" t="s">
        <v>135</v>
      </c>
      <c r="E681" s="36"/>
      <c r="F681" s="187" t="s">
        <v>1000</v>
      </c>
      <c r="G681" s="36"/>
      <c r="H681" s="36"/>
      <c r="I681" s="188"/>
      <c r="J681" s="36"/>
      <c r="K681" s="36"/>
      <c r="L681" s="39"/>
      <c r="M681" s="189"/>
      <c r="N681" s="190"/>
      <c r="O681" s="64"/>
      <c r="P681" s="64"/>
      <c r="Q681" s="64"/>
      <c r="R681" s="64"/>
      <c r="S681" s="64"/>
      <c r="T681" s="65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T681" s="17" t="s">
        <v>135</v>
      </c>
      <c r="AU681" s="17" t="s">
        <v>86</v>
      </c>
    </row>
    <row r="682" spans="1:65" s="2" customFormat="1" ht="33" customHeight="1">
      <c r="A682" s="34"/>
      <c r="B682" s="35"/>
      <c r="C682" s="173" t="s">
        <v>1001</v>
      </c>
      <c r="D682" s="173" t="s">
        <v>128</v>
      </c>
      <c r="E682" s="174" t="s">
        <v>1002</v>
      </c>
      <c r="F682" s="175" t="s">
        <v>1003</v>
      </c>
      <c r="G682" s="176" t="s">
        <v>420</v>
      </c>
      <c r="H682" s="177">
        <v>5</v>
      </c>
      <c r="I682" s="178"/>
      <c r="J682" s="179">
        <f>ROUND(I682*H682,2)</f>
        <v>0</v>
      </c>
      <c r="K682" s="175" t="s">
        <v>132</v>
      </c>
      <c r="L682" s="39"/>
      <c r="M682" s="180" t="s">
        <v>19</v>
      </c>
      <c r="N682" s="181" t="s">
        <v>47</v>
      </c>
      <c r="O682" s="64"/>
      <c r="P682" s="182">
        <f>O682*H682</f>
        <v>0</v>
      </c>
      <c r="Q682" s="182">
        <v>0</v>
      </c>
      <c r="R682" s="182">
        <f>Q682*H682</f>
        <v>0</v>
      </c>
      <c r="S682" s="182">
        <v>8.2000000000000003E-2</v>
      </c>
      <c r="T682" s="183">
        <f>S682*H682</f>
        <v>0.41000000000000003</v>
      </c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R682" s="184" t="s">
        <v>133</v>
      </c>
      <c r="AT682" s="184" t="s">
        <v>128</v>
      </c>
      <c r="AU682" s="184" t="s">
        <v>86</v>
      </c>
      <c r="AY682" s="17" t="s">
        <v>126</v>
      </c>
      <c r="BE682" s="185">
        <f>IF(N682="základní",J682,0)</f>
        <v>0</v>
      </c>
      <c r="BF682" s="185">
        <f>IF(N682="snížená",J682,0)</f>
        <v>0</v>
      </c>
      <c r="BG682" s="185">
        <f>IF(N682="zákl. přenesená",J682,0)</f>
        <v>0</v>
      </c>
      <c r="BH682" s="185">
        <f>IF(N682="sníž. přenesená",J682,0)</f>
        <v>0</v>
      </c>
      <c r="BI682" s="185">
        <f>IF(N682="nulová",J682,0)</f>
        <v>0</v>
      </c>
      <c r="BJ682" s="17" t="s">
        <v>84</v>
      </c>
      <c r="BK682" s="185">
        <f>ROUND(I682*H682,2)</f>
        <v>0</v>
      </c>
      <c r="BL682" s="17" t="s">
        <v>133</v>
      </c>
      <c r="BM682" s="184" t="s">
        <v>1004</v>
      </c>
    </row>
    <row r="683" spans="1:65" s="2" customFormat="1">
      <c r="A683" s="34"/>
      <c r="B683" s="35"/>
      <c r="C683" s="36"/>
      <c r="D683" s="186" t="s">
        <v>135</v>
      </c>
      <c r="E683" s="36"/>
      <c r="F683" s="187" t="s">
        <v>1005</v>
      </c>
      <c r="G683" s="36"/>
      <c r="H683" s="36"/>
      <c r="I683" s="188"/>
      <c r="J683" s="36"/>
      <c r="K683" s="36"/>
      <c r="L683" s="39"/>
      <c r="M683" s="189"/>
      <c r="N683" s="190"/>
      <c r="O683" s="64"/>
      <c r="P683" s="64"/>
      <c r="Q683" s="64"/>
      <c r="R683" s="64"/>
      <c r="S683" s="64"/>
      <c r="T683" s="65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T683" s="17" t="s">
        <v>135</v>
      </c>
      <c r="AU683" s="17" t="s">
        <v>86</v>
      </c>
    </row>
    <row r="684" spans="1:65" s="14" customFormat="1">
      <c r="B684" s="202"/>
      <c r="C684" s="203"/>
      <c r="D684" s="193" t="s">
        <v>137</v>
      </c>
      <c r="E684" s="204" t="s">
        <v>19</v>
      </c>
      <c r="F684" s="205" t="s">
        <v>1006</v>
      </c>
      <c r="G684" s="203"/>
      <c r="H684" s="206">
        <v>5</v>
      </c>
      <c r="I684" s="207"/>
      <c r="J684" s="203"/>
      <c r="K684" s="203"/>
      <c r="L684" s="208"/>
      <c r="M684" s="209"/>
      <c r="N684" s="210"/>
      <c r="O684" s="210"/>
      <c r="P684" s="210"/>
      <c r="Q684" s="210"/>
      <c r="R684" s="210"/>
      <c r="S684" s="210"/>
      <c r="T684" s="211"/>
      <c r="AT684" s="212" t="s">
        <v>137</v>
      </c>
      <c r="AU684" s="212" t="s">
        <v>86</v>
      </c>
      <c r="AV684" s="14" t="s">
        <v>86</v>
      </c>
      <c r="AW684" s="14" t="s">
        <v>37</v>
      </c>
      <c r="AX684" s="14" t="s">
        <v>84</v>
      </c>
      <c r="AY684" s="212" t="s">
        <v>126</v>
      </c>
    </row>
    <row r="685" spans="1:65" s="2" customFormat="1" ht="24.2" customHeight="1">
      <c r="A685" s="34"/>
      <c r="B685" s="35"/>
      <c r="C685" s="173" t="s">
        <v>1007</v>
      </c>
      <c r="D685" s="173" t="s">
        <v>128</v>
      </c>
      <c r="E685" s="174" t="s">
        <v>1008</v>
      </c>
      <c r="F685" s="175" t="s">
        <v>1009</v>
      </c>
      <c r="G685" s="176" t="s">
        <v>420</v>
      </c>
      <c r="H685" s="177">
        <v>8</v>
      </c>
      <c r="I685" s="178"/>
      <c r="J685" s="179">
        <f>ROUND(I685*H685,2)</f>
        <v>0</v>
      </c>
      <c r="K685" s="175" t="s">
        <v>132</v>
      </c>
      <c r="L685" s="39"/>
      <c r="M685" s="180" t="s">
        <v>19</v>
      </c>
      <c r="N685" s="181" t="s">
        <v>47</v>
      </c>
      <c r="O685" s="64"/>
      <c r="P685" s="182">
        <f>O685*H685</f>
        <v>0</v>
      </c>
      <c r="Q685" s="182">
        <v>0</v>
      </c>
      <c r="R685" s="182">
        <f>Q685*H685</f>
        <v>0</v>
      </c>
      <c r="S685" s="182">
        <v>8.3300000000000006E-3</v>
      </c>
      <c r="T685" s="183">
        <f>S685*H685</f>
        <v>6.6640000000000005E-2</v>
      </c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R685" s="184" t="s">
        <v>133</v>
      </c>
      <c r="AT685" s="184" t="s">
        <v>128</v>
      </c>
      <c r="AU685" s="184" t="s">
        <v>86</v>
      </c>
      <c r="AY685" s="17" t="s">
        <v>126</v>
      </c>
      <c r="BE685" s="185">
        <f>IF(N685="základní",J685,0)</f>
        <v>0</v>
      </c>
      <c r="BF685" s="185">
        <f>IF(N685="snížená",J685,0)</f>
        <v>0</v>
      </c>
      <c r="BG685" s="185">
        <f>IF(N685="zákl. přenesená",J685,0)</f>
        <v>0</v>
      </c>
      <c r="BH685" s="185">
        <f>IF(N685="sníž. přenesená",J685,0)</f>
        <v>0</v>
      </c>
      <c r="BI685" s="185">
        <f>IF(N685="nulová",J685,0)</f>
        <v>0</v>
      </c>
      <c r="BJ685" s="17" t="s">
        <v>84</v>
      </c>
      <c r="BK685" s="185">
        <f>ROUND(I685*H685,2)</f>
        <v>0</v>
      </c>
      <c r="BL685" s="17" t="s">
        <v>133</v>
      </c>
      <c r="BM685" s="184" t="s">
        <v>1010</v>
      </c>
    </row>
    <row r="686" spans="1:65" s="2" customFormat="1">
      <c r="A686" s="34"/>
      <c r="B686" s="35"/>
      <c r="C686" s="36"/>
      <c r="D686" s="186" t="s">
        <v>135</v>
      </c>
      <c r="E686" s="36"/>
      <c r="F686" s="187" t="s">
        <v>1011</v>
      </c>
      <c r="G686" s="36"/>
      <c r="H686" s="36"/>
      <c r="I686" s="188"/>
      <c r="J686" s="36"/>
      <c r="K686" s="36"/>
      <c r="L686" s="39"/>
      <c r="M686" s="189"/>
      <c r="N686" s="190"/>
      <c r="O686" s="64"/>
      <c r="P686" s="64"/>
      <c r="Q686" s="64"/>
      <c r="R686" s="64"/>
      <c r="S686" s="64"/>
      <c r="T686" s="65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T686" s="17" t="s">
        <v>135</v>
      </c>
      <c r="AU686" s="17" t="s">
        <v>86</v>
      </c>
    </row>
    <row r="687" spans="1:65" s="2" customFormat="1" ht="37.9" customHeight="1">
      <c r="A687" s="34"/>
      <c r="B687" s="35"/>
      <c r="C687" s="173" t="s">
        <v>1012</v>
      </c>
      <c r="D687" s="173" t="s">
        <v>128</v>
      </c>
      <c r="E687" s="174" t="s">
        <v>1013</v>
      </c>
      <c r="F687" s="175" t="s">
        <v>1014</v>
      </c>
      <c r="G687" s="176" t="s">
        <v>253</v>
      </c>
      <c r="H687" s="177">
        <v>14</v>
      </c>
      <c r="I687" s="178"/>
      <c r="J687" s="179">
        <f>ROUND(I687*H687,2)</f>
        <v>0</v>
      </c>
      <c r="K687" s="175" t="s">
        <v>132</v>
      </c>
      <c r="L687" s="39"/>
      <c r="M687" s="180" t="s">
        <v>19</v>
      </c>
      <c r="N687" s="181" t="s">
        <v>47</v>
      </c>
      <c r="O687" s="64"/>
      <c r="P687" s="182">
        <f>O687*H687</f>
        <v>0</v>
      </c>
      <c r="Q687" s="182">
        <v>0</v>
      </c>
      <c r="R687" s="182">
        <f>Q687*H687</f>
        <v>0</v>
      </c>
      <c r="S687" s="182">
        <v>2.1</v>
      </c>
      <c r="T687" s="183">
        <f>S687*H687</f>
        <v>29.400000000000002</v>
      </c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R687" s="184" t="s">
        <v>133</v>
      </c>
      <c r="AT687" s="184" t="s">
        <v>128</v>
      </c>
      <c r="AU687" s="184" t="s">
        <v>86</v>
      </c>
      <c r="AY687" s="17" t="s">
        <v>126</v>
      </c>
      <c r="BE687" s="185">
        <f>IF(N687="základní",J687,0)</f>
        <v>0</v>
      </c>
      <c r="BF687" s="185">
        <f>IF(N687="snížená",J687,0)</f>
        <v>0</v>
      </c>
      <c r="BG687" s="185">
        <f>IF(N687="zákl. přenesená",J687,0)</f>
        <v>0</v>
      </c>
      <c r="BH687" s="185">
        <f>IF(N687="sníž. přenesená",J687,0)</f>
        <v>0</v>
      </c>
      <c r="BI687" s="185">
        <f>IF(N687="nulová",J687,0)</f>
        <v>0</v>
      </c>
      <c r="BJ687" s="17" t="s">
        <v>84</v>
      </c>
      <c r="BK687" s="185">
        <f>ROUND(I687*H687,2)</f>
        <v>0</v>
      </c>
      <c r="BL687" s="17" t="s">
        <v>133</v>
      </c>
      <c r="BM687" s="184" t="s">
        <v>1015</v>
      </c>
    </row>
    <row r="688" spans="1:65" s="2" customFormat="1">
      <c r="A688" s="34"/>
      <c r="B688" s="35"/>
      <c r="C688" s="36"/>
      <c r="D688" s="186" t="s">
        <v>135</v>
      </c>
      <c r="E688" s="36"/>
      <c r="F688" s="187" t="s">
        <v>1016</v>
      </c>
      <c r="G688" s="36"/>
      <c r="H688" s="36"/>
      <c r="I688" s="188"/>
      <c r="J688" s="36"/>
      <c r="K688" s="36"/>
      <c r="L688" s="39"/>
      <c r="M688" s="189"/>
      <c r="N688" s="190"/>
      <c r="O688" s="64"/>
      <c r="P688" s="64"/>
      <c r="Q688" s="64"/>
      <c r="R688" s="64"/>
      <c r="S688" s="64"/>
      <c r="T688" s="65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T688" s="17" t="s">
        <v>135</v>
      </c>
      <c r="AU688" s="17" t="s">
        <v>86</v>
      </c>
    </row>
    <row r="689" spans="1:65" s="2" customFormat="1" ht="19.5">
      <c r="A689" s="34"/>
      <c r="B689" s="35"/>
      <c r="C689" s="36"/>
      <c r="D689" s="193" t="s">
        <v>399</v>
      </c>
      <c r="E689" s="36"/>
      <c r="F689" s="234" t="s">
        <v>1017</v>
      </c>
      <c r="G689" s="36"/>
      <c r="H689" s="36"/>
      <c r="I689" s="188"/>
      <c r="J689" s="36"/>
      <c r="K689" s="36"/>
      <c r="L689" s="39"/>
      <c r="M689" s="189"/>
      <c r="N689" s="190"/>
      <c r="O689" s="64"/>
      <c r="P689" s="64"/>
      <c r="Q689" s="64"/>
      <c r="R689" s="64"/>
      <c r="S689" s="64"/>
      <c r="T689" s="65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T689" s="17" t="s">
        <v>399</v>
      </c>
      <c r="AU689" s="17" t="s">
        <v>86</v>
      </c>
    </row>
    <row r="690" spans="1:65" s="13" customFormat="1">
      <c r="B690" s="191"/>
      <c r="C690" s="192"/>
      <c r="D690" s="193" t="s">
        <v>137</v>
      </c>
      <c r="E690" s="194" t="s">
        <v>19</v>
      </c>
      <c r="F690" s="195" t="s">
        <v>1018</v>
      </c>
      <c r="G690" s="192"/>
      <c r="H690" s="194" t="s">
        <v>19</v>
      </c>
      <c r="I690" s="196"/>
      <c r="J690" s="192"/>
      <c r="K690" s="192"/>
      <c r="L690" s="197"/>
      <c r="M690" s="198"/>
      <c r="N690" s="199"/>
      <c r="O690" s="199"/>
      <c r="P690" s="199"/>
      <c r="Q690" s="199"/>
      <c r="R690" s="199"/>
      <c r="S690" s="199"/>
      <c r="T690" s="200"/>
      <c r="AT690" s="201" t="s">
        <v>137</v>
      </c>
      <c r="AU690" s="201" t="s">
        <v>86</v>
      </c>
      <c r="AV690" s="13" t="s">
        <v>84</v>
      </c>
      <c r="AW690" s="13" t="s">
        <v>37</v>
      </c>
      <c r="AX690" s="13" t="s">
        <v>76</v>
      </c>
      <c r="AY690" s="201" t="s">
        <v>126</v>
      </c>
    </row>
    <row r="691" spans="1:65" s="14" customFormat="1">
      <c r="B691" s="202"/>
      <c r="C691" s="203"/>
      <c r="D691" s="193" t="s">
        <v>137</v>
      </c>
      <c r="E691" s="204" t="s">
        <v>19</v>
      </c>
      <c r="F691" s="205" t="s">
        <v>210</v>
      </c>
      <c r="G691" s="203"/>
      <c r="H691" s="206">
        <v>14</v>
      </c>
      <c r="I691" s="207"/>
      <c r="J691" s="203"/>
      <c r="K691" s="203"/>
      <c r="L691" s="208"/>
      <c r="M691" s="209"/>
      <c r="N691" s="210"/>
      <c r="O691" s="210"/>
      <c r="P691" s="210"/>
      <c r="Q691" s="210"/>
      <c r="R691" s="210"/>
      <c r="S691" s="210"/>
      <c r="T691" s="211"/>
      <c r="AT691" s="212" t="s">
        <v>137</v>
      </c>
      <c r="AU691" s="212" t="s">
        <v>86</v>
      </c>
      <c r="AV691" s="14" t="s">
        <v>86</v>
      </c>
      <c r="AW691" s="14" t="s">
        <v>37</v>
      </c>
      <c r="AX691" s="14" t="s">
        <v>84</v>
      </c>
      <c r="AY691" s="212" t="s">
        <v>126</v>
      </c>
    </row>
    <row r="692" spans="1:65" s="12" customFormat="1" ht="22.9" customHeight="1">
      <c r="B692" s="157"/>
      <c r="C692" s="158"/>
      <c r="D692" s="159" t="s">
        <v>75</v>
      </c>
      <c r="E692" s="171" t="s">
        <v>1019</v>
      </c>
      <c r="F692" s="171" t="s">
        <v>1020</v>
      </c>
      <c r="G692" s="158"/>
      <c r="H692" s="158"/>
      <c r="I692" s="161"/>
      <c r="J692" s="172">
        <f>BK692</f>
        <v>0</v>
      </c>
      <c r="K692" s="158"/>
      <c r="L692" s="163"/>
      <c r="M692" s="164"/>
      <c r="N692" s="165"/>
      <c r="O692" s="165"/>
      <c r="P692" s="166">
        <f>SUM(P693:P705)</f>
        <v>0</v>
      </c>
      <c r="Q692" s="165"/>
      <c r="R692" s="166">
        <f>SUM(R693:R705)</f>
        <v>0</v>
      </c>
      <c r="S692" s="165"/>
      <c r="T692" s="167">
        <f>SUM(T693:T705)</f>
        <v>0</v>
      </c>
      <c r="AR692" s="168" t="s">
        <v>84</v>
      </c>
      <c r="AT692" s="169" t="s">
        <v>75</v>
      </c>
      <c r="AU692" s="169" t="s">
        <v>84</v>
      </c>
      <c r="AY692" s="168" t="s">
        <v>126</v>
      </c>
      <c r="BK692" s="170">
        <f>SUM(BK693:BK705)</f>
        <v>0</v>
      </c>
    </row>
    <row r="693" spans="1:65" s="2" customFormat="1" ht="24.2" customHeight="1">
      <c r="A693" s="34"/>
      <c r="B693" s="35"/>
      <c r="C693" s="173" t="s">
        <v>1021</v>
      </c>
      <c r="D693" s="173" t="s">
        <v>128</v>
      </c>
      <c r="E693" s="174" t="s">
        <v>1022</v>
      </c>
      <c r="F693" s="175" t="s">
        <v>1023</v>
      </c>
      <c r="G693" s="176" t="s">
        <v>345</v>
      </c>
      <c r="H693" s="177">
        <v>0.12</v>
      </c>
      <c r="I693" s="178"/>
      <c r="J693" s="179">
        <f>ROUND(I693*H693,2)</f>
        <v>0</v>
      </c>
      <c r="K693" s="175" t="s">
        <v>132</v>
      </c>
      <c r="L693" s="39"/>
      <c r="M693" s="180" t="s">
        <v>19</v>
      </c>
      <c r="N693" s="181" t="s">
        <v>47</v>
      </c>
      <c r="O693" s="64"/>
      <c r="P693" s="182">
        <f>O693*H693</f>
        <v>0</v>
      </c>
      <c r="Q693" s="182">
        <v>0</v>
      </c>
      <c r="R693" s="182">
        <f>Q693*H693</f>
        <v>0</v>
      </c>
      <c r="S693" s="182">
        <v>0</v>
      </c>
      <c r="T693" s="183">
        <f>S693*H693</f>
        <v>0</v>
      </c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R693" s="184" t="s">
        <v>133</v>
      </c>
      <c r="AT693" s="184" t="s">
        <v>128</v>
      </c>
      <c r="AU693" s="184" t="s">
        <v>86</v>
      </c>
      <c r="AY693" s="17" t="s">
        <v>126</v>
      </c>
      <c r="BE693" s="185">
        <f>IF(N693="základní",J693,0)</f>
        <v>0</v>
      </c>
      <c r="BF693" s="185">
        <f>IF(N693="snížená",J693,0)</f>
        <v>0</v>
      </c>
      <c r="BG693" s="185">
        <f>IF(N693="zákl. přenesená",J693,0)</f>
        <v>0</v>
      </c>
      <c r="BH693" s="185">
        <f>IF(N693="sníž. přenesená",J693,0)</f>
        <v>0</v>
      </c>
      <c r="BI693" s="185">
        <f>IF(N693="nulová",J693,0)</f>
        <v>0</v>
      </c>
      <c r="BJ693" s="17" t="s">
        <v>84</v>
      </c>
      <c r="BK693" s="185">
        <f>ROUND(I693*H693,2)</f>
        <v>0</v>
      </c>
      <c r="BL693" s="17" t="s">
        <v>133</v>
      </c>
      <c r="BM693" s="184" t="s">
        <v>1024</v>
      </c>
    </row>
    <row r="694" spans="1:65" s="2" customFormat="1">
      <c r="A694" s="34"/>
      <c r="B694" s="35"/>
      <c r="C694" s="36"/>
      <c r="D694" s="186" t="s">
        <v>135</v>
      </c>
      <c r="E694" s="36"/>
      <c r="F694" s="187" t="s">
        <v>1025</v>
      </c>
      <c r="G694" s="36"/>
      <c r="H694" s="36"/>
      <c r="I694" s="188"/>
      <c r="J694" s="36"/>
      <c r="K694" s="36"/>
      <c r="L694" s="39"/>
      <c r="M694" s="189"/>
      <c r="N694" s="190"/>
      <c r="O694" s="64"/>
      <c r="P694" s="64"/>
      <c r="Q694" s="64"/>
      <c r="R694" s="64"/>
      <c r="S694" s="64"/>
      <c r="T694" s="65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T694" s="17" t="s">
        <v>135</v>
      </c>
      <c r="AU694" s="17" t="s">
        <v>86</v>
      </c>
    </row>
    <row r="695" spans="1:65" s="2" customFormat="1" ht="24.2" customHeight="1">
      <c r="A695" s="34"/>
      <c r="B695" s="35"/>
      <c r="C695" s="173" t="s">
        <v>1026</v>
      </c>
      <c r="D695" s="173" t="s">
        <v>128</v>
      </c>
      <c r="E695" s="174" t="s">
        <v>1027</v>
      </c>
      <c r="F695" s="175" t="s">
        <v>1028</v>
      </c>
      <c r="G695" s="176" t="s">
        <v>345</v>
      </c>
      <c r="H695" s="177">
        <v>3828.8739999999998</v>
      </c>
      <c r="I695" s="178"/>
      <c r="J695" s="179">
        <f>ROUND(I695*H695,2)</f>
        <v>0</v>
      </c>
      <c r="K695" s="175" t="s">
        <v>132</v>
      </c>
      <c r="L695" s="39"/>
      <c r="M695" s="180" t="s">
        <v>19</v>
      </c>
      <c r="N695" s="181" t="s">
        <v>47</v>
      </c>
      <c r="O695" s="64"/>
      <c r="P695" s="182">
        <f>O695*H695</f>
        <v>0</v>
      </c>
      <c r="Q695" s="182">
        <v>0</v>
      </c>
      <c r="R695" s="182">
        <f>Q695*H695</f>
        <v>0</v>
      </c>
      <c r="S695" s="182">
        <v>0</v>
      </c>
      <c r="T695" s="183">
        <f>S695*H695</f>
        <v>0</v>
      </c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R695" s="184" t="s">
        <v>133</v>
      </c>
      <c r="AT695" s="184" t="s">
        <v>128</v>
      </c>
      <c r="AU695" s="184" t="s">
        <v>86</v>
      </c>
      <c r="AY695" s="17" t="s">
        <v>126</v>
      </c>
      <c r="BE695" s="185">
        <f>IF(N695="základní",J695,0)</f>
        <v>0</v>
      </c>
      <c r="BF695" s="185">
        <f>IF(N695="snížená",J695,0)</f>
        <v>0</v>
      </c>
      <c r="BG695" s="185">
        <f>IF(N695="zákl. přenesená",J695,0)</f>
        <v>0</v>
      </c>
      <c r="BH695" s="185">
        <f>IF(N695="sníž. přenesená",J695,0)</f>
        <v>0</v>
      </c>
      <c r="BI695" s="185">
        <f>IF(N695="nulová",J695,0)</f>
        <v>0</v>
      </c>
      <c r="BJ695" s="17" t="s">
        <v>84</v>
      </c>
      <c r="BK695" s="185">
        <f>ROUND(I695*H695,2)</f>
        <v>0</v>
      </c>
      <c r="BL695" s="17" t="s">
        <v>133</v>
      </c>
      <c r="BM695" s="184" t="s">
        <v>1029</v>
      </c>
    </row>
    <row r="696" spans="1:65" s="2" customFormat="1">
      <c r="A696" s="34"/>
      <c r="B696" s="35"/>
      <c r="C696" s="36"/>
      <c r="D696" s="186" t="s">
        <v>135</v>
      </c>
      <c r="E696" s="36"/>
      <c r="F696" s="187" t="s">
        <v>1030</v>
      </c>
      <c r="G696" s="36"/>
      <c r="H696" s="36"/>
      <c r="I696" s="188"/>
      <c r="J696" s="36"/>
      <c r="K696" s="36"/>
      <c r="L696" s="39"/>
      <c r="M696" s="189"/>
      <c r="N696" s="190"/>
      <c r="O696" s="64"/>
      <c r="P696" s="64"/>
      <c r="Q696" s="64"/>
      <c r="R696" s="64"/>
      <c r="S696" s="64"/>
      <c r="T696" s="65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T696" s="17" t="s">
        <v>135</v>
      </c>
      <c r="AU696" s="17" t="s">
        <v>86</v>
      </c>
    </row>
    <row r="697" spans="1:65" s="2" customFormat="1" ht="24.2" customHeight="1">
      <c r="A697" s="34"/>
      <c r="B697" s="35"/>
      <c r="C697" s="173" t="s">
        <v>1031</v>
      </c>
      <c r="D697" s="173" t="s">
        <v>128</v>
      </c>
      <c r="E697" s="174" t="s">
        <v>1032</v>
      </c>
      <c r="F697" s="175" t="s">
        <v>1033</v>
      </c>
      <c r="G697" s="176" t="s">
        <v>345</v>
      </c>
      <c r="H697" s="177">
        <v>34459.866000000002</v>
      </c>
      <c r="I697" s="178"/>
      <c r="J697" s="179">
        <f>ROUND(I697*H697,2)</f>
        <v>0</v>
      </c>
      <c r="K697" s="175" t="s">
        <v>132</v>
      </c>
      <c r="L697" s="39"/>
      <c r="M697" s="180" t="s">
        <v>19</v>
      </c>
      <c r="N697" s="181" t="s">
        <v>47</v>
      </c>
      <c r="O697" s="64"/>
      <c r="P697" s="182">
        <f>O697*H697</f>
        <v>0</v>
      </c>
      <c r="Q697" s="182">
        <v>0</v>
      </c>
      <c r="R697" s="182">
        <f>Q697*H697</f>
        <v>0</v>
      </c>
      <c r="S697" s="182">
        <v>0</v>
      </c>
      <c r="T697" s="183">
        <f>S697*H697</f>
        <v>0</v>
      </c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R697" s="184" t="s">
        <v>133</v>
      </c>
      <c r="AT697" s="184" t="s">
        <v>128</v>
      </c>
      <c r="AU697" s="184" t="s">
        <v>86</v>
      </c>
      <c r="AY697" s="17" t="s">
        <v>126</v>
      </c>
      <c r="BE697" s="185">
        <f>IF(N697="základní",J697,0)</f>
        <v>0</v>
      </c>
      <c r="BF697" s="185">
        <f>IF(N697="snížená",J697,0)</f>
        <v>0</v>
      </c>
      <c r="BG697" s="185">
        <f>IF(N697="zákl. přenesená",J697,0)</f>
        <v>0</v>
      </c>
      <c r="BH697" s="185">
        <f>IF(N697="sníž. přenesená",J697,0)</f>
        <v>0</v>
      </c>
      <c r="BI697" s="185">
        <f>IF(N697="nulová",J697,0)</f>
        <v>0</v>
      </c>
      <c r="BJ697" s="17" t="s">
        <v>84</v>
      </c>
      <c r="BK697" s="185">
        <f>ROUND(I697*H697,2)</f>
        <v>0</v>
      </c>
      <c r="BL697" s="17" t="s">
        <v>133</v>
      </c>
      <c r="BM697" s="184" t="s">
        <v>1034</v>
      </c>
    </row>
    <row r="698" spans="1:65" s="2" customFormat="1">
      <c r="A698" s="34"/>
      <c r="B698" s="35"/>
      <c r="C698" s="36"/>
      <c r="D698" s="186" t="s">
        <v>135</v>
      </c>
      <c r="E698" s="36"/>
      <c r="F698" s="187" t="s">
        <v>1035</v>
      </c>
      <c r="G698" s="36"/>
      <c r="H698" s="36"/>
      <c r="I698" s="188"/>
      <c r="J698" s="36"/>
      <c r="K698" s="36"/>
      <c r="L698" s="39"/>
      <c r="M698" s="189"/>
      <c r="N698" s="190"/>
      <c r="O698" s="64"/>
      <c r="P698" s="64"/>
      <c r="Q698" s="64"/>
      <c r="R698" s="64"/>
      <c r="S698" s="64"/>
      <c r="T698" s="65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T698" s="17" t="s">
        <v>135</v>
      </c>
      <c r="AU698" s="17" t="s">
        <v>86</v>
      </c>
    </row>
    <row r="699" spans="1:65" s="14" customFormat="1">
      <c r="B699" s="202"/>
      <c r="C699" s="203"/>
      <c r="D699" s="193" t="s">
        <v>137</v>
      </c>
      <c r="E699" s="204" t="s">
        <v>19</v>
      </c>
      <c r="F699" s="205" t="s">
        <v>1036</v>
      </c>
      <c r="G699" s="203"/>
      <c r="H699" s="206">
        <v>34459.866000000002</v>
      </c>
      <c r="I699" s="207"/>
      <c r="J699" s="203"/>
      <c r="K699" s="203"/>
      <c r="L699" s="208"/>
      <c r="M699" s="209"/>
      <c r="N699" s="210"/>
      <c r="O699" s="210"/>
      <c r="P699" s="210"/>
      <c r="Q699" s="210"/>
      <c r="R699" s="210"/>
      <c r="S699" s="210"/>
      <c r="T699" s="211"/>
      <c r="AT699" s="212" t="s">
        <v>137</v>
      </c>
      <c r="AU699" s="212" t="s">
        <v>86</v>
      </c>
      <c r="AV699" s="14" t="s">
        <v>86</v>
      </c>
      <c r="AW699" s="14" t="s">
        <v>37</v>
      </c>
      <c r="AX699" s="14" t="s">
        <v>84</v>
      </c>
      <c r="AY699" s="212" t="s">
        <v>126</v>
      </c>
    </row>
    <row r="700" spans="1:65" s="2" customFormat="1" ht="24.2" customHeight="1">
      <c r="A700" s="34"/>
      <c r="B700" s="35"/>
      <c r="C700" s="173" t="s">
        <v>1037</v>
      </c>
      <c r="D700" s="173" t="s">
        <v>128</v>
      </c>
      <c r="E700" s="174" t="s">
        <v>1038</v>
      </c>
      <c r="F700" s="175" t="s">
        <v>1039</v>
      </c>
      <c r="G700" s="176" t="s">
        <v>345</v>
      </c>
      <c r="H700" s="177">
        <v>1334.3340000000001</v>
      </c>
      <c r="I700" s="178"/>
      <c r="J700" s="179">
        <f>ROUND(I700*H700,2)</f>
        <v>0</v>
      </c>
      <c r="K700" s="175" t="s">
        <v>132</v>
      </c>
      <c r="L700" s="39"/>
      <c r="M700" s="180" t="s">
        <v>19</v>
      </c>
      <c r="N700" s="181" t="s">
        <v>47</v>
      </c>
      <c r="O700" s="64"/>
      <c r="P700" s="182">
        <f>O700*H700</f>
        <v>0</v>
      </c>
      <c r="Q700" s="182">
        <v>0</v>
      </c>
      <c r="R700" s="182">
        <f>Q700*H700</f>
        <v>0</v>
      </c>
      <c r="S700" s="182">
        <v>0</v>
      </c>
      <c r="T700" s="183">
        <f>S700*H700</f>
        <v>0</v>
      </c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R700" s="184" t="s">
        <v>133</v>
      </c>
      <c r="AT700" s="184" t="s">
        <v>128</v>
      </c>
      <c r="AU700" s="184" t="s">
        <v>86</v>
      </c>
      <c r="AY700" s="17" t="s">
        <v>126</v>
      </c>
      <c r="BE700" s="185">
        <f>IF(N700="základní",J700,0)</f>
        <v>0</v>
      </c>
      <c r="BF700" s="185">
        <f>IF(N700="snížená",J700,0)</f>
        <v>0</v>
      </c>
      <c r="BG700" s="185">
        <f>IF(N700="zákl. přenesená",J700,0)</f>
        <v>0</v>
      </c>
      <c r="BH700" s="185">
        <f>IF(N700="sníž. přenesená",J700,0)</f>
        <v>0</v>
      </c>
      <c r="BI700" s="185">
        <f>IF(N700="nulová",J700,0)</f>
        <v>0</v>
      </c>
      <c r="BJ700" s="17" t="s">
        <v>84</v>
      </c>
      <c r="BK700" s="185">
        <f>ROUND(I700*H700,2)</f>
        <v>0</v>
      </c>
      <c r="BL700" s="17" t="s">
        <v>133</v>
      </c>
      <c r="BM700" s="184" t="s">
        <v>1040</v>
      </c>
    </row>
    <row r="701" spans="1:65" s="2" customFormat="1">
      <c r="A701" s="34"/>
      <c r="B701" s="35"/>
      <c r="C701" s="36"/>
      <c r="D701" s="186" t="s">
        <v>135</v>
      </c>
      <c r="E701" s="36"/>
      <c r="F701" s="187" t="s">
        <v>1041</v>
      </c>
      <c r="G701" s="36"/>
      <c r="H701" s="36"/>
      <c r="I701" s="188"/>
      <c r="J701" s="36"/>
      <c r="K701" s="36"/>
      <c r="L701" s="39"/>
      <c r="M701" s="189"/>
      <c r="N701" s="190"/>
      <c r="O701" s="64"/>
      <c r="P701" s="64"/>
      <c r="Q701" s="64"/>
      <c r="R701" s="64"/>
      <c r="S701" s="64"/>
      <c r="T701" s="65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T701" s="17" t="s">
        <v>135</v>
      </c>
      <c r="AU701" s="17" t="s">
        <v>86</v>
      </c>
    </row>
    <row r="702" spans="1:65" s="2" customFormat="1" ht="24.2" customHeight="1">
      <c r="A702" s="34"/>
      <c r="B702" s="35"/>
      <c r="C702" s="173" t="s">
        <v>1042</v>
      </c>
      <c r="D702" s="173" t="s">
        <v>128</v>
      </c>
      <c r="E702" s="174" t="s">
        <v>1043</v>
      </c>
      <c r="F702" s="175" t="s">
        <v>1044</v>
      </c>
      <c r="G702" s="176" t="s">
        <v>345</v>
      </c>
      <c r="H702" s="177">
        <v>1544.8240000000001</v>
      </c>
      <c r="I702" s="178"/>
      <c r="J702" s="179">
        <f>ROUND(I702*H702,2)</f>
        <v>0</v>
      </c>
      <c r="K702" s="175" t="s">
        <v>132</v>
      </c>
      <c r="L702" s="39"/>
      <c r="M702" s="180" t="s">
        <v>19</v>
      </c>
      <c r="N702" s="181" t="s">
        <v>47</v>
      </c>
      <c r="O702" s="64"/>
      <c r="P702" s="182">
        <f>O702*H702</f>
        <v>0</v>
      </c>
      <c r="Q702" s="182">
        <v>0</v>
      </c>
      <c r="R702" s="182">
        <f>Q702*H702</f>
        <v>0</v>
      </c>
      <c r="S702" s="182">
        <v>0</v>
      </c>
      <c r="T702" s="183">
        <f>S702*H702</f>
        <v>0</v>
      </c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R702" s="184" t="s">
        <v>133</v>
      </c>
      <c r="AT702" s="184" t="s">
        <v>128</v>
      </c>
      <c r="AU702" s="184" t="s">
        <v>86</v>
      </c>
      <c r="AY702" s="17" t="s">
        <v>126</v>
      </c>
      <c r="BE702" s="185">
        <f>IF(N702="základní",J702,0)</f>
        <v>0</v>
      </c>
      <c r="BF702" s="185">
        <f>IF(N702="snížená",J702,0)</f>
        <v>0</v>
      </c>
      <c r="BG702" s="185">
        <f>IF(N702="zákl. přenesená",J702,0)</f>
        <v>0</v>
      </c>
      <c r="BH702" s="185">
        <f>IF(N702="sníž. přenesená",J702,0)</f>
        <v>0</v>
      </c>
      <c r="BI702" s="185">
        <f>IF(N702="nulová",J702,0)</f>
        <v>0</v>
      </c>
      <c r="BJ702" s="17" t="s">
        <v>84</v>
      </c>
      <c r="BK702" s="185">
        <f>ROUND(I702*H702,2)</f>
        <v>0</v>
      </c>
      <c r="BL702" s="17" t="s">
        <v>133</v>
      </c>
      <c r="BM702" s="184" t="s">
        <v>1045</v>
      </c>
    </row>
    <row r="703" spans="1:65" s="2" customFormat="1">
      <c r="A703" s="34"/>
      <c r="B703" s="35"/>
      <c r="C703" s="36"/>
      <c r="D703" s="186" t="s">
        <v>135</v>
      </c>
      <c r="E703" s="36"/>
      <c r="F703" s="187" t="s">
        <v>1046</v>
      </c>
      <c r="G703" s="36"/>
      <c r="H703" s="36"/>
      <c r="I703" s="188"/>
      <c r="J703" s="36"/>
      <c r="K703" s="36"/>
      <c r="L703" s="39"/>
      <c r="M703" s="189"/>
      <c r="N703" s="190"/>
      <c r="O703" s="64"/>
      <c r="P703" s="64"/>
      <c r="Q703" s="64"/>
      <c r="R703" s="64"/>
      <c r="S703" s="64"/>
      <c r="T703" s="65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T703" s="17" t="s">
        <v>135</v>
      </c>
      <c r="AU703" s="17" t="s">
        <v>86</v>
      </c>
    </row>
    <row r="704" spans="1:65" s="2" customFormat="1" ht="24.2" customHeight="1">
      <c r="A704" s="34"/>
      <c r="B704" s="35"/>
      <c r="C704" s="173" t="s">
        <v>1047</v>
      </c>
      <c r="D704" s="173" t="s">
        <v>128</v>
      </c>
      <c r="E704" s="174" t="s">
        <v>1048</v>
      </c>
      <c r="F704" s="175" t="s">
        <v>1049</v>
      </c>
      <c r="G704" s="176" t="s">
        <v>345</v>
      </c>
      <c r="H704" s="177">
        <v>949.596</v>
      </c>
      <c r="I704" s="178"/>
      <c r="J704" s="179">
        <f>ROUND(I704*H704,2)</f>
        <v>0</v>
      </c>
      <c r="K704" s="175" t="s">
        <v>132</v>
      </c>
      <c r="L704" s="39"/>
      <c r="M704" s="180" t="s">
        <v>19</v>
      </c>
      <c r="N704" s="181" t="s">
        <v>47</v>
      </c>
      <c r="O704" s="64"/>
      <c r="P704" s="182">
        <f>O704*H704</f>
        <v>0</v>
      </c>
      <c r="Q704" s="182">
        <v>0</v>
      </c>
      <c r="R704" s="182">
        <f>Q704*H704</f>
        <v>0</v>
      </c>
      <c r="S704" s="182">
        <v>0</v>
      </c>
      <c r="T704" s="183">
        <f>S704*H704</f>
        <v>0</v>
      </c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R704" s="184" t="s">
        <v>133</v>
      </c>
      <c r="AT704" s="184" t="s">
        <v>128</v>
      </c>
      <c r="AU704" s="184" t="s">
        <v>86</v>
      </c>
      <c r="AY704" s="17" t="s">
        <v>126</v>
      </c>
      <c r="BE704" s="185">
        <f>IF(N704="základní",J704,0)</f>
        <v>0</v>
      </c>
      <c r="BF704" s="185">
        <f>IF(N704="snížená",J704,0)</f>
        <v>0</v>
      </c>
      <c r="BG704" s="185">
        <f>IF(N704="zákl. přenesená",J704,0)</f>
        <v>0</v>
      </c>
      <c r="BH704" s="185">
        <f>IF(N704="sníž. přenesená",J704,0)</f>
        <v>0</v>
      </c>
      <c r="BI704" s="185">
        <f>IF(N704="nulová",J704,0)</f>
        <v>0</v>
      </c>
      <c r="BJ704" s="17" t="s">
        <v>84</v>
      </c>
      <c r="BK704" s="185">
        <f>ROUND(I704*H704,2)</f>
        <v>0</v>
      </c>
      <c r="BL704" s="17" t="s">
        <v>133</v>
      </c>
      <c r="BM704" s="184" t="s">
        <v>1050</v>
      </c>
    </row>
    <row r="705" spans="1:65" s="2" customFormat="1">
      <c r="A705" s="34"/>
      <c r="B705" s="35"/>
      <c r="C705" s="36"/>
      <c r="D705" s="186" t="s">
        <v>135</v>
      </c>
      <c r="E705" s="36"/>
      <c r="F705" s="187" t="s">
        <v>1051</v>
      </c>
      <c r="G705" s="36"/>
      <c r="H705" s="36"/>
      <c r="I705" s="188"/>
      <c r="J705" s="36"/>
      <c r="K705" s="36"/>
      <c r="L705" s="39"/>
      <c r="M705" s="189"/>
      <c r="N705" s="190"/>
      <c r="O705" s="64"/>
      <c r="P705" s="64"/>
      <c r="Q705" s="64"/>
      <c r="R705" s="64"/>
      <c r="S705" s="64"/>
      <c r="T705" s="65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T705" s="17" t="s">
        <v>135</v>
      </c>
      <c r="AU705" s="17" t="s">
        <v>86</v>
      </c>
    </row>
    <row r="706" spans="1:65" s="12" customFormat="1" ht="22.9" customHeight="1">
      <c r="B706" s="157"/>
      <c r="C706" s="158"/>
      <c r="D706" s="159" t="s">
        <v>75</v>
      </c>
      <c r="E706" s="171" t="s">
        <v>1052</v>
      </c>
      <c r="F706" s="171" t="s">
        <v>1053</v>
      </c>
      <c r="G706" s="158"/>
      <c r="H706" s="158"/>
      <c r="I706" s="161"/>
      <c r="J706" s="172">
        <f>BK706</f>
        <v>0</v>
      </c>
      <c r="K706" s="158"/>
      <c r="L706" s="163"/>
      <c r="M706" s="164"/>
      <c r="N706" s="165"/>
      <c r="O706" s="165"/>
      <c r="P706" s="166">
        <f>SUM(P707:P708)</f>
        <v>0</v>
      </c>
      <c r="Q706" s="165"/>
      <c r="R706" s="166">
        <f>SUM(R707:R708)</f>
        <v>0</v>
      </c>
      <c r="S706" s="165"/>
      <c r="T706" s="167">
        <f>SUM(T707:T708)</f>
        <v>0</v>
      </c>
      <c r="AR706" s="168" t="s">
        <v>84</v>
      </c>
      <c r="AT706" s="169" t="s">
        <v>75</v>
      </c>
      <c r="AU706" s="169" t="s">
        <v>84</v>
      </c>
      <c r="AY706" s="168" t="s">
        <v>126</v>
      </c>
      <c r="BK706" s="170">
        <f>SUM(BK707:BK708)</f>
        <v>0</v>
      </c>
    </row>
    <row r="707" spans="1:65" s="2" customFormat="1" ht="24.2" customHeight="1">
      <c r="A707" s="34"/>
      <c r="B707" s="35"/>
      <c r="C707" s="173" t="s">
        <v>1054</v>
      </c>
      <c r="D707" s="173" t="s">
        <v>128</v>
      </c>
      <c r="E707" s="174" t="s">
        <v>1055</v>
      </c>
      <c r="F707" s="175" t="s">
        <v>1056</v>
      </c>
      <c r="G707" s="176" t="s">
        <v>345</v>
      </c>
      <c r="H707" s="177">
        <v>1200.25</v>
      </c>
      <c r="I707" s="178"/>
      <c r="J707" s="179">
        <f>ROUND(I707*H707,2)</f>
        <v>0</v>
      </c>
      <c r="K707" s="175" t="s">
        <v>132</v>
      </c>
      <c r="L707" s="39"/>
      <c r="M707" s="180" t="s">
        <v>19</v>
      </c>
      <c r="N707" s="181" t="s">
        <v>47</v>
      </c>
      <c r="O707" s="64"/>
      <c r="P707" s="182">
        <f>O707*H707</f>
        <v>0</v>
      </c>
      <c r="Q707" s="182">
        <v>0</v>
      </c>
      <c r="R707" s="182">
        <f>Q707*H707</f>
        <v>0</v>
      </c>
      <c r="S707" s="182">
        <v>0</v>
      </c>
      <c r="T707" s="183">
        <f>S707*H707</f>
        <v>0</v>
      </c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R707" s="184" t="s">
        <v>133</v>
      </c>
      <c r="AT707" s="184" t="s">
        <v>128</v>
      </c>
      <c r="AU707" s="184" t="s">
        <v>86</v>
      </c>
      <c r="AY707" s="17" t="s">
        <v>126</v>
      </c>
      <c r="BE707" s="185">
        <f>IF(N707="základní",J707,0)</f>
        <v>0</v>
      </c>
      <c r="BF707" s="185">
        <f>IF(N707="snížená",J707,0)</f>
        <v>0</v>
      </c>
      <c r="BG707" s="185">
        <f>IF(N707="zákl. přenesená",J707,0)</f>
        <v>0</v>
      </c>
      <c r="BH707" s="185">
        <f>IF(N707="sníž. přenesená",J707,0)</f>
        <v>0</v>
      </c>
      <c r="BI707" s="185">
        <f>IF(N707="nulová",J707,0)</f>
        <v>0</v>
      </c>
      <c r="BJ707" s="17" t="s">
        <v>84</v>
      </c>
      <c r="BK707" s="185">
        <f>ROUND(I707*H707,2)</f>
        <v>0</v>
      </c>
      <c r="BL707" s="17" t="s">
        <v>133</v>
      </c>
      <c r="BM707" s="184" t="s">
        <v>1057</v>
      </c>
    </row>
    <row r="708" spans="1:65" s="2" customFormat="1">
      <c r="A708" s="34"/>
      <c r="B708" s="35"/>
      <c r="C708" s="36"/>
      <c r="D708" s="186" t="s">
        <v>135</v>
      </c>
      <c r="E708" s="36"/>
      <c r="F708" s="187" t="s">
        <v>1058</v>
      </c>
      <c r="G708" s="36"/>
      <c r="H708" s="36"/>
      <c r="I708" s="188"/>
      <c r="J708" s="36"/>
      <c r="K708" s="36"/>
      <c r="L708" s="39"/>
      <c r="M708" s="189"/>
      <c r="N708" s="190"/>
      <c r="O708" s="64"/>
      <c r="P708" s="64"/>
      <c r="Q708" s="64"/>
      <c r="R708" s="64"/>
      <c r="S708" s="64"/>
      <c r="T708" s="65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T708" s="17" t="s">
        <v>135</v>
      </c>
      <c r="AU708" s="17" t="s">
        <v>86</v>
      </c>
    </row>
    <row r="709" spans="1:65" s="12" customFormat="1" ht="22.9" customHeight="1">
      <c r="B709" s="157"/>
      <c r="C709" s="158"/>
      <c r="D709" s="159" t="s">
        <v>75</v>
      </c>
      <c r="E709" s="171" t="s">
        <v>1059</v>
      </c>
      <c r="F709" s="171" t="s">
        <v>1060</v>
      </c>
      <c r="G709" s="158"/>
      <c r="H709" s="158"/>
      <c r="I709" s="161"/>
      <c r="J709" s="172">
        <f>BK709</f>
        <v>0</v>
      </c>
      <c r="K709" s="158"/>
      <c r="L709" s="163"/>
      <c r="M709" s="164"/>
      <c r="N709" s="165"/>
      <c r="O709" s="165"/>
      <c r="P709" s="166">
        <f>SUM(P710:P721)</f>
        <v>0</v>
      </c>
      <c r="Q709" s="165"/>
      <c r="R709" s="166">
        <f>SUM(R710:R721)</f>
        <v>0.12992000000000001</v>
      </c>
      <c r="S709" s="165"/>
      <c r="T709" s="167">
        <f>SUM(T710:T721)</f>
        <v>0</v>
      </c>
      <c r="AR709" s="168" t="s">
        <v>149</v>
      </c>
      <c r="AT709" s="169" t="s">
        <v>75</v>
      </c>
      <c r="AU709" s="169" t="s">
        <v>84</v>
      </c>
      <c r="AY709" s="168" t="s">
        <v>126</v>
      </c>
      <c r="BK709" s="170">
        <f>SUM(BK710:BK721)</f>
        <v>0</v>
      </c>
    </row>
    <row r="710" spans="1:65" s="2" customFormat="1" ht="33" customHeight="1">
      <c r="A710" s="34"/>
      <c r="B710" s="35"/>
      <c r="C710" s="173" t="s">
        <v>1061</v>
      </c>
      <c r="D710" s="173" t="s">
        <v>128</v>
      </c>
      <c r="E710" s="174" t="s">
        <v>1062</v>
      </c>
      <c r="F710" s="175" t="s">
        <v>1063</v>
      </c>
      <c r="G710" s="176" t="s">
        <v>253</v>
      </c>
      <c r="H710" s="177">
        <v>100</v>
      </c>
      <c r="I710" s="178"/>
      <c r="J710" s="179">
        <f>ROUND(I710*H710,2)</f>
        <v>0</v>
      </c>
      <c r="K710" s="175" t="s">
        <v>132</v>
      </c>
      <c r="L710" s="39"/>
      <c r="M710" s="180" t="s">
        <v>19</v>
      </c>
      <c r="N710" s="181" t="s">
        <v>47</v>
      </c>
      <c r="O710" s="64"/>
      <c r="P710" s="182">
        <f>O710*H710</f>
        <v>0</v>
      </c>
      <c r="Q710" s="182">
        <v>0</v>
      </c>
      <c r="R710" s="182">
        <f>Q710*H710</f>
        <v>0</v>
      </c>
      <c r="S710" s="182">
        <v>0</v>
      </c>
      <c r="T710" s="183">
        <f>S710*H710</f>
        <v>0</v>
      </c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R710" s="184" t="s">
        <v>557</v>
      </c>
      <c r="AT710" s="184" t="s">
        <v>128</v>
      </c>
      <c r="AU710" s="184" t="s">
        <v>86</v>
      </c>
      <c r="AY710" s="17" t="s">
        <v>126</v>
      </c>
      <c r="BE710" s="185">
        <f>IF(N710="základní",J710,0)</f>
        <v>0</v>
      </c>
      <c r="BF710" s="185">
        <f>IF(N710="snížená",J710,0)</f>
        <v>0</v>
      </c>
      <c r="BG710" s="185">
        <f>IF(N710="zákl. přenesená",J710,0)</f>
        <v>0</v>
      </c>
      <c r="BH710" s="185">
        <f>IF(N710="sníž. přenesená",J710,0)</f>
        <v>0</v>
      </c>
      <c r="BI710" s="185">
        <f>IF(N710="nulová",J710,0)</f>
        <v>0</v>
      </c>
      <c r="BJ710" s="17" t="s">
        <v>84</v>
      </c>
      <c r="BK710" s="185">
        <f>ROUND(I710*H710,2)</f>
        <v>0</v>
      </c>
      <c r="BL710" s="17" t="s">
        <v>557</v>
      </c>
      <c r="BM710" s="184" t="s">
        <v>1064</v>
      </c>
    </row>
    <row r="711" spans="1:65" s="2" customFormat="1">
      <c r="A711" s="34"/>
      <c r="B711" s="35"/>
      <c r="C711" s="36"/>
      <c r="D711" s="186" t="s">
        <v>135</v>
      </c>
      <c r="E711" s="36"/>
      <c r="F711" s="187" t="s">
        <v>1065</v>
      </c>
      <c r="G711" s="36"/>
      <c r="H711" s="36"/>
      <c r="I711" s="188"/>
      <c r="J711" s="36"/>
      <c r="K711" s="36"/>
      <c r="L711" s="39"/>
      <c r="M711" s="189"/>
      <c r="N711" s="190"/>
      <c r="O711" s="64"/>
      <c r="P711" s="64"/>
      <c r="Q711" s="64"/>
      <c r="R711" s="64"/>
      <c r="S711" s="64"/>
      <c r="T711" s="65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T711" s="17" t="s">
        <v>135</v>
      </c>
      <c r="AU711" s="17" t="s">
        <v>86</v>
      </c>
    </row>
    <row r="712" spans="1:65" s="2" customFormat="1" ht="33" customHeight="1">
      <c r="A712" s="34"/>
      <c r="B712" s="35"/>
      <c r="C712" s="173" t="s">
        <v>1066</v>
      </c>
      <c r="D712" s="173" t="s">
        <v>128</v>
      </c>
      <c r="E712" s="174" t="s">
        <v>1067</v>
      </c>
      <c r="F712" s="175" t="s">
        <v>1068</v>
      </c>
      <c r="G712" s="176" t="s">
        <v>253</v>
      </c>
      <c r="H712" s="177">
        <v>100</v>
      </c>
      <c r="I712" s="178"/>
      <c r="J712" s="179">
        <f>ROUND(I712*H712,2)</f>
        <v>0</v>
      </c>
      <c r="K712" s="175" t="s">
        <v>132</v>
      </c>
      <c r="L712" s="39"/>
      <c r="M712" s="180" t="s">
        <v>19</v>
      </c>
      <c r="N712" s="181" t="s">
        <v>47</v>
      </c>
      <c r="O712" s="64"/>
      <c r="P712" s="182">
        <f>O712*H712</f>
        <v>0</v>
      </c>
      <c r="Q712" s="182">
        <v>0</v>
      </c>
      <c r="R712" s="182">
        <f>Q712*H712</f>
        <v>0</v>
      </c>
      <c r="S712" s="182">
        <v>0</v>
      </c>
      <c r="T712" s="183">
        <f>S712*H712</f>
        <v>0</v>
      </c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R712" s="184" t="s">
        <v>557</v>
      </c>
      <c r="AT712" s="184" t="s">
        <v>128</v>
      </c>
      <c r="AU712" s="184" t="s">
        <v>86</v>
      </c>
      <c r="AY712" s="17" t="s">
        <v>126</v>
      </c>
      <c r="BE712" s="185">
        <f>IF(N712="základní",J712,0)</f>
        <v>0</v>
      </c>
      <c r="BF712" s="185">
        <f>IF(N712="snížená",J712,0)</f>
        <v>0</v>
      </c>
      <c r="BG712" s="185">
        <f>IF(N712="zákl. přenesená",J712,0)</f>
        <v>0</v>
      </c>
      <c r="BH712" s="185">
        <f>IF(N712="sníž. přenesená",J712,0)</f>
        <v>0</v>
      </c>
      <c r="BI712" s="185">
        <f>IF(N712="nulová",J712,0)</f>
        <v>0</v>
      </c>
      <c r="BJ712" s="17" t="s">
        <v>84</v>
      </c>
      <c r="BK712" s="185">
        <f>ROUND(I712*H712,2)</f>
        <v>0</v>
      </c>
      <c r="BL712" s="17" t="s">
        <v>557</v>
      </c>
      <c r="BM712" s="184" t="s">
        <v>1069</v>
      </c>
    </row>
    <row r="713" spans="1:65" s="2" customFormat="1">
      <c r="A713" s="34"/>
      <c r="B713" s="35"/>
      <c r="C713" s="36"/>
      <c r="D713" s="186" t="s">
        <v>135</v>
      </c>
      <c r="E713" s="36"/>
      <c r="F713" s="187" t="s">
        <v>1070</v>
      </c>
      <c r="G713" s="36"/>
      <c r="H713" s="36"/>
      <c r="I713" s="188"/>
      <c r="J713" s="36"/>
      <c r="K713" s="36"/>
      <c r="L713" s="39"/>
      <c r="M713" s="189"/>
      <c r="N713" s="190"/>
      <c r="O713" s="64"/>
      <c r="P713" s="64"/>
      <c r="Q713" s="64"/>
      <c r="R713" s="64"/>
      <c r="S713" s="64"/>
      <c r="T713" s="65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T713" s="17" t="s">
        <v>135</v>
      </c>
      <c r="AU713" s="17" t="s">
        <v>86</v>
      </c>
    </row>
    <row r="714" spans="1:65" s="2" customFormat="1" ht="16.5" customHeight="1">
      <c r="A714" s="34"/>
      <c r="B714" s="35"/>
      <c r="C714" s="224" t="s">
        <v>1071</v>
      </c>
      <c r="D714" s="224" t="s">
        <v>362</v>
      </c>
      <c r="E714" s="225" t="s">
        <v>1072</v>
      </c>
      <c r="F714" s="226" t="s">
        <v>1073</v>
      </c>
      <c r="G714" s="227" t="s">
        <v>345</v>
      </c>
      <c r="H714" s="228">
        <v>25.2</v>
      </c>
      <c r="I714" s="229"/>
      <c r="J714" s="230">
        <f>ROUND(I714*H714,2)</f>
        <v>0</v>
      </c>
      <c r="K714" s="226" t="s">
        <v>132</v>
      </c>
      <c r="L714" s="231"/>
      <c r="M714" s="232" t="s">
        <v>19</v>
      </c>
      <c r="N714" s="233" t="s">
        <v>47</v>
      </c>
      <c r="O714" s="64"/>
      <c r="P714" s="182">
        <f>O714*H714</f>
        <v>0</v>
      </c>
      <c r="Q714" s="182">
        <v>0</v>
      </c>
      <c r="R714" s="182">
        <f>Q714*H714</f>
        <v>0</v>
      </c>
      <c r="S714" s="182">
        <v>0</v>
      </c>
      <c r="T714" s="183">
        <f>S714*H714</f>
        <v>0</v>
      </c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R714" s="184" t="s">
        <v>1074</v>
      </c>
      <c r="AT714" s="184" t="s">
        <v>362</v>
      </c>
      <c r="AU714" s="184" t="s">
        <v>86</v>
      </c>
      <c r="AY714" s="17" t="s">
        <v>126</v>
      </c>
      <c r="BE714" s="185">
        <f>IF(N714="základní",J714,0)</f>
        <v>0</v>
      </c>
      <c r="BF714" s="185">
        <f>IF(N714="snížená",J714,0)</f>
        <v>0</v>
      </c>
      <c r="BG714" s="185">
        <f>IF(N714="zákl. přenesená",J714,0)</f>
        <v>0</v>
      </c>
      <c r="BH714" s="185">
        <f>IF(N714="sníž. přenesená",J714,0)</f>
        <v>0</v>
      </c>
      <c r="BI714" s="185">
        <f>IF(N714="nulová",J714,0)</f>
        <v>0</v>
      </c>
      <c r="BJ714" s="17" t="s">
        <v>84</v>
      </c>
      <c r="BK714" s="185">
        <f>ROUND(I714*H714,2)</f>
        <v>0</v>
      </c>
      <c r="BL714" s="17" t="s">
        <v>557</v>
      </c>
      <c r="BM714" s="184" t="s">
        <v>1075</v>
      </c>
    </row>
    <row r="715" spans="1:65" s="14" customFormat="1">
      <c r="B715" s="202"/>
      <c r="C715" s="203"/>
      <c r="D715" s="193" t="s">
        <v>137</v>
      </c>
      <c r="E715" s="204" t="s">
        <v>19</v>
      </c>
      <c r="F715" s="205" t="s">
        <v>1076</v>
      </c>
      <c r="G715" s="203"/>
      <c r="H715" s="206">
        <v>25.2</v>
      </c>
      <c r="I715" s="207"/>
      <c r="J715" s="203"/>
      <c r="K715" s="203"/>
      <c r="L715" s="208"/>
      <c r="M715" s="209"/>
      <c r="N715" s="210"/>
      <c r="O715" s="210"/>
      <c r="P715" s="210"/>
      <c r="Q715" s="210"/>
      <c r="R715" s="210"/>
      <c r="S715" s="210"/>
      <c r="T715" s="211"/>
      <c r="AT715" s="212" t="s">
        <v>137</v>
      </c>
      <c r="AU715" s="212" t="s">
        <v>86</v>
      </c>
      <c r="AV715" s="14" t="s">
        <v>86</v>
      </c>
      <c r="AW715" s="14" t="s">
        <v>37</v>
      </c>
      <c r="AX715" s="14" t="s">
        <v>84</v>
      </c>
      <c r="AY715" s="212" t="s">
        <v>126</v>
      </c>
    </row>
    <row r="716" spans="1:65" s="2" customFormat="1" ht="21.75" customHeight="1">
      <c r="A716" s="34"/>
      <c r="B716" s="35"/>
      <c r="C716" s="173" t="s">
        <v>1077</v>
      </c>
      <c r="D716" s="173" t="s">
        <v>128</v>
      </c>
      <c r="E716" s="174" t="s">
        <v>1078</v>
      </c>
      <c r="F716" s="175" t="s">
        <v>1079</v>
      </c>
      <c r="G716" s="176" t="s">
        <v>253</v>
      </c>
      <c r="H716" s="177">
        <v>100</v>
      </c>
      <c r="I716" s="178"/>
      <c r="J716" s="179">
        <f>ROUND(I716*H716,2)</f>
        <v>0</v>
      </c>
      <c r="K716" s="175" t="s">
        <v>132</v>
      </c>
      <c r="L716" s="39"/>
      <c r="M716" s="180" t="s">
        <v>19</v>
      </c>
      <c r="N716" s="181" t="s">
        <v>47</v>
      </c>
      <c r="O716" s="64"/>
      <c r="P716" s="182">
        <f>O716*H716</f>
        <v>0</v>
      </c>
      <c r="Q716" s="182">
        <v>0</v>
      </c>
      <c r="R716" s="182">
        <f>Q716*H716</f>
        <v>0</v>
      </c>
      <c r="S716" s="182">
        <v>0</v>
      </c>
      <c r="T716" s="183">
        <f>S716*H716</f>
        <v>0</v>
      </c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R716" s="184" t="s">
        <v>557</v>
      </c>
      <c r="AT716" s="184" t="s">
        <v>128</v>
      </c>
      <c r="AU716" s="184" t="s">
        <v>86</v>
      </c>
      <c r="AY716" s="17" t="s">
        <v>126</v>
      </c>
      <c r="BE716" s="185">
        <f>IF(N716="základní",J716,0)</f>
        <v>0</v>
      </c>
      <c r="BF716" s="185">
        <f>IF(N716="snížená",J716,0)</f>
        <v>0</v>
      </c>
      <c r="BG716" s="185">
        <f>IF(N716="zákl. přenesená",J716,0)</f>
        <v>0</v>
      </c>
      <c r="BH716" s="185">
        <f>IF(N716="sníž. přenesená",J716,0)</f>
        <v>0</v>
      </c>
      <c r="BI716" s="185">
        <f>IF(N716="nulová",J716,0)</f>
        <v>0</v>
      </c>
      <c r="BJ716" s="17" t="s">
        <v>84</v>
      </c>
      <c r="BK716" s="185">
        <f>ROUND(I716*H716,2)</f>
        <v>0</v>
      </c>
      <c r="BL716" s="17" t="s">
        <v>557</v>
      </c>
      <c r="BM716" s="184" t="s">
        <v>1080</v>
      </c>
    </row>
    <row r="717" spans="1:65" s="2" customFormat="1">
      <c r="A717" s="34"/>
      <c r="B717" s="35"/>
      <c r="C717" s="36"/>
      <c r="D717" s="186" t="s">
        <v>135</v>
      </c>
      <c r="E717" s="36"/>
      <c r="F717" s="187" t="s">
        <v>1081</v>
      </c>
      <c r="G717" s="36"/>
      <c r="H717" s="36"/>
      <c r="I717" s="188"/>
      <c r="J717" s="36"/>
      <c r="K717" s="36"/>
      <c r="L717" s="39"/>
      <c r="M717" s="189"/>
      <c r="N717" s="190"/>
      <c r="O717" s="64"/>
      <c r="P717" s="64"/>
      <c r="Q717" s="64"/>
      <c r="R717" s="64"/>
      <c r="S717" s="64"/>
      <c r="T717" s="65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T717" s="17" t="s">
        <v>135</v>
      </c>
      <c r="AU717" s="17" t="s">
        <v>86</v>
      </c>
    </row>
    <row r="718" spans="1:65" s="2" customFormat="1" ht="16.5" customHeight="1">
      <c r="A718" s="34"/>
      <c r="B718" s="35"/>
      <c r="C718" s="224" t="s">
        <v>1082</v>
      </c>
      <c r="D718" s="224" t="s">
        <v>362</v>
      </c>
      <c r="E718" s="225" t="s">
        <v>1083</v>
      </c>
      <c r="F718" s="226" t="s">
        <v>1084</v>
      </c>
      <c r="G718" s="227" t="s">
        <v>253</v>
      </c>
      <c r="H718" s="228">
        <v>101.5</v>
      </c>
      <c r="I718" s="229"/>
      <c r="J718" s="230">
        <f>ROUND(I718*H718,2)</f>
        <v>0</v>
      </c>
      <c r="K718" s="226" t="s">
        <v>132</v>
      </c>
      <c r="L718" s="231"/>
      <c r="M718" s="232" t="s">
        <v>19</v>
      </c>
      <c r="N718" s="233" t="s">
        <v>47</v>
      </c>
      <c r="O718" s="64"/>
      <c r="P718" s="182">
        <f>O718*H718</f>
        <v>0</v>
      </c>
      <c r="Q718" s="182">
        <v>1.2800000000000001E-3</v>
      </c>
      <c r="R718" s="182">
        <f>Q718*H718</f>
        <v>0.12992000000000001</v>
      </c>
      <c r="S718" s="182">
        <v>0</v>
      </c>
      <c r="T718" s="183">
        <f>S718*H718</f>
        <v>0</v>
      </c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R718" s="184" t="s">
        <v>1074</v>
      </c>
      <c r="AT718" s="184" t="s">
        <v>362</v>
      </c>
      <c r="AU718" s="184" t="s">
        <v>86</v>
      </c>
      <c r="AY718" s="17" t="s">
        <v>126</v>
      </c>
      <c r="BE718" s="185">
        <f>IF(N718="základní",J718,0)</f>
        <v>0</v>
      </c>
      <c r="BF718" s="185">
        <f>IF(N718="snížená",J718,0)</f>
        <v>0</v>
      </c>
      <c r="BG718" s="185">
        <f>IF(N718="zákl. přenesená",J718,0)</f>
        <v>0</v>
      </c>
      <c r="BH718" s="185">
        <f>IF(N718="sníž. přenesená",J718,0)</f>
        <v>0</v>
      </c>
      <c r="BI718" s="185">
        <f>IF(N718="nulová",J718,0)</f>
        <v>0</v>
      </c>
      <c r="BJ718" s="17" t="s">
        <v>84</v>
      </c>
      <c r="BK718" s="185">
        <f>ROUND(I718*H718,2)</f>
        <v>0</v>
      </c>
      <c r="BL718" s="17" t="s">
        <v>557</v>
      </c>
      <c r="BM718" s="184" t="s">
        <v>1085</v>
      </c>
    </row>
    <row r="719" spans="1:65" s="14" customFormat="1">
      <c r="B719" s="202"/>
      <c r="C719" s="203"/>
      <c r="D719" s="193" t="s">
        <v>137</v>
      </c>
      <c r="E719" s="204" t="s">
        <v>19</v>
      </c>
      <c r="F719" s="205" t="s">
        <v>1086</v>
      </c>
      <c r="G719" s="203"/>
      <c r="H719" s="206">
        <v>101.5</v>
      </c>
      <c r="I719" s="207"/>
      <c r="J719" s="203"/>
      <c r="K719" s="203"/>
      <c r="L719" s="208"/>
      <c r="M719" s="209"/>
      <c r="N719" s="210"/>
      <c r="O719" s="210"/>
      <c r="P719" s="210"/>
      <c r="Q719" s="210"/>
      <c r="R719" s="210"/>
      <c r="S719" s="210"/>
      <c r="T719" s="211"/>
      <c r="AT719" s="212" t="s">
        <v>137</v>
      </c>
      <c r="AU719" s="212" t="s">
        <v>86</v>
      </c>
      <c r="AV719" s="14" t="s">
        <v>86</v>
      </c>
      <c r="AW719" s="14" t="s">
        <v>37</v>
      </c>
      <c r="AX719" s="14" t="s">
        <v>76</v>
      </c>
      <c r="AY719" s="212" t="s">
        <v>126</v>
      </c>
    </row>
    <row r="720" spans="1:65" s="13" customFormat="1">
      <c r="B720" s="191"/>
      <c r="C720" s="192"/>
      <c r="D720" s="193" t="s">
        <v>137</v>
      </c>
      <c r="E720" s="194" t="s">
        <v>19</v>
      </c>
      <c r="F720" s="195" t="s">
        <v>1087</v>
      </c>
      <c r="G720" s="192"/>
      <c r="H720" s="194" t="s">
        <v>19</v>
      </c>
      <c r="I720" s="196"/>
      <c r="J720" s="192"/>
      <c r="K720" s="192"/>
      <c r="L720" s="197"/>
      <c r="M720" s="198"/>
      <c r="N720" s="199"/>
      <c r="O720" s="199"/>
      <c r="P720" s="199"/>
      <c r="Q720" s="199"/>
      <c r="R720" s="199"/>
      <c r="S720" s="199"/>
      <c r="T720" s="200"/>
      <c r="AT720" s="201" t="s">
        <v>137</v>
      </c>
      <c r="AU720" s="201" t="s">
        <v>86</v>
      </c>
      <c r="AV720" s="13" t="s">
        <v>84</v>
      </c>
      <c r="AW720" s="13" t="s">
        <v>37</v>
      </c>
      <c r="AX720" s="13" t="s">
        <v>76</v>
      </c>
      <c r="AY720" s="201" t="s">
        <v>126</v>
      </c>
    </row>
    <row r="721" spans="1:65" s="15" customFormat="1">
      <c r="B721" s="213"/>
      <c r="C721" s="214"/>
      <c r="D721" s="193" t="s">
        <v>137</v>
      </c>
      <c r="E721" s="215" t="s">
        <v>19</v>
      </c>
      <c r="F721" s="216" t="s">
        <v>148</v>
      </c>
      <c r="G721" s="214"/>
      <c r="H721" s="217">
        <v>101.5</v>
      </c>
      <c r="I721" s="218"/>
      <c r="J721" s="214"/>
      <c r="K721" s="214"/>
      <c r="L721" s="219"/>
      <c r="M721" s="220"/>
      <c r="N721" s="221"/>
      <c r="O721" s="221"/>
      <c r="P721" s="221"/>
      <c r="Q721" s="221"/>
      <c r="R721" s="221"/>
      <c r="S721" s="221"/>
      <c r="T721" s="222"/>
      <c r="AT721" s="223" t="s">
        <v>137</v>
      </c>
      <c r="AU721" s="223" t="s">
        <v>86</v>
      </c>
      <c r="AV721" s="15" t="s">
        <v>133</v>
      </c>
      <c r="AW721" s="15" t="s">
        <v>37</v>
      </c>
      <c r="AX721" s="15" t="s">
        <v>84</v>
      </c>
      <c r="AY721" s="223" t="s">
        <v>126</v>
      </c>
    </row>
    <row r="722" spans="1:65" s="12" customFormat="1" ht="22.9" customHeight="1">
      <c r="B722" s="157"/>
      <c r="C722" s="158"/>
      <c r="D722" s="159" t="s">
        <v>75</v>
      </c>
      <c r="E722" s="171" t="s">
        <v>1088</v>
      </c>
      <c r="F722" s="171" t="s">
        <v>1089</v>
      </c>
      <c r="G722" s="158"/>
      <c r="H722" s="158"/>
      <c r="I722" s="161"/>
      <c r="J722" s="172">
        <f>BK722</f>
        <v>0</v>
      </c>
      <c r="K722" s="158"/>
      <c r="L722" s="163"/>
      <c r="M722" s="164"/>
      <c r="N722" s="165"/>
      <c r="O722" s="165"/>
      <c r="P722" s="166">
        <f>SUM(P723:P730)</f>
        <v>0</v>
      </c>
      <c r="Q722" s="165"/>
      <c r="R722" s="166">
        <f>SUM(R723:R730)</f>
        <v>1.4400000000000001E-3</v>
      </c>
      <c r="S722" s="165"/>
      <c r="T722" s="167">
        <f>SUM(T723:T730)</f>
        <v>0.05</v>
      </c>
      <c r="AR722" s="168" t="s">
        <v>86</v>
      </c>
      <c r="AT722" s="169" t="s">
        <v>75</v>
      </c>
      <c r="AU722" s="169" t="s">
        <v>84</v>
      </c>
      <c r="AY722" s="168" t="s">
        <v>126</v>
      </c>
      <c r="BK722" s="170">
        <f>SUM(BK723:BK730)</f>
        <v>0</v>
      </c>
    </row>
    <row r="723" spans="1:65" s="2" customFormat="1" ht="21.75" customHeight="1">
      <c r="A723" s="34"/>
      <c r="B723" s="35"/>
      <c r="C723" s="173" t="s">
        <v>1090</v>
      </c>
      <c r="D723" s="173" t="s">
        <v>128</v>
      </c>
      <c r="E723" s="174" t="s">
        <v>1091</v>
      </c>
      <c r="F723" s="175" t="s">
        <v>1092</v>
      </c>
      <c r="G723" s="176" t="s">
        <v>253</v>
      </c>
      <c r="H723" s="177">
        <v>2</v>
      </c>
      <c r="I723" s="178"/>
      <c r="J723" s="179">
        <f>ROUND(I723*H723,2)</f>
        <v>0</v>
      </c>
      <c r="K723" s="175" t="s">
        <v>132</v>
      </c>
      <c r="L723" s="39"/>
      <c r="M723" s="180" t="s">
        <v>19</v>
      </c>
      <c r="N723" s="181" t="s">
        <v>47</v>
      </c>
      <c r="O723" s="64"/>
      <c r="P723" s="182">
        <f>O723*H723</f>
        <v>0</v>
      </c>
      <c r="Q723" s="182">
        <v>0</v>
      </c>
      <c r="R723" s="182">
        <f>Q723*H723</f>
        <v>0</v>
      </c>
      <c r="S723" s="182">
        <v>2.5000000000000001E-2</v>
      </c>
      <c r="T723" s="183">
        <f>S723*H723</f>
        <v>0.05</v>
      </c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R723" s="184" t="s">
        <v>245</v>
      </c>
      <c r="AT723" s="184" t="s">
        <v>128</v>
      </c>
      <c r="AU723" s="184" t="s">
        <v>86</v>
      </c>
      <c r="AY723" s="17" t="s">
        <v>126</v>
      </c>
      <c r="BE723" s="185">
        <f>IF(N723="základní",J723,0)</f>
        <v>0</v>
      </c>
      <c r="BF723" s="185">
        <f>IF(N723="snížená",J723,0)</f>
        <v>0</v>
      </c>
      <c r="BG723" s="185">
        <f>IF(N723="zákl. přenesená",J723,0)</f>
        <v>0</v>
      </c>
      <c r="BH723" s="185">
        <f>IF(N723="sníž. přenesená",J723,0)</f>
        <v>0</v>
      </c>
      <c r="BI723" s="185">
        <f>IF(N723="nulová",J723,0)</f>
        <v>0</v>
      </c>
      <c r="BJ723" s="17" t="s">
        <v>84</v>
      </c>
      <c r="BK723" s="185">
        <f>ROUND(I723*H723,2)</f>
        <v>0</v>
      </c>
      <c r="BL723" s="17" t="s">
        <v>245</v>
      </c>
      <c r="BM723" s="184" t="s">
        <v>1093</v>
      </c>
    </row>
    <row r="724" spans="1:65" s="2" customFormat="1">
      <c r="A724" s="34"/>
      <c r="B724" s="35"/>
      <c r="C724" s="36"/>
      <c r="D724" s="186" t="s">
        <v>135</v>
      </c>
      <c r="E724" s="36"/>
      <c r="F724" s="187" t="s">
        <v>1094</v>
      </c>
      <c r="G724" s="36"/>
      <c r="H724" s="36"/>
      <c r="I724" s="188"/>
      <c r="J724" s="36"/>
      <c r="K724" s="36"/>
      <c r="L724" s="39"/>
      <c r="M724" s="189"/>
      <c r="N724" s="190"/>
      <c r="O724" s="64"/>
      <c r="P724" s="64"/>
      <c r="Q724" s="64"/>
      <c r="R724" s="64"/>
      <c r="S724" s="64"/>
      <c r="T724" s="65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T724" s="17" t="s">
        <v>135</v>
      </c>
      <c r="AU724" s="17" t="s">
        <v>86</v>
      </c>
    </row>
    <row r="725" spans="1:65" s="13" customFormat="1">
      <c r="B725" s="191"/>
      <c r="C725" s="192"/>
      <c r="D725" s="193" t="s">
        <v>137</v>
      </c>
      <c r="E725" s="194" t="s">
        <v>19</v>
      </c>
      <c r="F725" s="195" t="s">
        <v>1095</v>
      </c>
      <c r="G725" s="192"/>
      <c r="H725" s="194" t="s">
        <v>19</v>
      </c>
      <c r="I725" s="196"/>
      <c r="J725" s="192"/>
      <c r="K725" s="192"/>
      <c r="L725" s="197"/>
      <c r="M725" s="198"/>
      <c r="N725" s="199"/>
      <c r="O725" s="199"/>
      <c r="P725" s="199"/>
      <c r="Q725" s="199"/>
      <c r="R725" s="199"/>
      <c r="S725" s="199"/>
      <c r="T725" s="200"/>
      <c r="AT725" s="201" t="s">
        <v>137</v>
      </c>
      <c r="AU725" s="201" t="s">
        <v>86</v>
      </c>
      <c r="AV725" s="13" t="s">
        <v>84</v>
      </c>
      <c r="AW725" s="13" t="s">
        <v>37</v>
      </c>
      <c r="AX725" s="13" t="s">
        <v>76</v>
      </c>
      <c r="AY725" s="201" t="s">
        <v>126</v>
      </c>
    </row>
    <row r="726" spans="1:65" s="14" customFormat="1">
      <c r="B726" s="202"/>
      <c r="C726" s="203"/>
      <c r="D726" s="193" t="s">
        <v>137</v>
      </c>
      <c r="E726" s="204" t="s">
        <v>19</v>
      </c>
      <c r="F726" s="205" t="s">
        <v>809</v>
      </c>
      <c r="G726" s="203"/>
      <c r="H726" s="206">
        <v>2</v>
      </c>
      <c r="I726" s="207"/>
      <c r="J726" s="203"/>
      <c r="K726" s="203"/>
      <c r="L726" s="208"/>
      <c r="M726" s="209"/>
      <c r="N726" s="210"/>
      <c r="O726" s="210"/>
      <c r="P726" s="210"/>
      <c r="Q726" s="210"/>
      <c r="R726" s="210"/>
      <c r="S726" s="210"/>
      <c r="T726" s="211"/>
      <c r="AT726" s="212" t="s">
        <v>137</v>
      </c>
      <c r="AU726" s="212" t="s">
        <v>86</v>
      </c>
      <c r="AV726" s="14" t="s">
        <v>86</v>
      </c>
      <c r="AW726" s="14" t="s">
        <v>37</v>
      </c>
      <c r="AX726" s="14" t="s">
        <v>84</v>
      </c>
      <c r="AY726" s="212" t="s">
        <v>126</v>
      </c>
    </row>
    <row r="727" spans="1:65" s="2" customFormat="1" ht="16.5" customHeight="1">
      <c r="A727" s="34"/>
      <c r="B727" s="35"/>
      <c r="C727" s="173" t="s">
        <v>1096</v>
      </c>
      <c r="D727" s="173" t="s">
        <v>128</v>
      </c>
      <c r="E727" s="174" t="s">
        <v>1097</v>
      </c>
      <c r="F727" s="175" t="s">
        <v>1098</v>
      </c>
      <c r="G727" s="176" t="s">
        <v>253</v>
      </c>
      <c r="H727" s="177">
        <v>2</v>
      </c>
      <c r="I727" s="178"/>
      <c r="J727" s="179">
        <f>ROUND(I727*H727,2)</f>
        <v>0</v>
      </c>
      <c r="K727" s="175" t="s">
        <v>132</v>
      </c>
      <c r="L727" s="39"/>
      <c r="M727" s="180" t="s">
        <v>19</v>
      </c>
      <c r="N727" s="181" t="s">
        <v>47</v>
      </c>
      <c r="O727" s="64"/>
      <c r="P727" s="182">
        <f>O727*H727</f>
        <v>0</v>
      </c>
      <c r="Q727" s="182">
        <v>7.2000000000000005E-4</v>
      </c>
      <c r="R727" s="182">
        <f>Q727*H727</f>
        <v>1.4400000000000001E-3</v>
      </c>
      <c r="S727" s="182">
        <v>0</v>
      </c>
      <c r="T727" s="183">
        <f>S727*H727</f>
        <v>0</v>
      </c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R727" s="184" t="s">
        <v>245</v>
      </c>
      <c r="AT727" s="184" t="s">
        <v>128</v>
      </c>
      <c r="AU727" s="184" t="s">
        <v>86</v>
      </c>
      <c r="AY727" s="17" t="s">
        <v>126</v>
      </c>
      <c r="BE727" s="185">
        <f>IF(N727="základní",J727,0)</f>
        <v>0</v>
      </c>
      <c r="BF727" s="185">
        <f>IF(N727="snížená",J727,0)</f>
        <v>0</v>
      </c>
      <c r="BG727" s="185">
        <f>IF(N727="zákl. přenesená",J727,0)</f>
        <v>0</v>
      </c>
      <c r="BH727" s="185">
        <f>IF(N727="sníž. přenesená",J727,0)</f>
        <v>0</v>
      </c>
      <c r="BI727" s="185">
        <f>IF(N727="nulová",J727,0)</f>
        <v>0</v>
      </c>
      <c r="BJ727" s="17" t="s">
        <v>84</v>
      </c>
      <c r="BK727" s="185">
        <f>ROUND(I727*H727,2)</f>
        <v>0</v>
      </c>
      <c r="BL727" s="17" t="s">
        <v>245</v>
      </c>
      <c r="BM727" s="184" t="s">
        <v>1099</v>
      </c>
    </row>
    <row r="728" spans="1:65" s="2" customFormat="1">
      <c r="A728" s="34"/>
      <c r="B728" s="35"/>
      <c r="C728" s="36"/>
      <c r="D728" s="186" t="s">
        <v>135</v>
      </c>
      <c r="E728" s="36"/>
      <c r="F728" s="187" t="s">
        <v>1100</v>
      </c>
      <c r="G728" s="36"/>
      <c r="H728" s="36"/>
      <c r="I728" s="188"/>
      <c r="J728" s="36"/>
      <c r="K728" s="36"/>
      <c r="L728" s="39"/>
      <c r="M728" s="189"/>
      <c r="N728" s="190"/>
      <c r="O728" s="64"/>
      <c r="P728" s="64"/>
      <c r="Q728" s="64"/>
      <c r="R728" s="64"/>
      <c r="S728" s="64"/>
      <c r="T728" s="65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T728" s="17" t="s">
        <v>135</v>
      </c>
      <c r="AU728" s="17" t="s">
        <v>86</v>
      </c>
    </row>
    <row r="729" spans="1:65" s="13" customFormat="1">
      <c r="B729" s="191"/>
      <c r="C729" s="192"/>
      <c r="D729" s="193" t="s">
        <v>137</v>
      </c>
      <c r="E729" s="194" t="s">
        <v>19</v>
      </c>
      <c r="F729" s="195" t="s">
        <v>1095</v>
      </c>
      <c r="G729" s="192"/>
      <c r="H729" s="194" t="s">
        <v>19</v>
      </c>
      <c r="I729" s="196"/>
      <c r="J729" s="192"/>
      <c r="K729" s="192"/>
      <c r="L729" s="197"/>
      <c r="M729" s="198"/>
      <c r="N729" s="199"/>
      <c r="O729" s="199"/>
      <c r="P729" s="199"/>
      <c r="Q729" s="199"/>
      <c r="R729" s="199"/>
      <c r="S729" s="199"/>
      <c r="T729" s="200"/>
      <c r="AT729" s="201" t="s">
        <v>137</v>
      </c>
      <c r="AU729" s="201" t="s">
        <v>86</v>
      </c>
      <c r="AV729" s="13" t="s">
        <v>84</v>
      </c>
      <c r="AW729" s="13" t="s">
        <v>37</v>
      </c>
      <c r="AX729" s="13" t="s">
        <v>76</v>
      </c>
      <c r="AY729" s="201" t="s">
        <v>126</v>
      </c>
    </row>
    <row r="730" spans="1:65" s="14" customFormat="1">
      <c r="B730" s="202"/>
      <c r="C730" s="203"/>
      <c r="D730" s="193" t="s">
        <v>137</v>
      </c>
      <c r="E730" s="204" t="s">
        <v>19</v>
      </c>
      <c r="F730" s="205" t="s">
        <v>809</v>
      </c>
      <c r="G730" s="203"/>
      <c r="H730" s="206">
        <v>2</v>
      </c>
      <c r="I730" s="207"/>
      <c r="J730" s="203"/>
      <c r="K730" s="203"/>
      <c r="L730" s="208"/>
      <c r="M730" s="235"/>
      <c r="N730" s="236"/>
      <c r="O730" s="236"/>
      <c r="P730" s="236"/>
      <c r="Q730" s="236"/>
      <c r="R730" s="236"/>
      <c r="S730" s="236"/>
      <c r="T730" s="237"/>
      <c r="AT730" s="212" t="s">
        <v>137</v>
      </c>
      <c r="AU730" s="212" t="s">
        <v>86</v>
      </c>
      <c r="AV730" s="14" t="s">
        <v>86</v>
      </c>
      <c r="AW730" s="14" t="s">
        <v>37</v>
      </c>
      <c r="AX730" s="14" t="s">
        <v>84</v>
      </c>
      <c r="AY730" s="212" t="s">
        <v>126</v>
      </c>
    </row>
    <row r="731" spans="1:65" s="2" customFormat="1" ht="6.95" customHeight="1">
      <c r="A731" s="34"/>
      <c r="B731" s="47"/>
      <c r="C731" s="48"/>
      <c r="D731" s="48"/>
      <c r="E731" s="48"/>
      <c r="F731" s="48"/>
      <c r="G731" s="48"/>
      <c r="H731" s="48"/>
      <c r="I731" s="48"/>
      <c r="J731" s="48"/>
      <c r="K731" s="48"/>
      <c r="L731" s="39"/>
      <c r="M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</row>
  </sheetData>
  <sheetProtection algorithmName="SHA-512" hashValue="A/IfjP4+UIUVAA/AokfGI1ctwxd9adIJ+moW3xvI5BnIKdRAbv7xth7688cbJT8XIvxlSzgJJgd4SyC/D4yjLQ==" saltValue="rGHslInbRkZmRdBbHC2Fjp3bDfQ75mG+sT73I1orjPE5zaUXiPyyHQlQhZoMhvGTp5p7gfUJ6W2LvVDgB9A+Dw==" spinCount="100000" sheet="1" objects="1" scenarios="1" formatColumns="0" formatRows="0" autoFilter="0"/>
  <autoFilter ref="C89:K730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98" r:id="rId2" xr:uid="{00000000-0004-0000-0100-000001000000}"/>
    <hyperlink ref="F105" r:id="rId3" xr:uid="{00000000-0004-0000-0100-000002000000}"/>
    <hyperlink ref="F117" r:id="rId4" xr:uid="{00000000-0004-0000-0100-000003000000}"/>
    <hyperlink ref="F122" r:id="rId5" xr:uid="{00000000-0004-0000-0100-000004000000}"/>
    <hyperlink ref="F127" r:id="rId6" xr:uid="{00000000-0004-0000-0100-000005000000}"/>
    <hyperlink ref="F136" r:id="rId7" xr:uid="{00000000-0004-0000-0100-000006000000}"/>
    <hyperlink ref="F141" r:id="rId8" xr:uid="{00000000-0004-0000-0100-000007000000}"/>
    <hyperlink ref="F145" r:id="rId9" xr:uid="{00000000-0004-0000-0100-000008000000}"/>
    <hyperlink ref="F154" r:id="rId10" xr:uid="{00000000-0004-0000-0100-000009000000}"/>
    <hyperlink ref="F166" r:id="rId11" xr:uid="{00000000-0004-0000-0100-00000A000000}"/>
    <hyperlink ref="F175" r:id="rId12" xr:uid="{00000000-0004-0000-0100-00000B000000}"/>
    <hyperlink ref="F179" r:id="rId13" xr:uid="{00000000-0004-0000-0100-00000C000000}"/>
    <hyperlink ref="F184" r:id="rId14" xr:uid="{00000000-0004-0000-0100-00000D000000}"/>
    <hyperlink ref="F193" r:id="rId15" xr:uid="{00000000-0004-0000-0100-00000E000000}"/>
    <hyperlink ref="F197" r:id="rId16" xr:uid="{00000000-0004-0000-0100-00000F000000}"/>
    <hyperlink ref="F204" r:id="rId17" xr:uid="{00000000-0004-0000-0100-000010000000}"/>
    <hyperlink ref="F206" r:id="rId18" xr:uid="{00000000-0004-0000-0100-000011000000}"/>
    <hyperlink ref="F209" r:id="rId19" xr:uid="{00000000-0004-0000-0100-000012000000}"/>
    <hyperlink ref="F213" r:id="rId20" xr:uid="{00000000-0004-0000-0100-000013000000}"/>
    <hyperlink ref="F220" r:id="rId21" xr:uid="{00000000-0004-0000-0100-000014000000}"/>
    <hyperlink ref="F224" r:id="rId22" xr:uid="{00000000-0004-0000-0100-000015000000}"/>
    <hyperlink ref="F233" r:id="rId23" xr:uid="{00000000-0004-0000-0100-000016000000}"/>
    <hyperlink ref="F245" r:id="rId24" xr:uid="{00000000-0004-0000-0100-000017000000}"/>
    <hyperlink ref="F250" r:id="rId25" xr:uid="{00000000-0004-0000-0100-000018000000}"/>
    <hyperlink ref="F254" r:id="rId26" xr:uid="{00000000-0004-0000-0100-000019000000}"/>
    <hyperlink ref="F258" r:id="rId27" xr:uid="{00000000-0004-0000-0100-00001A000000}"/>
    <hyperlink ref="F262" r:id="rId28" xr:uid="{00000000-0004-0000-0100-00001B000000}"/>
    <hyperlink ref="F266" r:id="rId29" xr:uid="{00000000-0004-0000-0100-00001C000000}"/>
    <hyperlink ref="F273" r:id="rId30" xr:uid="{00000000-0004-0000-0100-00001D000000}"/>
    <hyperlink ref="F276" r:id="rId31" xr:uid="{00000000-0004-0000-0100-00001E000000}"/>
    <hyperlink ref="F280" r:id="rId32" xr:uid="{00000000-0004-0000-0100-00001F000000}"/>
    <hyperlink ref="F287" r:id="rId33" xr:uid="{00000000-0004-0000-0100-000020000000}"/>
    <hyperlink ref="F289" r:id="rId34" xr:uid="{00000000-0004-0000-0100-000021000000}"/>
    <hyperlink ref="F293" r:id="rId35" xr:uid="{00000000-0004-0000-0100-000022000000}"/>
    <hyperlink ref="F301" r:id="rId36" xr:uid="{00000000-0004-0000-0100-000023000000}"/>
    <hyperlink ref="F306" r:id="rId37" xr:uid="{00000000-0004-0000-0100-000024000000}"/>
    <hyperlink ref="F312" r:id="rId38" xr:uid="{00000000-0004-0000-0100-000025000000}"/>
    <hyperlink ref="F316" r:id="rId39" xr:uid="{00000000-0004-0000-0100-000026000000}"/>
    <hyperlink ref="F320" r:id="rId40" xr:uid="{00000000-0004-0000-0100-000027000000}"/>
    <hyperlink ref="F324" r:id="rId41" xr:uid="{00000000-0004-0000-0100-000028000000}"/>
    <hyperlink ref="F328" r:id="rId42" xr:uid="{00000000-0004-0000-0100-000029000000}"/>
    <hyperlink ref="F332" r:id="rId43" xr:uid="{00000000-0004-0000-0100-00002A000000}"/>
    <hyperlink ref="F336" r:id="rId44" xr:uid="{00000000-0004-0000-0100-00002B000000}"/>
    <hyperlink ref="F345" r:id="rId45" xr:uid="{00000000-0004-0000-0100-00002C000000}"/>
    <hyperlink ref="F349" r:id="rId46" xr:uid="{00000000-0004-0000-0100-00002D000000}"/>
    <hyperlink ref="F358" r:id="rId47" xr:uid="{00000000-0004-0000-0100-00002E000000}"/>
    <hyperlink ref="F367" r:id="rId48" xr:uid="{00000000-0004-0000-0100-00002F000000}"/>
    <hyperlink ref="F371" r:id="rId49" xr:uid="{00000000-0004-0000-0100-000030000000}"/>
    <hyperlink ref="F375" r:id="rId50" xr:uid="{00000000-0004-0000-0100-000031000000}"/>
    <hyperlink ref="F379" r:id="rId51" xr:uid="{00000000-0004-0000-0100-000032000000}"/>
    <hyperlink ref="F386" r:id="rId52" xr:uid="{00000000-0004-0000-0100-000033000000}"/>
    <hyperlink ref="F393" r:id="rId53" xr:uid="{00000000-0004-0000-0100-000034000000}"/>
    <hyperlink ref="F397" r:id="rId54" xr:uid="{00000000-0004-0000-0100-000035000000}"/>
    <hyperlink ref="F401" r:id="rId55" xr:uid="{00000000-0004-0000-0100-000036000000}"/>
    <hyperlink ref="F405" r:id="rId56" xr:uid="{00000000-0004-0000-0100-000037000000}"/>
    <hyperlink ref="F411" r:id="rId57" xr:uid="{00000000-0004-0000-0100-000038000000}"/>
    <hyperlink ref="F417" r:id="rId58" xr:uid="{00000000-0004-0000-0100-000039000000}"/>
    <hyperlink ref="F437" r:id="rId59" xr:uid="{00000000-0004-0000-0100-00003A000000}"/>
    <hyperlink ref="F441" r:id="rId60" xr:uid="{00000000-0004-0000-0100-00003B000000}"/>
    <hyperlink ref="F467" r:id="rId61" xr:uid="{00000000-0004-0000-0100-00003C000000}"/>
    <hyperlink ref="F478" r:id="rId62" xr:uid="{00000000-0004-0000-0100-00003D000000}"/>
    <hyperlink ref="F484" r:id="rId63" xr:uid="{00000000-0004-0000-0100-00003E000000}"/>
    <hyperlink ref="F489" r:id="rId64" xr:uid="{00000000-0004-0000-0100-00003F000000}"/>
    <hyperlink ref="F493" r:id="rId65" xr:uid="{00000000-0004-0000-0100-000040000000}"/>
    <hyperlink ref="F496" r:id="rId66" xr:uid="{00000000-0004-0000-0100-000041000000}"/>
    <hyperlink ref="F499" r:id="rId67" xr:uid="{00000000-0004-0000-0100-000042000000}"/>
    <hyperlink ref="F502" r:id="rId68" xr:uid="{00000000-0004-0000-0100-000043000000}"/>
    <hyperlink ref="F506" r:id="rId69" xr:uid="{00000000-0004-0000-0100-000044000000}"/>
    <hyperlink ref="F513" r:id="rId70" xr:uid="{00000000-0004-0000-0100-000045000000}"/>
    <hyperlink ref="F518" r:id="rId71" xr:uid="{00000000-0004-0000-0100-000046000000}"/>
    <hyperlink ref="F540" r:id="rId72" xr:uid="{00000000-0004-0000-0100-000047000000}"/>
    <hyperlink ref="F544" r:id="rId73" xr:uid="{00000000-0004-0000-0100-000048000000}"/>
    <hyperlink ref="F548" r:id="rId74" xr:uid="{00000000-0004-0000-0100-000049000000}"/>
    <hyperlink ref="F555" r:id="rId75" xr:uid="{00000000-0004-0000-0100-00004A000000}"/>
    <hyperlink ref="F588" r:id="rId76" xr:uid="{00000000-0004-0000-0100-00004B000000}"/>
    <hyperlink ref="F590" r:id="rId77" xr:uid="{00000000-0004-0000-0100-00004C000000}"/>
    <hyperlink ref="F592" r:id="rId78" xr:uid="{00000000-0004-0000-0100-00004D000000}"/>
    <hyperlink ref="F594" r:id="rId79" xr:uid="{00000000-0004-0000-0100-00004E000000}"/>
    <hyperlink ref="F607" r:id="rId80" xr:uid="{00000000-0004-0000-0100-00004F000000}"/>
    <hyperlink ref="F611" r:id="rId81" xr:uid="{00000000-0004-0000-0100-000050000000}"/>
    <hyperlink ref="F616" r:id="rId82" xr:uid="{00000000-0004-0000-0100-000051000000}"/>
    <hyperlink ref="F620" r:id="rId83" xr:uid="{00000000-0004-0000-0100-000052000000}"/>
    <hyperlink ref="F627" r:id="rId84" xr:uid="{00000000-0004-0000-0100-000053000000}"/>
    <hyperlink ref="F635" r:id="rId85" xr:uid="{00000000-0004-0000-0100-000054000000}"/>
    <hyperlink ref="F639" r:id="rId86" xr:uid="{00000000-0004-0000-0100-000055000000}"/>
    <hyperlink ref="F643" r:id="rId87" xr:uid="{00000000-0004-0000-0100-000056000000}"/>
    <hyperlink ref="F648" r:id="rId88" xr:uid="{00000000-0004-0000-0100-000057000000}"/>
    <hyperlink ref="F651" r:id="rId89" xr:uid="{00000000-0004-0000-0100-000058000000}"/>
    <hyperlink ref="F654" r:id="rId90" xr:uid="{00000000-0004-0000-0100-000059000000}"/>
    <hyperlink ref="F657" r:id="rId91" xr:uid="{00000000-0004-0000-0100-00005A000000}"/>
    <hyperlink ref="F659" r:id="rId92" xr:uid="{00000000-0004-0000-0100-00005B000000}"/>
    <hyperlink ref="F662" r:id="rId93" xr:uid="{00000000-0004-0000-0100-00005C000000}"/>
    <hyperlink ref="F666" r:id="rId94" xr:uid="{00000000-0004-0000-0100-00005D000000}"/>
    <hyperlink ref="F671" r:id="rId95" xr:uid="{00000000-0004-0000-0100-00005E000000}"/>
    <hyperlink ref="F677" r:id="rId96" xr:uid="{00000000-0004-0000-0100-00005F000000}"/>
    <hyperlink ref="F681" r:id="rId97" xr:uid="{00000000-0004-0000-0100-000060000000}"/>
    <hyperlink ref="F683" r:id="rId98" xr:uid="{00000000-0004-0000-0100-000061000000}"/>
    <hyperlink ref="F686" r:id="rId99" xr:uid="{00000000-0004-0000-0100-000062000000}"/>
    <hyperlink ref="F688" r:id="rId100" xr:uid="{00000000-0004-0000-0100-000063000000}"/>
    <hyperlink ref="F694" r:id="rId101" xr:uid="{00000000-0004-0000-0100-000064000000}"/>
    <hyperlink ref="F696" r:id="rId102" xr:uid="{00000000-0004-0000-0100-000065000000}"/>
    <hyperlink ref="F698" r:id="rId103" xr:uid="{00000000-0004-0000-0100-000066000000}"/>
    <hyperlink ref="F701" r:id="rId104" xr:uid="{00000000-0004-0000-0100-000067000000}"/>
    <hyperlink ref="F703" r:id="rId105" xr:uid="{00000000-0004-0000-0100-000068000000}"/>
    <hyperlink ref="F705" r:id="rId106" xr:uid="{00000000-0004-0000-0100-000069000000}"/>
    <hyperlink ref="F708" r:id="rId107" xr:uid="{00000000-0004-0000-0100-00006A000000}"/>
    <hyperlink ref="F711" r:id="rId108" xr:uid="{00000000-0004-0000-0100-00006B000000}"/>
    <hyperlink ref="F713" r:id="rId109" xr:uid="{00000000-0004-0000-0100-00006C000000}"/>
    <hyperlink ref="F717" r:id="rId110" xr:uid="{00000000-0004-0000-0100-00006D000000}"/>
    <hyperlink ref="F724" r:id="rId111" xr:uid="{00000000-0004-0000-0100-00006E000000}"/>
    <hyperlink ref="F728" r:id="rId112" xr:uid="{00000000-0004-0000-0100-00006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2:BM23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7" t="s">
        <v>89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86</v>
      </c>
    </row>
    <row r="4" spans="1:46" s="1" customFormat="1" ht="24.95" hidden="1" customHeight="1">
      <c r="B4" s="20"/>
      <c r="D4" s="103" t="s">
        <v>93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16</v>
      </c>
      <c r="L6" s="20"/>
    </row>
    <row r="7" spans="1:46" s="1" customFormat="1" ht="16.5" hidden="1" customHeight="1">
      <c r="B7" s="20"/>
      <c r="E7" s="286" t="str">
        <f>'Rekapitulace stavby'!K6</f>
        <v>Rekonstrukce komunikace a ploch před ZŠ Buzulucká vč. VO</v>
      </c>
      <c r="F7" s="287"/>
      <c r="G7" s="287"/>
      <c r="H7" s="287"/>
      <c r="L7" s="20"/>
    </row>
    <row r="8" spans="1:46" s="2" customFormat="1" ht="12" hidden="1" customHeight="1">
      <c r="A8" s="34"/>
      <c r="B8" s="39"/>
      <c r="C8" s="34"/>
      <c r="D8" s="105" t="s">
        <v>94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8" t="s">
        <v>1101</v>
      </c>
      <c r="F9" s="289"/>
      <c r="G9" s="289"/>
      <c r="H9" s="28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13. 2. 2026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27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28</v>
      </c>
      <c r="F15" s="34"/>
      <c r="G15" s="34"/>
      <c r="H15" s="34"/>
      <c r="I15" s="105" t="s">
        <v>29</v>
      </c>
      <c r="J15" s="107" t="s">
        <v>30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31</v>
      </c>
      <c r="E17" s="34"/>
      <c r="F17" s="34"/>
      <c r="G17" s="34"/>
      <c r="H17" s="34"/>
      <c r="I17" s="105" t="s">
        <v>26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0" t="str">
        <f>'Rekapitulace stavby'!E14</f>
        <v>Vyplň údaj</v>
      </c>
      <c r="F18" s="291"/>
      <c r="G18" s="291"/>
      <c r="H18" s="291"/>
      <c r="I18" s="105" t="s">
        <v>29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33</v>
      </c>
      <c r="E20" s="34"/>
      <c r="F20" s="34"/>
      <c r="G20" s="34"/>
      <c r="H20" s="34"/>
      <c r="I20" s="105" t="s">
        <v>26</v>
      </c>
      <c r="J20" s="107" t="s">
        <v>34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35</v>
      </c>
      <c r="F21" s="34"/>
      <c r="G21" s="34"/>
      <c r="H21" s="34"/>
      <c r="I21" s="105" t="s">
        <v>29</v>
      </c>
      <c r="J21" s="107" t="s">
        <v>36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38</v>
      </c>
      <c r="E23" s="34"/>
      <c r="F23" s="34"/>
      <c r="G23" s="34"/>
      <c r="H23" s="34"/>
      <c r="I23" s="105" t="s">
        <v>26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1102</v>
      </c>
      <c r="F24" s="34"/>
      <c r="G24" s="34"/>
      <c r="H24" s="34"/>
      <c r="I24" s="105" t="s">
        <v>29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40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2" t="s">
        <v>19</v>
      </c>
      <c r="F27" s="292"/>
      <c r="G27" s="292"/>
      <c r="H27" s="29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42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44</v>
      </c>
      <c r="G32" s="34"/>
      <c r="H32" s="34"/>
      <c r="I32" s="115" t="s">
        <v>43</v>
      </c>
      <c r="J32" s="115" t="s">
        <v>45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46</v>
      </c>
      <c r="E33" s="105" t="s">
        <v>47</v>
      </c>
      <c r="F33" s="117">
        <f>ROUND((SUM(BE81:BE230)),  2)</f>
        <v>0</v>
      </c>
      <c r="G33" s="34"/>
      <c r="H33" s="34"/>
      <c r="I33" s="118">
        <v>0.21</v>
      </c>
      <c r="J33" s="117">
        <f>ROUND(((SUM(BE81:BE230))*I33),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48</v>
      </c>
      <c r="F34" s="117">
        <f>ROUND((SUM(BF81:BF230)),  2)</f>
        <v>0</v>
      </c>
      <c r="G34" s="34"/>
      <c r="H34" s="34"/>
      <c r="I34" s="118">
        <v>0.12</v>
      </c>
      <c r="J34" s="117">
        <f>ROUND(((SUM(BF81:BF230))*I34),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49</v>
      </c>
      <c r="F35" s="117">
        <f>ROUND((SUM(BG81:BG230)),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50</v>
      </c>
      <c r="F36" s="117">
        <f>ROUND((SUM(BH81:BH230)),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51</v>
      </c>
      <c r="F37" s="117">
        <f>ROUND((SUM(BI81:BI230)),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52</v>
      </c>
      <c r="E39" s="121"/>
      <c r="F39" s="121"/>
      <c r="G39" s="122" t="s">
        <v>53</v>
      </c>
      <c r="H39" s="123" t="s">
        <v>54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96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4" t="str">
        <f>E7</f>
        <v>Rekonstrukce komunikace a ploch před ZŠ Buzulucká vč. VO</v>
      </c>
      <c r="F48" s="285"/>
      <c r="G48" s="285"/>
      <c r="H48" s="285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94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53" t="str">
        <f>E9</f>
        <v>SO 02 - Veřejné osvětlení</v>
      </c>
      <c r="F50" s="283"/>
      <c r="G50" s="283"/>
      <c r="H50" s="283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k.ú. Teplice-Řetenice</v>
      </c>
      <c r="G52" s="36"/>
      <c r="H52" s="36"/>
      <c r="I52" s="29" t="s">
        <v>23</v>
      </c>
      <c r="J52" s="59" t="str">
        <f>IF(J12="","",J12)</f>
        <v>13. 2. 2026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Statutární město Teplice</v>
      </c>
      <c r="G54" s="36"/>
      <c r="H54" s="36"/>
      <c r="I54" s="29" t="s">
        <v>33</v>
      </c>
      <c r="J54" s="32" t="str">
        <f>E21</f>
        <v xml:space="preserve">PROJEKTY CHLADNÝ s.r.o.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38</v>
      </c>
      <c r="J55" s="32" t="str">
        <f>E24</f>
        <v>Richard Hubený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97</v>
      </c>
      <c r="D57" s="131"/>
      <c r="E57" s="131"/>
      <c r="F57" s="131"/>
      <c r="G57" s="131"/>
      <c r="H57" s="131"/>
      <c r="I57" s="131"/>
      <c r="J57" s="132" t="s">
        <v>98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74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99</v>
      </c>
    </row>
    <row r="60" spans="1:47" s="9" customFormat="1" ht="24.95" customHeight="1">
      <c r="B60" s="134"/>
      <c r="C60" s="135"/>
      <c r="D60" s="136" t="s">
        <v>1103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9" customFormat="1" ht="24.95" customHeight="1">
      <c r="B61" s="134"/>
      <c r="C61" s="135"/>
      <c r="D61" s="136" t="s">
        <v>1104</v>
      </c>
      <c r="E61" s="137"/>
      <c r="F61" s="137"/>
      <c r="G61" s="137"/>
      <c r="H61" s="137"/>
      <c r="I61" s="137"/>
      <c r="J61" s="138">
        <f>J153</f>
        <v>0</v>
      </c>
      <c r="K61" s="135"/>
      <c r="L61" s="139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111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284" t="str">
        <f>E7</f>
        <v>Rekonstrukce komunikace a ploch před ZŠ Buzulucká vč. VO</v>
      </c>
      <c r="F71" s="285"/>
      <c r="G71" s="285"/>
      <c r="H71" s="285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94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253" t="str">
        <f>E9</f>
        <v>SO 02 - Veřejné osvětlení</v>
      </c>
      <c r="F73" s="283"/>
      <c r="G73" s="283"/>
      <c r="H73" s="283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k.ú. Teplice-Řetenice</v>
      </c>
      <c r="G75" s="36"/>
      <c r="H75" s="36"/>
      <c r="I75" s="29" t="s">
        <v>23</v>
      </c>
      <c r="J75" s="59" t="str">
        <f>IF(J12="","",J12)</f>
        <v>13. 2. 2026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5.7" customHeight="1">
      <c r="A77" s="34"/>
      <c r="B77" s="35"/>
      <c r="C77" s="29" t="s">
        <v>25</v>
      </c>
      <c r="D77" s="36"/>
      <c r="E77" s="36"/>
      <c r="F77" s="27" t="str">
        <f>E15</f>
        <v>Statutární město Teplice</v>
      </c>
      <c r="G77" s="36"/>
      <c r="H77" s="36"/>
      <c r="I77" s="29" t="s">
        <v>33</v>
      </c>
      <c r="J77" s="32" t="str">
        <f>E21</f>
        <v xml:space="preserve">PROJEKTY CHLADNÝ s.r.o.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31</v>
      </c>
      <c r="D78" s="36"/>
      <c r="E78" s="36"/>
      <c r="F78" s="27" t="str">
        <f>IF(E18="","",E18)</f>
        <v>Vyplň údaj</v>
      </c>
      <c r="G78" s="36"/>
      <c r="H78" s="36"/>
      <c r="I78" s="29" t="s">
        <v>38</v>
      </c>
      <c r="J78" s="32" t="str">
        <f>E24</f>
        <v>Richard Hubený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112</v>
      </c>
      <c r="D80" s="149" t="s">
        <v>61</v>
      </c>
      <c r="E80" s="149" t="s">
        <v>57</v>
      </c>
      <c r="F80" s="149" t="s">
        <v>58</v>
      </c>
      <c r="G80" s="149" t="s">
        <v>113</v>
      </c>
      <c r="H80" s="149" t="s">
        <v>114</v>
      </c>
      <c r="I80" s="149" t="s">
        <v>115</v>
      </c>
      <c r="J80" s="149" t="s">
        <v>98</v>
      </c>
      <c r="K80" s="150" t="s">
        <v>116</v>
      </c>
      <c r="L80" s="151"/>
      <c r="M80" s="68" t="s">
        <v>19</v>
      </c>
      <c r="N80" s="69" t="s">
        <v>46</v>
      </c>
      <c r="O80" s="69" t="s">
        <v>117</v>
      </c>
      <c r="P80" s="69" t="s">
        <v>118</v>
      </c>
      <c r="Q80" s="69" t="s">
        <v>119</v>
      </c>
      <c r="R80" s="69" t="s">
        <v>120</v>
      </c>
      <c r="S80" s="69" t="s">
        <v>121</v>
      </c>
      <c r="T80" s="70" t="s">
        <v>122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123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P82+P153</f>
        <v>0</v>
      </c>
      <c r="Q81" s="72"/>
      <c r="R81" s="154">
        <f>R82+R153</f>
        <v>113.71437999999998</v>
      </c>
      <c r="S81" s="72"/>
      <c r="T81" s="155">
        <f>T82+T153</f>
        <v>66.055000000000007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75</v>
      </c>
      <c r="AU81" s="17" t="s">
        <v>99</v>
      </c>
      <c r="BK81" s="156">
        <f>BK82+BK153</f>
        <v>0</v>
      </c>
    </row>
    <row r="82" spans="1:65" s="12" customFormat="1" ht="25.9" customHeight="1">
      <c r="B82" s="157"/>
      <c r="C82" s="158"/>
      <c r="D82" s="159" t="s">
        <v>75</v>
      </c>
      <c r="E82" s="160" t="s">
        <v>1105</v>
      </c>
      <c r="F82" s="160" t="s">
        <v>1106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SUM(P83:P152)</f>
        <v>0</v>
      </c>
      <c r="Q82" s="165"/>
      <c r="R82" s="166">
        <f>SUM(R83:R152)</f>
        <v>1.93632</v>
      </c>
      <c r="S82" s="165"/>
      <c r="T82" s="167">
        <f>SUM(T83:T152)</f>
        <v>0</v>
      </c>
      <c r="AR82" s="168" t="s">
        <v>86</v>
      </c>
      <c r="AT82" s="169" t="s">
        <v>75</v>
      </c>
      <c r="AU82" s="169" t="s">
        <v>76</v>
      </c>
      <c r="AY82" s="168" t="s">
        <v>126</v>
      </c>
      <c r="BK82" s="170">
        <f>SUM(BK83:BK152)</f>
        <v>0</v>
      </c>
    </row>
    <row r="83" spans="1:65" s="2" customFormat="1" ht="16.5" customHeight="1">
      <c r="A83" s="34"/>
      <c r="B83" s="35"/>
      <c r="C83" s="173" t="s">
        <v>84</v>
      </c>
      <c r="D83" s="173" t="s">
        <v>128</v>
      </c>
      <c r="E83" s="174" t="s">
        <v>1107</v>
      </c>
      <c r="F83" s="175" t="s">
        <v>1108</v>
      </c>
      <c r="G83" s="176" t="s">
        <v>420</v>
      </c>
      <c r="H83" s="177">
        <v>19</v>
      </c>
      <c r="I83" s="178"/>
      <c r="J83" s="179">
        <f>ROUND(I83*H83,2)</f>
        <v>0</v>
      </c>
      <c r="K83" s="175" t="s">
        <v>132</v>
      </c>
      <c r="L83" s="39"/>
      <c r="M83" s="180" t="s">
        <v>19</v>
      </c>
      <c r="N83" s="181" t="s">
        <v>47</v>
      </c>
      <c r="O83" s="64"/>
      <c r="P83" s="182">
        <f>O83*H83</f>
        <v>0</v>
      </c>
      <c r="Q83" s="182">
        <v>0</v>
      </c>
      <c r="R83" s="182">
        <f>Q83*H83</f>
        <v>0</v>
      </c>
      <c r="S83" s="182">
        <v>0</v>
      </c>
      <c r="T83" s="183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84" t="s">
        <v>245</v>
      </c>
      <c r="AT83" s="184" t="s">
        <v>128</v>
      </c>
      <c r="AU83" s="184" t="s">
        <v>84</v>
      </c>
      <c r="AY83" s="17" t="s">
        <v>126</v>
      </c>
      <c r="BE83" s="185">
        <f>IF(N83="základní",J83,0)</f>
        <v>0</v>
      </c>
      <c r="BF83" s="185">
        <f>IF(N83="snížená",J83,0)</f>
        <v>0</v>
      </c>
      <c r="BG83" s="185">
        <f>IF(N83="zákl. přenesená",J83,0)</f>
        <v>0</v>
      </c>
      <c r="BH83" s="185">
        <f>IF(N83="sníž. přenesená",J83,0)</f>
        <v>0</v>
      </c>
      <c r="BI83" s="185">
        <f>IF(N83="nulová",J83,0)</f>
        <v>0</v>
      </c>
      <c r="BJ83" s="17" t="s">
        <v>84</v>
      </c>
      <c r="BK83" s="185">
        <f>ROUND(I83*H83,2)</f>
        <v>0</v>
      </c>
      <c r="BL83" s="17" t="s">
        <v>245</v>
      </c>
      <c r="BM83" s="184" t="s">
        <v>1109</v>
      </c>
    </row>
    <row r="84" spans="1:65" s="2" customFormat="1">
      <c r="A84" s="34"/>
      <c r="B84" s="35"/>
      <c r="C84" s="36"/>
      <c r="D84" s="186" t="s">
        <v>135</v>
      </c>
      <c r="E84" s="36"/>
      <c r="F84" s="187" t="s">
        <v>1110</v>
      </c>
      <c r="G84" s="36"/>
      <c r="H84" s="36"/>
      <c r="I84" s="188"/>
      <c r="J84" s="36"/>
      <c r="K84" s="36"/>
      <c r="L84" s="39"/>
      <c r="M84" s="189"/>
      <c r="N84" s="190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135</v>
      </c>
      <c r="AU84" s="17" t="s">
        <v>84</v>
      </c>
    </row>
    <row r="85" spans="1:65" s="2" customFormat="1" ht="16.5" customHeight="1">
      <c r="A85" s="34"/>
      <c r="B85" s="35"/>
      <c r="C85" s="173" t="s">
        <v>86</v>
      </c>
      <c r="D85" s="173" t="s">
        <v>128</v>
      </c>
      <c r="E85" s="174" t="s">
        <v>1111</v>
      </c>
      <c r="F85" s="175" t="s">
        <v>1112</v>
      </c>
      <c r="G85" s="176" t="s">
        <v>420</v>
      </c>
      <c r="H85" s="177">
        <v>14</v>
      </c>
      <c r="I85" s="178"/>
      <c r="J85" s="179">
        <f>ROUND(I85*H85,2)</f>
        <v>0</v>
      </c>
      <c r="K85" s="175" t="s">
        <v>132</v>
      </c>
      <c r="L85" s="39"/>
      <c r="M85" s="180" t="s">
        <v>19</v>
      </c>
      <c r="N85" s="181" t="s">
        <v>47</v>
      </c>
      <c r="O85" s="64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4" t="s">
        <v>245</v>
      </c>
      <c r="AT85" s="184" t="s">
        <v>128</v>
      </c>
      <c r="AU85" s="184" t="s">
        <v>84</v>
      </c>
      <c r="AY85" s="17" t="s">
        <v>126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17" t="s">
        <v>84</v>
      </c>
      <c r="BK85" s="185">
        <f>ROUND(I85*H85,2)</f>
        <v>0</v>
      </c>
      <c r="BL85" s="17" t="s">
        <v>245</v>
      </c>
      <c r="BM85" s="184" t="s">
        <v>1113</v>
      </c>
    </row>
    <row r="86" spans="1:65" s="2" customFormat="1">
      <c r="A86" s="34"/>
      <c r="B86" s="35"/>
      <c r="C86" s="36"/>
      <c r="D86" s="186" t="s">
        <v>135</v>
      </c>
      <c r="E86" s="36"/>
      <c r="F86" s="187" t="s">
        <v>1114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135</v>
      </c>
      <c r="AU86" s="17" t="s">
        <v>84</v>
      </c>
    </row>
    <row r="87" spans="1:65" s="2" customFormat="1" ht="16.5" customHeight="1">
      <c r="A87" s="34"/>
      <c r="B87" s="35"/>
      <c r="C87" s="173" t="s">
        <v>149</v>
      </c>
      <c r="D87" s="173" t="s">
        <v>128</v>
      </c>
      <c r="E87" s="174" t="s">
        <v>1115</v>
      </c>
      <c r="F87" s="175" t="s">
        <v>1116</v>
      </c>
      <c r="G87" s="176" t="s">
        <v>420</v>
      </c>
      <c r="H87" s="177">
        <v>14</v>
      </c>
      <c r="I87" s="178"/>
      <c r="J87" s="179">
        <f>ROUND(I87*H87,2)</f>
        <v>0</v>
      </c>
      <c r="K87" s="175" t="s">
        <v>132</v>
      </c>
      <c r="L87" s="39"/>
      <c r="M87" s="180" t="s">
        <v>19</v>
      </c>
      <c r="N87" s="181" t="s">
        <v>47</v>
      </c>
      <c r="O87" s="64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84" t="s">
        <v>245</v>
      </c>
      <c r="AT87" s="184" t="s">
        <v>128</v>
      </c>
      <c r="AU87" s="184" t="s">
        <v>84</v>
      </c>
      <c r="AY87" s="17" t="s">
        <v>126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17" t="s">
        <v>84</v>
      </c>
      <c r="BK87" s="185">
        <f>ROUND(I87*H87,2)</f>
        <v>0</v>
      </c>
      <c r="BL87" s="17" t="s">
        <v>245</v>
      </c>
      <c r="BM87" s="184" t="s">
        <v>1117</v>
      </c>
    </row>
    <row r="88" spans="1:65" s="2" customFormat="1">
      <c r="A88" s="34"/>
      <c r="B88" s="35"/>
      <c r="C88" s="36"/>
      <c r="D88" s="186" t="s">
        <v>135</v>
      </c>
      <c r="E88" s="36"/>
      <c r="F88" s="187" t="s">
        <v>1118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135</v>
      </c>
      <c r="AU88" s="17" t="s">
        <v>84</v>
      </c>
    </row>
    <row r="89" spans="1:65" s="2" customFormat="1" ht="16.5" customHeight="1">
      <c r="A89" s="34"/>
      <c r="B89" s="35"/>
      <c r="C89" s="173" t="s">
        <v>133</v>
      </c>
      <c r="D89" s="173" t="s">
        <v>128</v>
      </c>
      <c r="E89" s="174" t="s">
        <v>1119</v>
      </c>
      <c r="F89" s="175" t="s">
        <v>1120</v>
      </c>
      <c r="G89" s="176" t="s">
        <v>420</v>
      </c>
      <c r="H89" s="177">
        <v>14</v>
      </c>
      <c r="I89" s="178"/>
      <c r="J89" s="179">
        <f>ROUND(I89*H89,2)</f>
        <v>0</v>
      </c>
      <c r="K89" s="175" t="s">
        <v>132</v>
      </c>
      <c r="L89" s="39"/>
      <c r="M89" s="180" t="s">
        <v>19</v>
      </c>
      <c r="N89" s="181" t="s">
        <v>47</v>
      </c>
      <c r="O89" s="64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84" t="s">
        <v>245</v>
      </c>
      <c r="AT89" s="184" t="s">
        <v>128</v>
      </c>
      <c r="AU89" s="184" t="s">
        <v>84</v>
      </c>
      <c r="AY89" s="17" t="s">
        <v>126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7" t="s">
        <v>84</v>
      </c>
      <c r="BK89" s="185">
        <f>ROUND(I89*H89,2)</f>
        <v>0</v>
      </c>
      <c r="BL89" s="17" t="s">
        <v>245</v>
      </c>
      <c r="BM89" s="184" t="s">
        <v>1121</v>
      </c>
    </row>
    <row r="90" spans="1:65" s="2" customFormat="1">
      <c r="A90" s="34"/>
      <c r="B90" s="35"/>
      <c r="C90" s="36"/>
      <c r="D90" s="186" t="s">
        <v>135</v>
      </c>
      <c r="E90" s="36"/>
      <c r="F90" s="187" t="s">
        <v>1122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135</v>
      </c>
      <c r="AU90" s="17" t="s">
        <v>84</v>
      </c>
    </row>
    <row r="91" spans="1:65" s="2" customFormat="1" ht="16.5" customHeight="1">
      <c r="A91" s="34"/>
      <c r="B91" s="35"/>
      <c r="C91" s="173" t="s">
        <v>167</v>
      </c>
      <c r="D91" s="173" t="s">
        <v>128</v>
      </c>
      <c r="E91" s="174" t="s">
        <v>1123</v>
      </c>
      <c r="F91" s="175" t="s">
        <v>1124</v>
      </c>
      <c r="G91" s="176" t="s">
        <v>420</v>
      </c>
      <c r="H91" s="177">
        <v>56</v>
      </c>
      <c r="I91" s="178"/>
      <c r="J91" s="179">
        <f>ROUND(I91*H91,2)</f>
        <v>0</v>
      </c>
      <c r="K91" s="175" t="s">
        <v>132</v>
      </c>
      <c r="L91" s="39"/>
      <c r="M91" s="180" t="s">
        <v>19</v>
      </c>
      <c r="N91" s="181" t="s">
        <v>47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245</v>
      </c>
      <c r="AT91" s="184" t="s">
        <v>128</v>
      </c>
      <c r="AU91" s="184" t="s">
        <v>84</v>
      </c>
      <c r="AY91" s="17" t="s">
        <v>126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84</v>
      </c>
      <c r="BK91" s="185">
        <f>ROUND(I91*H91,2)</f>
        <v>0</v>
      </c>
      <c r="BL91" s="17" t="s">
        <v>245</v>
      </c>
      <c r="BM91" s="184" t="s">
        <v>1125</v>
      </c>
    </row>
    <row r="92" spans="1:65" s="2" customFormat="1">
      <c r="A92" s="34"/>
      <c r="B92" s="35"/>
      <c r="C92" s="36"/>
      <c r="D92" s="186" t="s">
        <v>135</v>
      </c>
      <c r="E92" s="36"/>
      <c r="F92" s="187" t="s">
        <v>1126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135</v>
      </c>
      <c r="AU92" s="17" t="s">
        <v>84</v>
      </c>
    </row>
    <row r="93" spans="1:65" s="2" customFormat="1" ht="16.5" customHeight="1">
      <c r="A93" s="34"/>
      <c r="B93" s="35"/>
      <c r="C93" s="173" t="s">
        <v>173</v>
      </c>
      <c r="D93" s="173" t="s">
        <v>128</v>
      </c>
      <c r="E93" s="174" t="s">
        <v>1127</v>
      </c>
      <c r="F93" s="175" t="s">
        <v>1128</v>
      </c>
      <c r="G93" s="176" t="s">
        <v>420</v>
      </c>
      <c r="H93" s="177">
        <v>114</v>
      </c>
      <c r="I93" s="178"/>
      <c r="J93" s="179">
        <f>ROUND(I93*H93,2)</f>
        <v>0</v>
      </c>
      <c r="K93" s="175" t="s">
        <v>132</v>
      </c>
      <c r="L93" s="39"/>
      <c r="M93" s="180" t="s">
        <v>19</v>
      </c>
      <c r="N93" s="181" t="s">
        <v>47</v>
      </c>
      <c r="O93" s="64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84" t="s">
        <v>245</v>
      </c>
      <c r="AT93" s="184" t="s">
        <v>128</v>
      </c>
      <c r="AU93" s="184" t="s">
        <v>84</v>
      </c>
      <c r="AY93" s="17" t="s">
        <v>126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7" t="s">
        <v>84</v>
      </c>
      <c r="BK93" s="185">
        <f>ROUND(I93*H93,2)</f>
        <v>0</v>
      </c>
      <c r="BL93" s="17" t="s">
        <v>245</v>
      </c>
      <c r="BM93" s="184" t="s">
        <v>1129</v>
      </c>
    </row>
    <row r="94" spans="1:65" s="2" customFormat="1">
      <c r="A94" s="34"/>
      <c r="B94" s="35"/>
      <c r="C94" s="36"/>
      <c r="D94" s="186" t="s">
        <v>135</v>
      </c>
      <c r="E94" s="36"/>
      <c r="F94" s="187" t="s">
        <v>1130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135</v>
      </c>
      <c r="AU94" s="17" t="s">
        <v>84</v>
      </c>
    </row>
    <row r="95" spans="1:65" s="2" customFormat="1" ht="16.5" customHeight="1">
      <c r="A95" s="34"/>
      <c r="B95" s="35"/>
      <c r="C95" s="173" t="s">
        <v>179</v>
      </c>
      <c r="D95" s="173" t="s">
        <v>128</v>
      </c>
      <c r="E95" s="174" t="s">
        <v>1131</v>
      </c>
      <c r="F95" s="175" t="s">
        <v>1132</v>
      </c>
      <c r="G95" s="176" t="s">
        <v>420</v>
      </c>
      <c r="H95" s="177">
        <v>14</v>
      </c>
      <c r="I95" s="178"/>
      <c r="J95" s="179">
        <f>ROUND(I95*H95,2)</f>
        <v>0</v>
      </c>
      <c r="K95" s="175" t="s">
        <v>132</v>
      </c>
      <c r="L95" s="39"/>
      <c r="M95" s="180" t="s">
        <v>19</v>
      </c>
      <c r="N95" s="181" t="s">
        <v>47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245</v>
      </c>
      <c r="AT95" s="184" t="s">
        <v>128</v>
      </c>
      <c r="AU95" s="184" t="s">
        <v>84</v>
      </c>
      <c r="AY95" s="17" t="s">
        <v>126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84</v>
      </c>
      <c r="BK95" s="185">
        <f>ROUND(I95*H95,2)</f>
        <v>0</v>
      </c>
      <c r="BL95" s="17" t="s">
        <v>245</v>
      </c>
      <c r="BM95" s="184" t="s">
        <v>1133</v>
      </c>
    </row>
    <row r="96" spans="1:65" s="2" customFormat="1">
      <c r="A96" s="34"/>
      <c r="B96" s="35"/>
      <c r="C96" s="36"/>
      <c r="D96" s="186" t="s">
        <v>135</v>
      </c>
      <c r="E96" s="36"/>
      <c r="F96" s="187" t="s">
        <v>1134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135</v>
      </c>
      <c r="AU96" s="17" t="s">
        <v>84</v>
      </c>
    </row>
    <row r="97" spans="1:65" s="2" customFormat="1" ht="16.5" customHeight="1">
      <c r="A97" s="34"/>
      <c r="B97" s="35"/>
      <c r="C97" s="173" t="s">
        <v>186</v>
      </c>
      <c r="D97" s="173" t="s">
        <v>128</v>
      </c>
      <c r="E97" s="174" t="s">
        <v>1135</v>
      </c>
      <c r="F97" s="175" t="s">
        <v>1136</v>
      </c>
      <c r="G97" s="176" t="s">
        <v>1137</v>
      </c>
      <c r="H97" s="177">
        <v>33</v>
      </c>
      <c r="I97" s="178"/>
      <c r="J97" s="179">
        <f>ROUND(I97*H97,2)</f>
        <v>0</v>
      </c>
      <c r="K97" s="175" t="s">
        <v>132</v>
      </c>
      <c r="L97" s="39"/>
      <c r="M97" s="180" t="s">
        <v>19</v>
      </c>
      <c r="N97" s="181" t="s">
        <v>47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245</v>
      </c>
      <c r="AT97" s="184" t="s">
        <v>128</v>
      </c>
      <c r="AU97" s="184" t="s">
        <v>84</v>
      </c>
      <c r="AY97" s="17" t="s">
        <v>126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84</v>
      </c>
      <c r="BK97" s="185">
        <f>ROUND(I97*H97,2)</f>
        <v>0</v>
      </c>
      <c r="BL97" s="17" t="s">
        <v>245</v>
      </c>
      <c r="BM97" s="184" t="s">
        <v>1138</v>
      </c>
    </row>
    <row r="98" spans="1:65" s="2" customFormat="1">
      <c r="A98" s="34"/>
      <c r="B98" s="35"/>
      <c r="C98" s="36"/>
      <c r="D98" s="186" t="s">
        <v>135</v>
      </c>
      <c r="E98" s="36"/>
      <c r="F98" s="187" t="s">
        <v>1139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135</v>
      </c>
      <c r="AU98" s="17" t="s">
        <v>84</v>
      </c>
    </row>
    <row r="99" spans="1:65" s="2" customFormat="1" ht="16.5" customHeight="1">
      <c r="A99" s="34"/>
      <c r="B99" s="35"/>
      <c r="C99" s="173" t="s">
        <v>192</v>
      </c>
      <c r="D99" s="173" t="s">
        <v>128</v>
      </c>
      <c r="E99" s="174" t="s">
        <v>1140</v>
      </c>
      <c r="F99" s="175" t="s">
        <v>1141</v>
      </c>
      <c r="G99" s="176" t="s">
        <v>253</v>
      </c>
      <c r="H99" s="177">
        <v>690</v>
      </c>
      <c r="I99" s="178"/>
      <c r="J99" s="179">
        <f>ROUND(I99*H99,2)</f>
        <v>0</v>
      </c>
      <c r="K99" s="175" t="s">
        <v>132</v>
      </c>
      <c r="L99" s="39"/>
      <c r="M99" s="180" t="s">
        <v>19</v>
      </c>
      <c r="N99" s="181" t="s">
        <v>47</v>
      </c>
      <c r="O99" s="64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4" t="s">
        <v>245</v>
      </c>
      <c r="AT99" s="184" t="s">
        <v>128</v>
      </c>
      <c r="AU99" s="184" t="s">
        <v>84</v>
      </c>
      <c r="AY99" s="17" t="s">
        <v>126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7" t="s">
        <v>84</v>
      </c>
      <c r="BK99" s="185">
        <f>ROUND(I99*H99,2)</f>
        <v>0</v>
      </c>
      <c r="BL99" s="17" t="s">
        <v>245</v>
      </c>
      <c r="BM99" s="184" t="s">
        <v>1142</v>
      </c>
    </row>
    <row r="100" spans="1:65" s="2" customFormat="1">
      <c r="A100" s="34"/>
      <c r="B100" s="35"/>
      <c r="C100" s="36"/>
      <c r="D100" s="186" t="s">
        <v>135</v>
      </c>
      <c r="E100" s="36"/>
      <c r="F100" s="187" t="s">
        <v>1143</v>
      </c>
      <c r="G100" s="36"/>
      <c r="H100" s="36"/>
      <c r="I100" s="188"/>
      <c r="J100" s="36"/>
      <c r="K100" s="36"/>
      <c r="L100" s="39"/>
      <c r="M100" s="189"/>
      <c r="N100" s="190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135</v>
      </c>
      <c r="AU100" s="17" t="s">
        <v>84</v>
      </c>
    </row>
    <row r="101" spans="1:65" s="2" customFormat="1" ht="16.5" customHeight="1">
      <c r="A101" s="34"/>
      <c r="B101" s="35"/>
      <c r="C101" s="224" t="s">
        <v>203</v>
      </c>
      <c r="D101" s="224" t="s">
        <v>362</v>
      </c>
      <c r="E101" s="225" t="s">
        <v>1144</v>
      </c>
      <c r="F101" s="226" t="s">
        <v>1145</v>
      </c>
      <c r="G101" s="227" t="s">
        <v>253</v>
      </c>
      <c r="H101" s="228">
        <v>690</v>
      </c>
      <c r="I101" s="229"/>
      <c r="J101" s="230">
        <f>ROUND(I101*H101,2)</f>
        <v>0</v>
      </c>
      <c r="K101" s="226" t="s">
        <v>132</v>
      </c>
      <c r="L101" s="231"/>
      <c r="M101" s="232" t="s">
        <v>19</v>
      </c>
      <c r="N101" s="233" t="s">
        <v>47</v>
      </c>
      <c r="O101" s="64"/>
      <c r="P101" s="182">
        <f>O101*H101</f>
        <v>0</v>
      </c>
      <c r="Q101" s="182">
        <v>8.9999999999999998E-4</v>
      </c>
      <c r="R101" s="182">
        <f>Q101*H101</f>
        <v>0.621</v>
      </c>
      <c r="S101" s="182">
        <v>0</v>
      </c>
      <c r="T101" s="183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4" t="s">
        <v>355</v>
      </c>
      <c r="AT101" s="184" t="s">
        <v>362</v>
      </c>
      <c r="AU101" s="184" t="s">
        <v>84</v>
      </c>
      <c r="AY101" s="17" t="s">
        <v>126</v>
      </c>
      <c r="BE101" s="185">
        <f>IF(N101="základní",J101,0)</f>
        <v>0</v>
      </c>
      <c r="BF101" s="185">
        <f>IF(N101="snížená",J101,0)</f>
        <v>0</v>
      </c>
      <c r="BG101" s="185">
        <f>IF(N101="zákl. přenesená",J101,0)</f>
        <v>0</v>
      </c>
      <c r="BH101" s="185">
        <f>IF(N101="sníž. přenesená",J101,0)</f>
        <v>0</v>
      </c>
      <c r="BI101" s="185">
        <f>IF(N101="nulová",J101,0)</f>
        <v>0</v>
      </c>
      <c r="BJ101" s="17" t="s">
        <v>84</v>
      </c>
      <c r="BK101" s="185">
        <f>ROUND(I101*H101,2)</f>
        <v>0</v>
      </c>
      <c r="BL101" s="17" t="s">
        <v>245</v>
      </c>
      <c r="BM101" s="184" t="s">
        <v>1146</v>
      </c>
    </row>
    <row r="102" spans="1:65" s="2" customFormat="1" ht="24.2" customHeight="1">
      <c r="A102" s="34"/>
      <c r="B102" s="35"/>
      <c r="C102" s="173" t="s">
        <v>215</v>
      </c>
      <c r="D102" s="173" t="s">
        <v>128</v>
      </c>
      <c r="E102" s="174" t="s">
        <v>1147</v>
      </c>
      <c r="F102" s="175" t="s">
        <v>1148</v>
      </c>
      <c r="G102" s="176" t="s">
        <v>253</v>
      </c>
      <c r="H102" s="177">
        <v>690</v>
      </c>
      <c r="I102" s="178"/>
      <c r="J102" s="179">
        <f>ROUND(I102*H102,2)</f>
        <v>0</v>
      </c>
      <c r="K102" s="175" t="s">
        <v>132</v>
      </c>
      <c r="L102" s="39"/>
      <c r="M102" s="180" t="s">
        <v>19</v>
      </c>
      <c r="N102" s="181" t="s">
        <v>47</v>
      </c>
      <c r="O102" s="64"/>
      <c r="P102" s="182">
        <f>O102*H102</f>
        <v>0</v>
      </c>
      <c r="Q102" s="182">
        <v>2.0000000000000002E-5</v>
      </c>
      <c r="R102" s="182">
        <f>Q102*H102</f>
        <v>1.3800000000000002E-2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245</v>
      </c>
      <c r="AT102" s="184" t="s">
        <v>128</v>
      </c>
      <c r="AU102" s="184" t="s">
        <v>84</v>
      </c>
      <c r="AY102" s="17" t="s">
        <v>126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84</v>
      </c>
      <c r="BK102" s="185">
        <f>ROUND(I102*H102,2)</f>
        <v>0</v>
      </c>
      <c r="BL102" s="17" t="s">
        <v>245</v>
      </c>
      <c r="BM102" s="184" t="s">
        <v>1149</v>
      </c>
    </row>
    <row r="103" spans="1:65" s="2" customFormat="1">
      <c r="A103" s="34"/>
      <c r="B103" s="35"/>
      <c r="C103" s="36"/>
      <c r="D103" s="186" t="s">
        <v>135</v>
      </c>
      <c r="E103" s="36"/>
      <c r="F103" s="187" t="s">
        <v>1150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135</v>
      </c>
      <c r="AU103" s="17" t="s">
        <v>84</v>
      </c>
    </row>
    <row r="104" spans="1:65" s="2" customFormat="1" ht="16.5" customHeight="1">
      <c r="A104" s="34"/>
      <c r="B104" s="35"/>
      <c r="C104" s="224" t="s">
        <v>8</v>
      </c>
      <c r="D104" s="224" t="s">
        <v>362</v>
      </c>
      <c r="E104" s="225" t="s">
        <v>1151</v>
      </c>
      <c r="F104" s="226" t="s">
        <v>1152</v>
      </c>
      <c r="G104" s="227" t="s">
        <v>381</v>
      </c>
      <c r="H104" s="228">
        <v>690</v>
      </c>
      <c r="I104" s="229"/>
      <c r="J104" s="230">
        <f>ROUND(I104*H104,2)</f>
        <v>0</v>
      </c>
      <c r="K104" s="226" t="s">
        <v>132</v>
      </c>
      <c r="L104" s="231"/>
      <c r="M104" s="232" t="s">
        <v>19</v>
      </c>
      <c r="N104" s="233" t="s">
        <v>47</v>
      </c>
      <c r="O104" s="64"/>
      <c r="P104" s="182">
        <f>O104*H104</f>
        <v>0</v>
      </c>
      <c r="Q104" s="182">
        <v>1E-3</v>
      </c>
      <c r="R104" s="182">
        <f>Q104*H104</f>
        <v>0.69000000000000006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355</v>
      </c>
      <c r="AT104" s="184" t="s">
        <v>362</v>
      </c>
      <c r="AU104" s="184" t="s">
        <v>84</v>
      </c>
      <c r="AY104" s="17" t="s">
        <v>126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84</v>
      </c>
      <c r="BK104" s="185">
        <f>ROUND(I104*H104,2)</f>
        <v>0</v>
      </c>
      <c r="BL104" s="17" t="s">
        <v>245</v>
      </c>
      <c r="BM104" s="184" t="s">
        <v>1153</v>
      </c>
    </row>
    <row r="105" spans="1:65" s="2" customFormat="1" ht="16.5" customHeight="1">
      <c r="A105" s="34"/>
      <c r="B105" s="35"/>
      <c r="C105" s="173" t="s">
        <v>227</v>
      </c>
      <c r="D105" s="173" t="s">
        <v>128</v>
      </c>
      <c r="E105" s="174" t="s">
        <v>1154</v>
      </c>
      <c r="F105" s="175" t="s">
        <v>1155</v>
      </c>
      <c r="G105" s="176" t="s">
        <v>420</v>
      </c>
      <c r="H105" s="177">
        <v>28</v>
      </c>
      <c r="I105" s="178"/>
      <c r="J105" s="179">
        <f>ROUND(I105*H105,2)</f>
        <v>0</v>
      </c>
      <c r="K105" s="175" t="s">
        <v>132</v>
      </c>
      <c r="L105" s="39"/>
      <c r="M105" s="180" t="s">
        <v>19</v>
      </c>
      <c r="N105" s="181" t="s">
        <v>47</v>
      </c>
      <c r="O105" s="64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4" t="s">
        <v>245</v>
      </c>
      <c r="AT105" s="184" t="s">
        <v>128</v>
      </c>
      <c r="AU105" s="184" t="s">
        <v>84</v>
      </c>
      <c r="AY105" s="17" t="s">
        <v>126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7" t="s">
        <v>84</v>
      </c>
      <c r="BK105" s="185">
        <f>ROUND(I105*H105,2)</f>
        <v>0</v>
      </c>
      <c r="BL105" s="17" t="s">
        <v>245</v>
      </c>
      <c r="BM105" s="184" t="s">
        <v>1156</v>
      </c>
    </row>
    <row r="106" spans="1:65" s="2" customFormat="1">
      <c r="A106" s="34"/>
      <c r="B106" s="35"/>
      <c r="C106" s="36"/>
      <c r="D106" s="186" t="s">
        <v>135</v>
      </c>
      <c r="E106" s="36"/>
      <c r="F106" s="187" t="s">
        <v>1157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135</v>
      </c>
      <c r="AU106" s="17" t="s">
        <v>84</v>
      </c>
    </row>
    <row r="107" spans="1:65" s="2" customFormat="1" ht="16.5" customHeight="1">
      <c r="A107" s="34"/>
      <c r="B107" s="35"/>
      <c r="C107" s="224" t="s">
        <v>233</v>
      </c>
      <c r="D107" s="224" t="s">
        <v>362</v>
      </c>
      <c r="E107" s="225" t="s">
        <v>1158</v>
      </c>
      <c r="F107" s="226" t="s">
        <v>1159</v>
      </c>
      <c r="G107" s="227" t="s">
        <v>420</v>
      </c>
      <c r="H107" s="228">
        <v>28</v>
      </c>
      <c r="I107" s="229"/>
      <c r="J107" s="230">
        <f>ROUND(I107*H107,2)</f>
        <v>0</v>
      </c>
      <c r="K107" s="226" t="s">
        <v>132</v>
      </c>
      <c r="L107" s="231"/>
      <c r="M107" s="232" t="s">
        <v>19</v>
      </c>
      <c r="N107" s="233" t="s">
        <v>47</v>
      </c>
      <c r="O107" s="64"/>
      <c r="P107" s="182">
        <f>O107*H107</f>
        <v>0</v>
      </c>
      <c r="Q107" s="182">
        <v>2.5999999999999998E-4</v>
      </c>
      <c r="R107" s="182">
        <f>Q107*H107</f>
        <v>7.2799999999999991E-3</v>
      </c>
      <c r="S107" s="182">
        <v>0</v>
      </c>
      <c r="T107" s="183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4" t="s">
        <v>355</v>
      </c>
      <c r="AT107" s="184" t="s">
        <v>362</v>
      </c>
      <c r="AU107" s="184" t="s">
        <v>84</v>
      </c>
      <c r="AY107" s="17" t="s">
        <v>126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7" t="s">
        <v>84</v>
      </c>
      <c r="BK107" s="185">
        <f>ROUND(I107*H107,2)</f>
        <v>0</v>
      </c>
      <c r="BL107" s="17" t="s">
        <v>245</v>
      </c>
      <c r="BM107" s="184" t="s">
        <v>1160</v>
      </c>
    </row>
    <row r="108" spans="1:65" s="2" customFormat="1" ht="16.5" customHeight="1">
      <c r="A108" s="34"/>
      <c r="B108" s="35"/>
      <c r="C108" s="173" t="s">
        <v>240</v>
      </c>
      <c r="D108" s="173" t="s">
        <v>128</v>
      </c>
      <c r="E108" s="174" t="s">
        <v>1161</v>
      </c>
      <c r="F108" s="175" t="s">
        <v>1162</v>
      </c>
      <c r="G108" s="176" t="s">
        <v>253</v>
      </c>
      <c r="H108" s="177">
        <v>200</v>
      </c>
      <c r="I108" s="178"/>
      <c r="J108" s="179">
        <f>ROUND(I108*H108,2)</f>
        <v>0</v>
      </c>
      <c r="K108" s="175" t="s">
        <v>132</v>
      </c>
      <c r="L108" s="39"/>
      <c r="M108" s="180" t="s">
        <v>19</v>
      </c>
      <c r="N108" s="181" t="s">
        <v>47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245</v>
      </c>
      <c r="AT108" s="184" t="s">
        <v>128</v>
      </c>
      <c r="AU108" s="184" t="s">
        <v>84</v>
      </c>
      <c r="AY108" s="17" t="s">
        <v>126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84</v>
      </c>
      <c r="BK108" s="185">
        <f>ROUND(I108*H108,2)</f>
        <v>0</v>
      </c>
      <c r="BL108" s="17" t="s">
        <v>245</v>
      </c>
      <c r="BM108" s="184" t="s">
        <v>1163</v>
      </c>
    </row>
    <row r="109" spans="1:65" s="2" customFormat="1">
      <c r="A109" s="34"/>
      <c r="B109" s="35"/>
      <c r="C109" s="36"/>
      <c r="D109" s="186" t="s">
        <v>135</v>
      </c>
      <c r="E109" s="36"/>
      <c r="F109" s="187" t="s">
        <v>1164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135</v>
      </c>
      <c r="AU109" s="17" t="s">
        <v>84</v>
      </c>
    </row>
    <row r="110" spans="1:65" s="2" customFormat="1" ht="16.5" customHeight="1">
      <c r="A110" s="34"/>
      <c r="B110" s="35"/>
      <c r="C110" s="224" t="s">
        <v>245</v>
      </c>
      <c r="D110" s="224" t="s">
        <v>362</v>
      </c>
      <c r="E110" s="225" t="s">
        <v>1165</v>
      </c>
      <c r="F110" s="226" t="s">
        <v>1166</v>
      </c>
      <c r="G110" s="227" t="s">
        <v>253</v>
      </c>
      <c r="H110" s="228">
        <v>200</v>
      </c>
      <c r="I110" s="229"/>
      <c r="J110" s="230">
        <f>ROUND(I110*H110,2)</f>
        <v>0</v>
      </c>
      <c r="K110" s="226" t="s">
        <v>132</v>
      </c>
      <c r="L110" s="231"/>
      <c r="M110" s="232" t="s">
        <v>19</v>
      </c>
      <c r="N110" s="233" t="s">
        <v>47</v>
      </c>
      <c r="O110" s="64"/>
      <c r="P110" s="182">
        <f>O110*H110</f>
        <v>0</v>
      </c>
      <c r="Q110" s="182">
        <v>1.6000000000000001E-4</v>
      </c>
      <c r="R110" s="182">
        <f>Q110*H110</f>
        <v>3.2000000000000001E-2</v>
      </c>
      <c r="S110" s="182">
        <v>0</v>
      </c>
      <c r="T110" s="183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355</v>
      </c>
      <c r="AT110" s="184" t="s">
        <v>362</v>
      </c>
      <c r="AU110" s="184" t="s">
        <v>84</v>
      </c>
      <c r="AY110" s="17" t="s">
        <v>126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84</v>
      </c>
      <c r="BK110" s="185">
        <f>ROUND(I110*H110,2)</f>
        <v>0</v>
      </c>
      <c r="BL110" s="17" t="s">
        <v>245</v>
      </c>
      <c r="BM110" s="184" t="s">
        <v>1167</v>
      </c>
    </row>
    <row r="111" spans="1:65" s="2" customFormat="1" ht="16.5" customHeight="1">
      <c r="A111" s="34"/>
      <c r="B111" s="35"/>
      <c r="C111" s="173" t="s">
        <v>250</v>
      </c>
      <c r="D111" s="173" t="s">
        <v>128</v>
      </c>
      <c r="E111" s="174" t="s">
        <v>1168</v>
      </c>
      <c r="F111" s="175" t="s">
        <v>1169</v>
      </c>
      <c r="G111" s="176" t="s">
        <v>420</v>
      </c>
      <c r="H111" s="177">
        <v>23</v>
      </c>
      <c r="I111" s="178"/>
      <c r="J111" s="179">
        <f>ROUND(I111*H111,2)</f>
        <v>0</v>
      </c>
      <c r="K111" s="175" t="s">
        <v>132</v>
      </c>
      <c r="L111" s="39"/>
      <c r="M111" s="180" t="s">
        <v>19</v>
      </c>
      <c r="N111" s="181" t="s">
        <v>47</v>
      </c>
      <c r="O111" s="64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4" t="s">
        <v>245</v>
      </c>
      <c r="AT111" s="184" t="s">
        <v>128</v>
      </c>
      <c r="AU111" s="184" t="s">
        <v>84</v>
      </c>
      <c r="AY111" s="17" t="s">
        <v>126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7" t="s">
        <v>84</v>
      </c>
      <c r="BK111" s="185">
        <f>ROUND(I111*H111,2)</f>
        <v>0</v>
      </c>
      <c r="BL111" s="17" t="s">
        <v>245</v>
      </c>
      <c r="BM111" s="184" t="s">
        <v>1170</v>
      </c>
    </row>
    <row r="112" spans="1:65" s="2" customFormat="1">
      <c r="A112" s="34"/>
      <c r="B112" s="35"/>
      <c r="C112" s="36"/>
      <c r="D112" s="186" t="s">
        <v>135</v>
      </c>
      <c r="E112" s="36"/>
      <c r="F112" s="187" t="s">
        <v>1171</v>
      </c>
      <c r="G112" s="36"/>
      <c r="H112" s="36"/>
      <c r="I112" s="188"/>
      <c r="J112" s="36"/>
      <c r="K112" s="36"/>
      <c r="L112" s="39"/>
      <c r="M112" s="189"/>
      <c r="N112" s="190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135</v>
      </c>
      <c r="AU112" s="17" t="s">
        <v>84</v>
      </c>
    </row>
    <row r="113" spans="1:65" s="2" customFormat="1" ht="16.5" customHeight="1">
      <c r="A113" s="34"/>
      <c r="B113" s="35"/>
      <c r="C113" s="224" t="s">
        <v>256</v>
      </c>
      <c r="D113" s="224" t="s">
        <v>362</v>
      </c>
      <c r="E113" s="225" t="s">
        <v>1172</v>
      </c>
      <c r="F113" s="226" t="s">
        <v>1173</v>
      </c>
      <c r="G113" s="227" t="s">
        <v>420</v>
      </c>
      <c r="H113" s="228">
        <v>23</v>
      </c>
      <c r="I113" s="229"/>
      <c r="J113" s="230">
        <f>ROUND(I113*H113,2)</f>
        <v>0</v>
      </c>
      <c r="K113" s="226" t="s">
        <v>132</v>
      </c>
      <c r="L113" s="231"/>
      <c r="M113" s="232" t="s">
        <v>19</v>
      </c>
      <c r="N113" s="233" t="s">
        <v>47</v>
      </c>
      <c r="O113" s="64"/>
      <c r="P113" s="182">
        <f>O113*H113</f>
        <v>0</v>
      </c>
      <c r="Q113" s="182">
        <v>2.9999999999999997E-4</v>
      </c>
      <c r="R113" s="182">
        <f>Q113*H113</f>
        <v>6.899999999999999E-3</v>
      </c>
      <c r="S113" s="182">
        <v>0</v>
      </c>
      <c r="T113" s="183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4" t="s">
        <v>355</v>
      </c>
      <c r="AT113" s="184" t="s">
        <v>362</v>
      </c>
      <c r="AU113" s="184" t="s">
        <v>84</v>
      </c>
      <c r="AY113" s="17" t="s">
        <v>126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17" t="s">
        <v>84</v>
      </c>
      <c r="BK113" s="185">
        <f>ROUND(I113*H113,2)</f>
        <v>0</v>
      </c>
      <c r="BL113" s="17" t="s">
        <v>245</v>
      </c>
      <c r="BM113" s="184" t="s">
        <v>1174</v>
      </c>
    </row>
    <row r="114" spans="1:65" s="2" customFormat="1" ht="21.75" customHeight="1">
      <c r="A114" s="34"/>
      <c r="B114" s="35"/>
      <c r="C114" s="173" t="s">
        <v>262</v>
      </c>
      <c r="D114" s="173" t="s">
        <v>128</v>
      </c>
      <c r="E114" s="174" t="s">
        <v>1175</v>
      </c>
      <c r="F114" s="175" t="s">
        <v>1176</v>
      </c>
      <c r="G114" s="176" t="s">
        <v>420</v>
      </c>
      <c r="H114" s="177">
        <v>41</v>
      </c>
      <c r="I114" s="178"/>
      <c r="J114" s="179">
        <f>ROUND(I114*H114,2)</f>
        <v>0</v>
      </c>
      <c r="K114" s="175" t="s">
        <v>132</v>
      </c>
      <c r="L114" s="39"/>
      <c r="M114" s="180" t="s">
        <v>19</v>
      </c>
      <c r="N114" s="181" t="s">
        <v>47</v>
      </c>
      <c r="O114" s="64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4" t="s">
        <v>245</v>
      </c>
      <c r="AT114" s="184" t="s">
        <v>128</v>
      </c>
      <c r="AU114" s="184" t="s">
        <v>84</v>
      </c>
      <c r="AY114" s="17" t="s">
        <v>126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7" t="s">
        <v>84</v>
      </c>
      <c r="BK114" s="185">
        <f>ROUND(I114*H114,2)</f>
        <v>0</v>
      </c>
      <c r="BL114" s="17" t="s">
        <v>245</v>
      </c>
      <c r="BM114" s="184" t="s">
        <v>1177</v>
      </c>
    </row>
    <row r="115" spans="1:65" s="2" customFormat="1">
      <c r="A115" s="34"/>
      <c r="B115" s="35"/>
      <c r="C115" s="36"/>
      <c r="D115" s="186" t="s">
        <v>135</v>
      </c>
      <c r="E115" s="36"/>
      <c r="F115" s="187" t="s">
        <v>1178</v>
      </c>
      <c r="G115" s="36"/>
      <c r="H115" s="36"/>
      <c r="I115" s="188"/>
      <c r="J115" s="36"/>
      <c r="K115" s="36"/>
      <c r="L115" s="39"/>
      <c r="M115" s="189"/>
      <c r="N115" s="190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135</v>
      </c>
      <c r="AU115" s="17" t="s">
        <v>84</v>
      </c>
    </row>
    <row r="116" spans="1:65" s="2" customFormat="1" ht="16.5" customHeight="1">
      <c r="A116" s="34"/>
      <c r="B116" s="35"/>
      <c r="C116" s="224" t="s">
        <v>269</v>
      </c>
      <c r="D116" s="224" t="s">
        <v>362</v>
      </c>
      <c r="E116" s="225" t="s">
        <v>1179</v>
      </c>
      <c r="F116" s="226" t="s">
        <v>1180</v>
      </c>
      <c r="G116" s="227" t="s">
        <v>1181</v>
      </c>
      <c r="H116" s="228">
        <v>41</v>
      </c>
      <c r="I116" s="229"/>
      <c r="J116" s="230">
        <f>ROUND(I116*H116,2)</f>
        <v>0</v>
      </c>
      <c r="K116" s="226" t="s">
        <v>19</v>
      </c>
      <c r="L116" s="231"/>
      <c r="M116" s="232" t="s">
        <v>19</v>
      </c>
      <c r="N116" s="233" t="s">
        <v>47</v>
      </c>
      <c r="O116" s="64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4" t="s">
        <v>355</v>
      </c>
      <c r="AT116" s="184" t="s">
        <v>362</v>
      </c>
      <c r="AU116" s="184" t="s">
        <v>84</v>
      </c>
      <c r="AY116" s="17" t="s">
        <v>126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7" t="s">
        <v>84</v>
      </c>
      <c r="BK116" s="185">
        <f>ROUND(I116*H116,2)</f>
        <v>0</v>
      </c>
      <c r="BL116" s="17" t="s">
        <v>245</v>
      </c>
      <c r="BM116" s="184" t="s">
        <v>1182</v>
      </c>
    </row>
    <row r="117" spans="1:65" s="2" customFormat="1" ht="16.5" customHeight="1">
      <c r="A117" s="34"/>
      <c r="B117" s="35"/>
      <c r="C117" s="173" t="s">
        <v>7</v>
      </c>
      <c r="D117" s="173" t="s">
        <v>128</v>
      </c>
      <c r="E117" s="174" t="s">
        <v>1183</v>
      </c>
      <c r="F117" s="175" t="s">
        <v>1184</v>
      </c>
      <c r="G117" s="176" t="s">
        <v>1185</v>
      </c>
      <c r="H117" s="177">
        <v>1</v>
      </c>
      <c r="I117" s="178"/>
      <c r="J117" s="179">
        <f>ROUND(I117*H117,2)</f>
        <v>0</v>
      </c>
      <c r="K117" s="175" t="s">
        <v>19</v>
      </c>
      <c r="L117" s="39"/>
      <c r="M117" s="180" t="s">
        <v>19</v>
      </c>
      <c r="N117" s="181" t="s">
        <v>47</v>
      </c>
      <c r="O117" s="64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4" t="s">
        <v>245</v>
      </c>
      <c r="AT117" s="184" t="s">
        <v>128</v>
      </c>
      <c r="AU117" s="184" t="s">
        <v>84</v>
      </c>
      <c r="AY117" s="17" t="s">
        <v>126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7" t="s">
        <v>84</v>
      </c>
      <c r="BK117" s="185">
        <f>ROUND(I117*H117,2)</f>
        <v>0</v>
      </c>
      <c r="BL117" s="17" t="s">
        <v>245</v>
      </c>
      <c r="BM117" s="184" t="s">
        <v>1186</v>
      </c>
    </row>
    <row r="118" spans="1:65" s="2" customFormat="1" ht="16.5" customHeight="1">
      <c r="A118" s="34"/>
      <c r="B118" s="35"/>
      <c r="C118" s="173" t="s">
        <v>285</v>
      </c>
      <c r="D118" s="173" t="s">
        <v>128</v>
      </c>
      <c r="E118" s="174" t="s">
        <v>1187</v>
      </c>
      <c r="F118" s="175" t="s">
        <v>1188</v>
      </c>
      <c r="G118" s="176" t="s">
        <v>253</v>
      </c>
      <c r="H118" s="177">
        <v>38</v>
      </c>
      <c r="I118" s="178"/>
      <c r="J118" s="179">
        <f>ROUND(I118*H118,2)</f>
        <v>0</v>
      </c>
      <c r="K118" s="175" t="s">
        <v>132</v>
      </c>
      <c r="L118" s="39"/>
      <c r="M118" s="180" t="s">
        <v>19</v>
      </c>
      <c r="N118" s="181" t="s">
        <v>47</v>
      </c>
      <c r="O118" s="64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4" t="s">
        <v>245</v>
      </c>
      <c r="AT118" s="184" t="s">
        <v>128</v>
      </c>
      <c r="AU118" s="184" t="s">
        <v>84</v>
      </c>
      <c r="AY118" s="17" t="s">
        <v>126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17" t="s">
        <v>84</v>
      </c>
      <c r="BK118" s="185">
        <f>ROUND(I118*H118,2)</f>
        <v>0</v>
      </c>
      <c r="BL118" s="17" t="s">
        <v>245</v>
      </c>
      <c r="BM118" s="184" t="s">
        <v>1189</v>
      </c>
    </row>
    <row r="119" spans="1:65" s="2" customFormat="1">
      <c r="A119" s="34"/>
      <c r="B119" s="35"/>
      <c r="C119" s="36"/>
      <c r="D119" s="186" t="s">
        <v>135</v>
      </c>
      <c r="E119" s="36"/>
      <c r="F119" s="187" t="s">
        <v>1190</v>
      </c>
      <c r="G119" s="36"/>
      <c r="H119" s="36"/>
      <c r="I119" s="188"/>
      <c r="J119" s="36"/>
      <c r="K119" s="36"/>
      <c r="L119" s="39"/>
      <c r="M119" s="189"/>
      <c r="N119" s="190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135</v>
      </c>
      <c r="AU119" s="17" t="s">
        <v>84</v>
      </c>
    </row>
    <row r="120" spans="1:65" s="2" customFormat="1" ht="16.5" customHeight="1">
      <c r="A120" s="34"/>
      <c r="B120" s="35"/>
      <c r="C120" s="224" t="s">
        <v>293</v>
      </c>
      <c r="D120" s="224" t="s">
        <v>362</v>
      </c>
      <c r="E120" s="225" t="s">
        <v>1191</v>
      </c>
      <c r="F120" s="226" t="s">
        <v>1192</v>
      </c>
      <c r="G120" s="227" t="s">
        <v>381</v>
      </c>
      <c r="H120" s="228">
        <v>24.7</v>
      </c>
      <c r="I120" s="229"/>
      <c r="J120" s="230">
        <f>ROUND(I120*H120,2)</f>
        <v>0</v>
      </c>
      <c r="K120" s="226" t="s">
        <v>132</v>
      </c>
      <c r="L120" s="231"/>
      <c r="M120" s="232" t="s">
        <v>19</v>
      </c>
      <c r="N120" s="233" t="s">
        <v>47</v>
      </c>
      <c r="O120" s="64"/>
      <c r="P120" s="182">
        <f>O120*H120</f>
        <v>0</v>
      </c>
      <c r="Q120" s="182">
        <v>1E-3</v>
      </c>
      <c r="R120" s="182">
        <f>Q120*H120</f>
        <v>2.47E-2</v>
      </c>
      <c r="S120" s="182">
        <v>0</v>
      </c>
      <c r="T120" s="183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4" t="s">
        <v>355</v>
      </c>
      <c r="AT120" s="184" t="s">
        <v>362</v>
      </c>
      <c r="AU120" s="184" t="s">
        <v>84</v>
      </c>
      <c r="AY120" s="17" t="s">
        <v>126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7" t="s">
        <v>84</v>
      </c>
      <c r="BK120" s="185">
        <f>ROUND(I120*H120,2)</f>
        <v>0</v>
      </c>
      <c r="BL120" s="17" t="s">
        <v>245</v>
      </c>
      <c r="BM120" s="184" t="s">
        <v>1193</v>
      </c>
    </row>
    <row r="121" spans="1:65" s="2" customFormat="1" ht="16.5" customHeight="1">
      <c r="A121" s="34"/>
      <c r="B121" s="35"/>
      <c r="C121" s="173" t="s">
        <v>304</v>
      </c>
      <c r="D121" s="173" t="s">
        <v>128</v>
      </c>
      <c r="E121" s="174" t="s">
        <v>1194</v>
      </c>
      <c r="F121" s="175" t="s">
        <v>1195</v>
      </c>
      <c r="G121" s="176" t="s">
        <v>420</v>
      </c>
      <c r="H121" s="177">
        <v>38</v>
      </c>
      <c r="I121" s="178"/>
      <c r="J121" s="179">
        <f>ROUND(I121*H121,2)</f>
        <v>0</v>
      </c>
      <c r="K121" s="175" t="s">
        <v>132</v>
      </c>
      <c r="L121" s="39"/>
      <c r="M121" s="180" t="s">
        <v>19</v>
      </c>
      <c r="N121" s="181" t="s">
        <v>47</v>
      </c>
      <c r="O121" s="64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4" t="s">
        <v>245</v>
      </c>
      <c r="AT121" s="184" t="s">
        <v>128</v>
      </c>
      <c r="AU121" s="184" t="s">
        <v>84</v>
      </c>
      <c r="AY121" s="17" t="s">
        <v>126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7" t="s">
        <v>84</v>
      </c>
      <c r="BK121" s="185">
        <f>ROUND(I121*H121,2)</f>
        <v>0</v>
      </c>
      <c r="BL121" s="17" t="s">
        <v>245</v>
      </c>
      <c r="BM121" s="184" t="s">
        <v>1196</v>
      </c>
    </row>
    <row r="122" spans="1:65" s="2" customFormat="1">
      <c r="A122" s="34"/>
      <c r="B122" s="35"/>
      <c r="C122" s="36"/>
      <c r="D122" s="186" t="s">
        <v>135</v>
      </c>
      <c r="E122" s="36"/>
      <c r="F122" s="187" t="s">
        <v>1197</v>
      </c>
      <c r="G122" s="36"/>
      <c r="H122" s="36"/>
      <c r="I122" s="188"/>
      <c r="J122" s="36"/>
      <c r="K122" s="36"/>
      <c r="L122" s="39"/>
      <c r="M122" s="189"/>
      <c r="N122" s="190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135</v>
      </c>
      <c r="AU122" s="17" t="s">
        <v>84</v>
      </c>
    </row>
    <row r="123" spans="1:65" s="2" customFormat="1" ht="16.5" customHeight="1">
      <c r="A123" s="34"/>
      <c r="B123" s="35"/>
      <c r="C123" s="224" t="s">
        <v>310</v>
      </c>
      <c r="D123" s="224" t="s">
        <v>362</v>
      </c>
      <c r="E123" s="225" t="s">
        <v>1198</v>
      </c>
      <c r="F123" s="226" t="s">
        <v>1199</v>
      </c>
      <c r="G123" s="227" t="s">
        <v>420</v>
      </c>
      <c r="H123" s="228">
        <v>19</v>
      </c>
      <c r="I123" s="229"/>
      <c r="J123" s="230">
        <f>ROUND(I123*H123,2)</f>
        <v>0</v>
      </c>
      <c r="K123" s="226" t="s">
        <v>132</v>
      </c>
      <c r="L123" s="231"/>
      <c r="M123" s="232" t="s">
        <v>19</v>
      </c>
      <c r="N123" s="233" t="s">
        <v>47</v>
      </c>
      <c r="O123" s="64"/>
      <c r="P123" s="182">
        <f>O123*H123</f>
        <v>0</v>
      </c>
      <c r="Q123" s="182">
        <v>6.9999999999999999E-4</v>
      </c>
      <c r="R123" s="182">
        <f>Q123*H123</f>
        <v>1.3299999999999999E-2</v>
      </c>
      <c r="S123" s="182">
        <v>0</v>
      </c>
      <c r="T123" s="183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4" t="s">
        <v>355</v>
      </c>
      <c r="AT123" s="184" t="s">
        <v>362</v>
      </c>
      <c r="AU123" s="184" t="s">
        <v>84</v>
      </c>
      <c r="AY123" s="17" t="s">
        <v>126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7" t="s">
        <v>84</v>
      </c>
      <c r="BK123" s="185">
        <f>ROUND(I123*H123,2)</f>
        <v>0</v>
      </c>
      <c r="BL123" s="17" t="s">
        <v>245</v>
      </c>
      <c r="BM123" s="184" t="s">
        <v>1200</v>
      </c>
    </row>
    <row r="124" spans="1:65" s="2" customFormat="1" ht="16.5" customHeight="1">
      <c r="A124" s="34"/>
      <c r="B124" s="35"/>
      <c r="C124" s="224" t="s">
        <v>315</v>
      </c>
      <c r="D124" s="224" t="s">
        <v>362</v>
      </c>
      <c r="E124" s="225" t="s">
        <v>1201</v>
      </c>
      <c r="F124" s="226" t="s">
        <v>1202</v>
      </c>
      <c r="G124" s="227" t="s">
        <v>420</v>
      </c>
      <c r="H124" s="228">
        <v>19</v>
      </c>
      <c r="I124" s="229"/>
      <c r="J124" s="230">
        <f>ROUND(I124*H124,2)</f>
        <v>0</v>
      </c>
      <c r="K124" s="226" t="s">
        <v>132</v>
      </c>
      <c r="L124" s="231"/>
      <c r="M124" s="232" t="s">
        <v>19</v>
      </c>
      <c r="N124" s="233" t="s">
        <v>47</v>
      </c>
      <c r="O124" s="64"/>
      <c r="P124" s="182">
        <f>O124*H124</f>
        <v>0</v>
      </c>
      <c r="Q124" s="182">
        <v>1.6000000000000001E-4</v>
      </c>
      <c r="R124" s="182">
        <f>Q124*H124</f>
        <v>3.0400000000000002E-3</v>
      </c>
      <c r="S124" s="182">
        <v>0</v>
      </c>
      <c r="T124" s="183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4" t="s">
        <v>355</v>
      </c>
      <c r="AT124" s="184" t="s">
        <v>362</v>
      </c>
      <c r="AU124" s="184" t="s">
        <v>84</v>
      </c>
      <c r="AY124" s="17" t="s">
        <v>126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7" t="s">
        <v>84</v>
      </c>
      <c r="BK124" s="185">
        <f>ROUND(I124*H124,2)</f>
        <v>0</v>
      </c>
      <c r="BL124" s="17" t="s">
        <v>245</v>
      </c>
      <c r="BM124" s="184" t="s">
        <v>1203</v>
      </c>
    </row>
    <row r="125" spans="1:65" s="2" customFormat="1" ht="16.5" customHeight="1">
      <c r="A125" s="34"/>
      <c r="B125" s="35"/>
      <c r="C125" s="173" t="s">
        <v>322</v>
      </c>
      <c r="D125" s="173" t="s">
        <v>128</v>
      </c>
      <c r="E125" s="174" t="s">
        <v>1204</v>
      </c>
      <c r="F125" s="175" t="s">
        <v>1205</v>
      </c>
      <c r="G125" s="176" t="s">
        <v>420</v>
      </c>
      <c r="H125" s="177">
        <v>19</v>
      </c>
      <c r="I125" s="178"/>
      <c r="J125" s="179">
        <f>ROUND(I125*H125,2)</f>
        <v>0</v>
      </c>
      <c r="K125" s="175" t="s">
        <v>132</v>
      </c>
      <c r="L125" s="39"/>
      <c r="M125" s="180" t="s">
        <v>19</v>
      </c>
      <c r="N125" s="181" t="s">
        <v>47</v>
      </c>
      <c r="O125" s="64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4" t="s">
        <v>245</v>
      </c>
      <c r="AT125" s="184" t="s">
        <v>128</v>
      </c>
      <c r="AU125" s="184" t="s">
        <v>84</v>
      </c>
      <c r="AY125" s="17" t="s">
        <v>126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7" t="s">
        <v>84</v>
      </c>
      <c r="BK125" s="185">
        <f>ROUND(I125*H125,2)</f>
        <v>0</v>
      </c>
      <c r="BL125" s="17" t="s">
        <v>245</v>
      </c>
      <c r="BM125" s="184" t="s">
        <v>1206</v>
      </c>
    </row>
    <row r="126" spans="1:65" s="2" customFormat="1">
      <c r="A126" s="34"/>
      <c r="B126" s="35"/>
      <c r="C126" s="36"/>
      <c r="D126" s="186" t="s">
        <v>135</v>
      </c>
      <c r="E126" s="36"/>
      <c r="F126" s="187" t="s">
        <v>1207</v>
      </c>
      <c r="G126" s="36"/>
      <c r="H126" s="36"/>
      <c r="I126" s="188"/>
      <c r="J126" s="36"/>
      <c r="K126" s="36"/>
      <c r="L126" s="39"/>
      <c r="M126" s="189"/>
      <c r="N126" s="190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135</v>
      </c>
      <c r="AU126" s="17" t="s">
        <v>84</v>
      </c>
    </row>
    <row r="127" spans="1:65" s="2" customFormat="1" ht="16.5" customHeight="1">
      <c r="A127" s="34"/>
      <c r="B127" s="35"/>
      <c r="C127" s="224" t="s">
        <v>328</v>
      </c>
      <c r="D127" s="224" t="s">
        <v>362</v>
      </c>
      <c r="E127" s="225" t="s">
        <v>1208</v>
      </c>
      <c r="F127" s="226" t="s">
        <v>1209</v>
      </c>
      <c r="G127" s="227" t="s">
        <v>1181</v>
      </c>
      <c r="H127" s="228">
        <v>8</v>
      </c>
      <c r="I127" s="229"/>
      <c r="J127" s="230">
        <f>ROUND(I127*H127,2)</f>
        <v>0</v>
      </c>
      <c r="K127" s="226" t="s">
        <v>19</v>
      </c>
      <c r="L127" s="231"/>
      <c r="M127" s="232" t="s">
        <v>19</v>
      </c>
      <c r="N127" s="233" t="s">
        <v>47</v>
      </c>
      <c r="O127" s="64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4" t="s">
        <v>355</v>
      </c>
      <c r="AT127" s="184" t="s">
        <v>362</v>
      </c>
      <c r="AU127" s="184" t="s">
        <v>84</v>
      </c>
      <c r="AY127" s="17" t="s">
        <v>126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7" t="s">
        <v>84</v>
      </c>
      <c r="BK127" s="185">
        <f>ROUND(I127*H127,2)</f>
        <v>0</v>
      </c>
      <c r="BL127" s="17" t="s">
        <v>245</v>
      </c>
      <c r="BM127" s="184" t="s">
        <v>1210</v>
      </c>
    </row>
    <row r="128" spans="1:65" s="2" customFormat="1" ht="16.5" customHeight="1">
      <c r="A128" s="34"/>
      <c r="B128" s="35"/>
      <c r="C128" s="224" t="s">
        <v>333</v>
      </c>
      <c r="D128" s="224" t="s">
        <v>362</v>
      </c>
      <c r="E128" s="225" t="s">
        <v>1211</v>
      </c>
      <c r="F128" s="226" t="s">
        <v>1212</v>
      </c>
      <c r="G128" s="227" t="s">
        <v>1181</v>
      </c>
      <c r="H128" s="228">
        <v>3</v>
      </c>
      <c r="I128" s="229"/>
      <c r="J128" s="230">
        <f>ROUND(I128*H128,2)</f>
        <v>0</v>
      </c>
      <c r="K128" s="226" t="s">
        <v>19</v>
      </c>
      <c r="L128" s="231"/>
      <c r="M128" s="232" t="s">
        <v>19</v>
      </c>
      <c r="N128" s="233" t="s">
        <v>47</v>
      </c>
      <c r="O128" s="64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4" t="s">
        <v>355</v>
      </c>
      <c r="AT128" s="184" t="s">
        <v>362</v>
      </c>
      <c r="AU128" s="184" t="s">
        <v>84</v>
      </c>
      <c r="AY128" s="17" t="s">
        <v>126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7" t="s">
        <v>84</v>
      </c>
      <c r="BK128" s="185">
        <f>ROUND(I128*H128,2)</f>
        <v>0</v>
      </c>
      <c r="BL128" s="17" t="s">
        <v>245</v>
      </c>
      <c r="BM128" s="184" t="s">
        <v>1213</v>
      </c>
    </row>
    <row r="129" spans="1:65" s="2" customFormat="1" ht="16.5" customHeight="1">
      <c r="A129" s="34"/>
      <c r="B129" s="35"/>
      <c r="C129" s="173" t="s">
        <v>342</v>
      </c>
      <c r="D129" s="173" t="s">
        <v>128</v>
      </c>
      <c r="E129" s="174" t="s">
        <v>1214</v>
      </c>
      <c r="F129" s="175" t="s">
        <v>1215</v>
      </c>
      <c r="G129" s="176" t="s">
        <v>420</v>
      </c>
      <c r="H129" s="177">
        <v>19</v>
      </c>
      <c r="I129" s="178"/>
      <c r="J129" s="179">
        <f>ROUND(I129*H129,2)</f>
        <v>0</v>
      </c>
      <c r="K129" s="175" t="s">
        <v>132</v>
      </c>
      <c r="L129" s="39"/>
      <c r="M129" s="180" t="s">
        <v>19</v>
      </c>
      <c r="N129" s="181" t="s">
        <v>47</v>
      </c>
      <c r="O129" s="64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4" t="s">
        <v>245</v>
      </c>
      <c r="AT129" s="184" t="s">
        <v>128</v>
      </c>
      <c r="AU129" s="184" t="s">
        <v>84</v>
      </c>
      <c r="AY129" s="17" t="s">
        <v>126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7" t="s">
        <v>84</v>
      </c>
      <c r="BK129" s="185">
        <f>ROUND(I129*H129,2)</f>
        <v>0</v>
      </c>
      <c r="BL129" s="17" t="s">
        <v>245</v>
      </c>
      <c r="BM129" s="184" t="s">
        <v>1216</v>
      </c>
    </row>
    <row r="130" spans="1:65" s="2" customFormat="1">
      <c r="A130" s="34"/>
      <c r="B130" s="35"/>
      <c r="C130" s="36"/>
      <c r="D130" s="186" t="s">
        <v>135</v>
      </c>
      <c r="E130" s="36"/>
      <c r="F130" s="187" t="s">
        <v>1217</v>
      </c>
      <c r="G130" s="36"/>
      <c r="H130" s="36"/>
      <c r="I130" s="188"/>
      <c r="J130" s="36"/>
      <c r="K130" s="36"/>
      <c r="L130" s="39"/>
      <c r="M130" s="189"/>
      <c r="N130" s="190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135</v>
      </c>
      <c r="AU130" s="17" t="s">
        <v>84</v>
      </c>
    </row>
    <row r="131" spans="1:65" s="2" customFormat="1" ht="16.5" customHeight="1">
      <c r="A131" s="34"/>
      <c r="B131" s="35"/>
      <c r="C131" s="224" t="s">
        <v>349</v>
      </c>
      <c r="D131" s="224" t="s">
        <v>362</v>
      </c>
      <c r="E131" s="225" t="s">
        <v>1218</v>
      </c>
      <c r="F131" s="226" t="s">
        <v>1219</v>
      </c>
      <c r="G131" s="227" t="s">
        <v>420</v>
      </c>
      <c r="H131" s="228">
        <v>8</v>
      </c>
      <c r="I131" s="229"/>
      <c r="J131" s="230">
        <f t="shared" ref="J131:J137" si="0">ROUND(I131*H131,2)</f>
        <v>0</v>
      </c>
      <c r="K131" s="226" t="s">
        <v>132</v>
      </c>
      <c r="L131" s="231"/>
      <c r="M131" s="232" t="s">
        <v>19</v>
      </c>
      <c r="N131" s="233" t="s">
        <v>47</v>
      </c>
      <c r="O131" s="64"/>
      <c r="P131" s="182">
        <f t="shared" ref="P131:P137" si="1">O131*H131</f>
        <v>0</v>
      </c>
      <c r="Q131" s="182">
        <v>6.2E-2</v>
      </c>
      <c r="R131" s="182">
        <f t="shared" ref="R131:R137" si="2">Q131*H131</f>
        <v>0.496</v>
      </c>
      <c r="S131" s="182">
        <v>0</v>
      </c>
      <c r="T131" s="183">
        <f t="shared" ref="T131:T137" si="3"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4" t="s">
        <v>355</v>
      </c>
      <c r="AT131" s="184" t="s">
        <v>362</v>
      </c>
      <c r="AU131" s="184" t="s">
        <v>84</v>
      </c>
      <c r="AY131" s="17" t="s">
        <v>126</v>
      </c>
      <c r="BE131" s="185">
        <f t="shared" ref="BE131:BE137" si="4">IF(N131="základní",J131,0)</f>
        <v>0</v>
      </c>
      <c r="BF131" s="185">
        <f t="shared" ref="BF131:BF137" si="5">IF(N131="snížená",J131,0)</f>
        <v>0</v>
      </c>
      <c r="BG131" s="185">
        <f t="shared" ref="BG131:BG137" si="6">IF(N131="zákl. přenesená",J131,0)</f>
        <v>0</v>
      </c>
      <c r="BH131" s="185">
        <f t="shared" ref="BH131:BH137" si="7">IF(N131="sníž. přenesená",J131,0)</f>
        <v>0</v>
      </c>
      <c r="BI131" s="185">
        <f t="shared" ref="BI131:BI137" si="8">IF(N131="nulová",J131,0)</f>
        <v>0</v>
      </c>
      <c r="BJ131" s="17" t="s">
        <v>84</v>
      </c>
      <c r="BK131" s="185">
        <f t="shared" ref="BK131:BK137" si="9">ROUND(I131*H131,2)</f>
        <v>0</v>
      </c>
      <c r="BL131" s="17" t="s">
        <v>245</v>
      </c>
      <c r="BM131" s="184" t="s">
        <v>1220</v>
      </c>
    </row>
    <row r="132" spans="1:65" s="2" customFormat="1" ht="16.5" customHeight="1">
      <c r="A132" s="34"/>
      <c r="B132" s="35"/>
      <c r="C132" s="224" t="s">
        <v>355</v>
      </c>
      <c r="D132" s="224" t="s">
        <v>362</v>
      </c>
      <c r="E132" s="225" t="s">
        <v>1221</v>
      </c>
      <c r="F132" s="226" t="s">
        <v>1222</v>
      </c>
      <c r="G132" s="227" t="s">
        <v>420</v>
      </c>
      <c r="H132" s="228">
        <v>8</v>
      </c>
      <c r="I132" s="229"/>
      <c r="J132" s="230">
        <f t="shared" si="0"/>
        <v>0</v>
      </c>
      <c r="K132" s="226" t="s">
        <v>132</v>
      </c>
      <c r="L132" s="231"/>
      <c r="M132" s="232" t="s">
        <v>19</v>
      </c>
      <c r="N132" s="233" t="s">
        <v>47</v>
      </c>
      <c r="O132" s="64"/>
      <c r="P132" s="182">
        <f t="shared" si="1"/>
        <v>0</v>
      </c>
      <c r="Q132" s="182">
        <v>1.2999999999999999E-3</v>
      </c>
      <c r="R132" s="182">
        <f t="shared" si="2"/>
        <v>1.04E-2</v>
      </c>
      <c r="S132" s="182">
        <v>0</v>
      </c>
      <c r="T132" s="183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4" t="s">
        <v>355</v>
      </c>
      <c r="AT132" s="184" t="s">
        <v>362</v>
      </c>
      <c r="AU132" s="184" t="s">
        <v>84</v>
      </c>
      <c r="AY132" s="17" t="s">
        <v>126</v>
      </c>
      <c r="BE132" s="185">
        <f t="shared" si="4"/>
        <v>0</v>
      </c>
      <c r="BF132" s="185">
        <f t="shared" si="5"/>
        <v>0</v>
      </c>
      <c r="BG132" s="185">
        <f t="shared" si="6"/>
        <v>0</v>
      </c>
      <c r="BH132" s="185">
        <f t="shared" si="7"/>
        <v>0</v>
      </c>
      <c r="BI132" s="185">
        <f t="shared" si="8"/>
        <v>0</v>
      </c>
      <c r="BJ132" s="17" t="s">
        <v>84</v>
      </c>
      <c r="BK132" s="185">
        <f t="shared" si="9"/>
        <v>0</v>
      </c>
      <c r="BL132" s="17" t="s">
        <v>245</v>
      </c>
      <c r="BM132" s="184" t="s">
        <v>1223</v>
      </c>
    </row>
    <row r="133" spans="1:65" s="2" customFormat="1" ht="16.5" customHeight="1">
      <c r="A133" s="34"/>
      <c r="B133" s="35"/>
      <c r="C133" s="224" t="s">
        <v>361</v>
      </c>
      <c r="D133" s="224" t="s">
        <v>362</v>
      </c>
      <c r="E133" s="225" t="s">
        <v>1224</v>
      </c>
      <c r="F133" s="226" t="s">
        <v>1225</v>
      </c>
      <c r="G133" s="227" t="s">
        <v>420</v>
      </c>
      <c r="H133" s="228">
        <v>8</v>
      </c>
      <c r="I133" s="229"/>
      <c r="J133" s="230">
        <f t="shared" si="0"/>
        <v>0</v>
      </c>
      <c r="K133" s="226" t="s">
        <v>19</v>
      </c>
      <c r="L133" s="231"/>
      <c r="M133" s="232" t="s">
        <v>19</v>
      </c>
      <c r="N133" s="233" t="s">
        <v>47</v>
      </c>
      <c r="O133" s="64"/>
      <c r="P133" s="182">
        <f t="shared" si="1"/>
        <v>0</v>
      </c>
      <c r="Q133" s="182">
        <v>0</v>
      </c>
      <c r="R133" s="182">
        <f t="shared" si="2"/>
        <v>0</v>
      </c>
      <c r="S133" s="182">
        <v>0</v>
      </c>
      <c r="T133" s="183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4" t="s">
        <v>355</v>
      </c>
      <c r="AT133" s="184" t="s">
        <v>362</v>
      </c>
      <c r="AU133" s="184" t="s">
        <v>84</v>
      </c>
      <c r="AY133" s="17" t="s">
        <v>126</v>
      </c>
      <c r="BE133" s="185">
        <f t="shared" si="4"/>
        <v>0</v>
      </c>
      <c r="BF133" s="185">
        <f t="shared" si="5"/>
        <v>0</v>
      </c>
      <c r="BG133" s="185">
        <f t="shared" si="6"/>
        <v>0</v>
      </c>
      <c r="BH133" s="185">
        <f t="shared" si="7"/>
        <v>0</v>
      </c>
      <c r="BI133" s="185">
        <f t="shared" si="8"/>
        <v>0</v>
      </c>
      <c r="BJ133" s="17" t="s">
        <v>84</v>
      </c>
      <c r="BK133" s="185">
        <f t="shared" si="9"/>
        <v>0</v>
      </c>
      <c r="BL133" s="17" t="s">
        <v>245</v>
      </c>
      <c r="BM133" s="184" t="s">
        <v>1226</v>
      </c>
    </row>
    <row r="134" spans="1:65" s="2" customFormat="1" ht="16.5" customHeight="1">
      <c r="A134" s="34"/>
      <c r="B134" s="35"/>
      <c r="C134" s="224" t="s">
        <v>368</v>
      </c>
      <c r="D134" s="224" t="s">
        <v>362</v>
      </c>
      <c r="E134" s="225" t="s">
        <v>1227</v>
      </c>
      <c r="F134" s="226" t="s">
        <v>1228</v>
      </c>
      <c r="G134" s="227" t="s">
        <v>420</v>
      </c>
      <c r="H134" s="228">
        <v>8</v>
      </c>
      <c r="I134" s="229"/>
      <c r="J134" s="230">
        <f t="shared" si="0"/>
        <v>0</v>
      </c>
      <c r="K134" s="226" t="s">
        <v>132</v>
      </c>
      <c r="L134" s="231"/>
      <c r="M134" s="232" t="s">
        <v>19</v>
      </c>
      <c r="N134" s="233" t="s">
        <v>47</v>
      </c>
      <c r="O134" s="64"/>
      <c r="P134" s="182">
        <f t="shared" si="1"/>
        <v>0</v>
      </c>
      <c r="Q134" s="182">
        <v>1.6000000000000001E-3</v>
      </c>
      <c r="R134" s="182">
        <f t="shared" si="2"/>
        <v>1.2800000000000001E-2</v>
      </c>
      <c r="S134" s="182">
        <v>0</v>
      </c>
      <c r="T134" s="183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4" t="s">
        <v>355</v>
      </c>
      <c r="AT134" s="184" t="s">
        <v>362</v>
      </c>
      <c r="AU134" s="184" t="s">
        <v>84</v>
      </c>
      <c r="AY134" s="17" t="s">
        <v>126</v>
      </c>
      <c r="BE134" s="185">
        <f t="shared" si="4"/>
        <v>0</v>
      </c>
      <c r="BF134" s="185">
        <f t="shared" si="5"/>
        <v>0</v>
      </c>
      <c r="BG134" s="185">
        <f t="shared" si="6"/>
        <v>0</v>
      </c>
      <c r="BH134" s="185">
        <f t="shared" si="7"/>
        <v>0</v>
      </c>
      <c r="BI134" s="185">
        <f t="shared" si="8"/>
        <v>0</v>
      </c>
      <c r="BJ134" s="17" t="s">
        <v>84</v>
      </c>
      <c r="BK134" s="185">
        <f t="shared" si="9"/>
        <v>0</v>
      </c>
      <c r="BL134" s="17" t="s">
        <v>245</v>
      </c>
      <c r="BM134" s="184" t="s">
        <v>1229</v>
      </c>
    </row>
    <row r="135" spans="1:65" s="2" customFormat="1" ht="16.5" customHeight="1">
      <c r="A135" s="34"/>
      <c r="B135" s="35"/>
      <c r="C135" s="224" t="s">
        <v>373</v>
      </c>
      <c r="D135" s="224" t="s">
        <v>362</v>
      </c>
      <c r="E135" s="225" t="s">
        <v>1230</v>
      </c>
      <c r="F135" s="226" t="s">
        <v>1231</v>
      </c>
      <c r="G135" s="227" t="s">
        <v>420</v>
      </c>
      <c r="H135" s="228">
        <v>3</v>
      </c>
      <c r="I135" s="229"/>
      <c r="J135" s="230">
        <f t="shared" si="0"/>
        <v>0</v>
      </c>
      <c r="K135" s="226" t="s">
        <v>19</v>
      </c>
      <c r="L135" s="231"/>
      <c r="M135" s="232" t="s">
        <v>19</v>
      </c>
      <c r="N135" s="233" t="s">
        <v>47</v>
      </c>
      <c r="O135" s="64"/>
      <c r="P135" s="182">
        <f t="shared" si="1"/>
        <v>0</v>
      </c>
      <c r="Q135" s="182">
        <v>0</v>
      </c>
      <c r="R135" s="182">
        <f t="shared" si="2"/>
        <v>0</v>
      </c>
      <c r="S135" s="182">
        <v>0</v>
      </c>
      <c r="T135" s="183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4" t="s">
        <v>355</v>
      </c>
      <c r="AT135" s="184" t="s">
        <v>362</v>
      </c>
      <c r="AU135" s="184" t="s">
        <v>84</v>
      </c>
      <c r="AY135" s="17" t="s">
        <v>126</v>
      </c>
      <c r="BE135" s="185">
        <f t="shared" si="4"/>
        <v>0</v>
      </c>
      <c r="BF135" s="185">
        <f t="shared" si="5"/>
        <v>0</v>
      </c>
      <c r="BG135" s="185">
        <f t="shared" si="6"/>
        <v>0</v>
      </c>
      <c r="BH135" s="185">
        <f t="shared" si="7"/>
        <v>0</v>
      </c>
      <c r="BI135" s="185">
        <f t="shared" si="8"/>
        <v>0</v>
      </c>
      <c r="BJ135" s="17" t="s">
        <v>84</v>
      </c>
      <c r="BK135" s="185">
        <f t="shared" si="9"/>
        <v>0</v>
      </c>
      <c r="BL135" s="17" t="s">
        <v>245</v>
      </c>
      <c r="BM135" s="184" t="s">
        <v>1232</v>
      </c>
    </row>
    <row r="136" spans="1:65" s="2" customFormat="1" ht="16.5" customHeight="1">
      <c r="A136" s="34"/>
      <c r="B136" s="35"/>
      <c r="C136" s="224" t="s">
        <v>378</v>
      </c>
      <c r="D136" s="224" t="s">
        <v>362</v>
      </c>
      <c r="E136" s="225" t="s">
        <v>1233</v>
      </c>
      <c r="F136" s="226" t="s">
        <v>1234</v>
      </c>
      <c r="G136" s="227" t="s">
        <v>420</v>
      </c>
      <c r="H136" s="228">
        <v>3</v>
      </c>
      <c r="I136" s="229"/>
      <c r="J136" s="230">
        <f t="shared" si="0"/>
        <v>0</v>
      </c>
      <c r="K136" s="226" t="s">
        <v>132</v>
      </c>
      <c r="L136" s="231"/>
      <c r="M136" s="232" t="s">
        <v>19</v>
      </c>
      <c r="N136" s="233" t="s">
        <v>47</v>
      </c>
      <c r="O136" s="64"/>
      <c r="P136" s="182">
        <f t="shared" si="1"/>
        <v>0</v>
      </c>
      <c r="Q136" s="182">
        <v>1.6999999999999999E-3</v>
      </c>
      <c r="R136" s="182">
        <f t="shared" si="2"/>
        <v>5.0999999999999995E-3</v>
      </c>
      <c r="S136" s="182">
        <v>0</v>
      </c>
      <c r="T136" s="183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4" t="s">
        <v>355</v>
      </c>
      <c r="AT136" s="184" t="s">
        <v>362</v>
      </c>
      <c r="AU136" s="184" t="s">
        <v>84</v>
      </c>
      <c r="AY136" s="17" t="s">
        <v>126</v>
      </c>
      <c r="BE136" s="185">
        <f t="shared" si="4"/>
        <v>0</v>
      </c>
      <c r="BF136" s="185">
        <f t="shared" si="5"/>
        <v>0</v>
      </c>
      <c r="BG136" s="185">
        <f t="shared" si="6"/>
        <v>0</v>
      </c>
      <c r="BH136" s="185">
        <f t="shared" si="7"/>
        <v>0</v>
      </c>
      <c r="BI136" s="185">
        <f t="shared" si="8"/>
        <v>0</v>
      </c>
      <c r="BJ136" s="17" t="s">
        <v>84</v>
      </c>
      <c r="BK136" s="185">
        <f t="shared" si="9"/>
        <v>0</v>
      </c>
      <c r="BL136" s="17" t="s">
        <v>245</v>
      </c>
      <c r="BM136" s="184" t="s">
        <v>1235</v>
      </c>
    </row>
    <row r="137" spans="1:65" s="2" customFormat="1" ht="16.5" customHeight="1">
      <c r="A137" s="34"/>
      <c r="B137" s="35"/>
      <c r="C137" s="173" t="s">
        <v>384</v>
      </c>
      <c r="D137" s="173" t="s">
        <v>128</v>
      </c>
      <c r="E137" s="174" t="s">
        <v>1236</v>
      </c>
      <c r="F137" s="175" t="s">
        <v>1237</v>
      </c>
      <c r="G137" s="176" t="s">
        <v>420</v>
      </c>
      <c r="H137" s="177">
        <v>11</v>
      </c>
      <c r="I137" s="178"/>
      <c r="J137" s="179">
        <f t="shared" si="0"/>
        <v>0</v>
      </c>
      <c r="K137" s="175" t="s">
        <v>132</v>
      </c>
      <c r="L137" s="39"/>
      <c r="M137" s="180" t="s">
        <v>19</v>
      </c>
      <c r="N137" s="181" t="s">
        <v>47</v>
      </c>
      <c r="O137" s="64"/>
      <c r="P137" s="182">
        <f t="shared" si="1"/>
        <v>0</v>
      </c>
      <c r="Q137" s="182">
        <v>0</v>
      </c>
      <c r="R137" s="182">
        <f t="shared" si="2"/>
        <v>0</v>
      </c>
      <c r="S137" s="182">
        <v>0</v>
      </c>
      <c r="T137" s="183">
        <f t="shared" si="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4" t="s">
        <v>245</v>
      </c>
      <c r="AT137" s="184" t="s">
        <v>128</v>
      </c>
      <c r="AU137" s="184" t="s">
        <v>84</v>
      </c>
      <c r="AY137" s="17" t="s">
        <v>126</v>
      </c>
      <c r="BE137" s="185">
        <f t="shared" si="4"/>
        <v>0</v>
      </c>
      <c r="BF137" s="185">
        <f t="shared" si="5"/>
        <v>0</v>
      </c>
      <c r="BG137" s="185">
        <f t="shared" si="6"/>
        <v>0</v>
      </c>
      <c r="BH137" s="185">
        <f t="shared" si="7"/>
        <v>0</v>
      </c>
      <c r="BI137" s="185">
        <f t="shared" si="8"/>
        <v>0</v>
      </c>
      <c r="BJ137" s="17" t="s">
        <v>84</v>
      </c>
      <c r="BK137" s="185">
        <f t="shared" si="9"/>
        <v>0</v>
      </c>
      <c r="BL137" s="17" t="s">
        <v>245</v>
      </c>
      <c r="BM137" s="184" t="s">
        <v>1238</v>
      </c>
    </row>
    <row r="138" spans="1:65" s="2" customFormat="1">
      <c r="A138" s="34"/>
      <c r="B138" s="35"/>
      <c r="C138" s="36"/>
      <c r="D138" s="186" t="s">
        <v>135</v>
      </c>
      <c r="E138" s="36"/>
      <c r="F138" s="187" t="s">
        <v>1239</v>
      </c>
      <c r="G138" s="36"/>
      <c r="H138" s="36"/>
      <c r="I138" s="188"/>
      <c r="J138" s="36"/>
      <c r="K138" s="36"/>
      <c r="L138" s="39"/>
      <c r="M138" s="189"/>
      <c r="N138" s="190"/>
      <c r="O138" s="64"/>
      <c r="P138" s="64"/>
      <c r="Q138" s="64"/>
      <c r="R138" s="64"/>
      <c r="S138" s="64"/>
      <c r="T138" s="65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135</v>
      </c>
      <c r="AU138" s="17" t="s">
        <v>84</v>
      </c>
    </row>
    <row r="139" spans="1:65" s="2" customFormat="1" ht="16.5" customHeight="1">
      <c r="A139" s="34"/>
      <c r="B139" s="35"/>
      <c r="C139" s="224" t="s">
        <v>394</v>
      </c>
      <c r="D139" s="224" t="s">
        <v>362</v>
      </c>
      <c r="E139" s="225" t="s">
        <v>1240</v>
      </c>
      <c r="F139" s="226" t="s">
        <v>1241</v>
      </c>
      <c r="G139" s="227" t="s">
        <v>1181</v>
      </c>
      <c r="H139" s="228">
        <v>1</v>
      </c>
      <c r="I139" s="229"/>
      <c r="J139" s="230">
        <f t="shared" ref="J139:J144" si="10">ROUND(I139*H139,2)</f>
        <v>0</v>
      </c>
      <c r="K139" s="226" t="s">
        <v>19</v>
      </c>
      <c r="L139" s="231"/>
      <c r="M139" s="232" t="s">
        <v>19</v>
      </c>
      <c r="N139" s="233" t="s">
        <v>47</v>
      </c>
      <c r="O139" s="64"/>
      <c r="P139" s="182">
        <f t="shared" ref="P139:P144" si="11">O139*H139</f>
        <v>0</v>
      </c>
      <c r="Q139" s="182">
        <v>0</v>
      </c>
      <c r="R139" s="182">
        <f t="shared" ref="R139:R144" si="12">Q139*H139</f>
        <v>0</v>
      </c>
      <c r="S139" s="182">
        <v>0</v>
      </c>
      <c r="T139" s="183">
        <f t="shared" ref="T139:T144" si="13"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4" t="s">
        <v>355</v>
      </c>
      <c r="AT139" s="184" t="s">
        <v>362</v>
      </c>
      <c r="AU139" s="184" t="s">
        <v>84</v>
      </c>
      <c r="AY139" s="17" t="s">
        <v>126</v>
      </c>
      <c r="BE139" s="185">
        <f t="shared" ref="BE139:BE144" si="14">IF(N139="základní",J139,0)</f>
        <v>0</v>
      </c>
      <c r="BF139" s="185">
        <f t="shared" ref="BF139:BF144" si="15">IF(N139="snížená",J139,0)</f>
        <v>0</v>
      </c>
      <c r="BG139" s="185">
        <f t="shared" ref="BG139:BG144" si="16">IF(N139="zákl. přenesená",J139,0)</f>
        <v>0</v>
      </c>
      <c r="BH139" s="185">
        <f t="shared" ref="BH139:BH144" si="17">IF(N139="sníž. přenesená",J139,0)</f>
        <v>0</v>
      </c>
      <c r="BI139" s="185">
        <f t="shared" ref="BI139:BI144" si="18">IF(N139="nulová",J139,0)</f>
        <v>0</v>
      </c>
      <c r="BJ139" s="17" t="s">
        <v>84</v>
      </c>
      <c r="BK139" s="185">
        <f t="shared" ref="BK139:BK144" si="19">ROUND(I139*H139,2)</f>
        <v>0</v>
      </c>
      <c r="BL139" s="17" t="s">
        <v>245</v>
      </c>
      <c r="BM139" s="184" t="s">
        <v>1242</v>
      </c>
    </row>
    <row r="140" spans="1:65" s="2" customFormat="1" ht="16.5" customHeight="1">
      <c r="A140" s="34"/>
      <c r="B140" s="35"/>
      <c r="C140" s="224" t="s">
        <v>403</v>
      </c>
      <c r="D140" s="224" t="s">
        <v>362</v>
      </c>
      <c r="E140" s="225" t="s">
        <v>1243</v>
      </c>
      <c r="F140" s="226" t="s">
        <v>1244</v>
      </c>
      <c r="G140" s="227" t="s">
        <v>1181</v>
      </c>
      <c r="H140" s="228">
        <v>1</v>
      </c>
      <c r="I140" s="229"/>
      <c r="J140" s="230">
        <f t="shared" si="10"/>
        <v>0</v>
      </c>
      <c r="K140" s="226" t="s">
        <v>19</v>
      </c>
      <c r="L140" s="231"/>
      <c r="M140" s="232" t="s">
        <v>19</v>
      </c>
      <c r="N140" s="233" t="s">
        <v>47</v>
      </c>
      <c r="O140" s="64"/>
      <c r="P140" s="182">
        <f t="shared" si="11"/>
        <v>0</v>
      </c>
      <c r="Q140" s="182">
        <v>0</v>
      </c>
      <c r="R140" s="182">
        <f t="shared" si="12"/>
        <v>0</v>
      </c>
      <c r="S140" s="182">
        <v>0</v>
      </c>
      <c r="T140" s="183">
        <f t="shared" si="1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4" t="s">
        <v>355</v>
      </c>
      <c r="AT140" s="184" t="s">
        <v>362</v>
      </c>
      <c r="AU140" s="184" t="s">
        <v>84</v>
      </c>
      <c r="AY140" s="17" t="s">
        <v>126</v>
      </c>
      <c r="BE140" s="185">
        <f t="shared" si="14"/>
        <v>0</v>
      </c>
      <c r="BF140" s="185">
        <f t="shared" si="15"/>
        <v>0</v>
      </c>
      <c r="BG140" s="185">
        <f t="shared" si="16"/>
        <v>0</v>
      </c>
      <c r="BH140" s="185">
        <f t="shared" si="17"/>
        <v>0</v>
      </c>
      <c r="BI140" s="185">
        <f t="shared" si="18"/>
        <v>0</v>
      </c>
      <c r="BJ140" s="17" t="s">
        <v>84</v>
      </c>
      <c r="BK140" s="185">
        <f t="shared" si="19"/>
        <v>0</v>
      </c>
      <c r="BL140" s="17" t="s">
        <v>245</v>
      </c>
      <c r="BM140" s="184" t="s">
        <v>1245</v>
      </c>
    </row>
    <row r="141" spans="1:65" s="2" customFormat="1" ht="16.5" customHeight="1">
      <c r="A141" s="34"/>
      <c r="B141" s="35"/>
      <c r="C141" s="224" t="s">
        <v>411</v>
      </c>
      <c r="D141" s="224" t="s">
        <v>362</v>
      </c>
      <c r="E141" s="225" t="s">
        <v>1246</v>
      </c>
      <c r="F141" s="226" t="s">
        <v>1247</v>
      </c>
      <c r="G141" s="227" t="s">
        <v>1181</v>
      </c>
      <c r="H141" s="228">
        <v>1</v>
      </c>
      <c r="I141" s="229"/>
      <c r="J141" s="230">
        <f t="shared" si="10"/>
        <v>0</v>
      </c>
      <c r="K141" s="226" t="s">
        <v>19</v>
      </c>
      <c r="L141" s="231"/>
      <c r="M141" s="232" t="s">
        <v>19</v>
      </c>
      <c r="N141" s="233" t="s">
        <v>47</v>
      </c>
      <c r="O141" s="64"/>
      <c r="P141" s="182">
        <f t="shared" si="11"/>
        <v>0</v>
      </c>
      <c r="Q141" s="182">
        <v>0</v>
      </c>
      <c r="R141" s="182">
        <f t="shared" si="12"/>
        <v>0</v>
      </c>
      <c r="S141" s="182">
        <v>0</v>
      </c>
      <c r="T141" s="183">
        <f t="shared" si="1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4" t="s">
        <v>355</v>
      </c>
      <c r="AT141" s="184" t="s">
        <v>362</v>
      </c>
      <c r="AU141" s="184" t="s">
        <v>84</v>
      </c>
      <c r="AY141" s="17" t="s">
        <v>126</v>
      </c>
      <c r="BE141" s="185">
        <f t="shared" si="14"/>
        <v>0</v>
      </c>
      <c r="BF141" s="185">
        <f t="shared" si="15"/>
        <v>0</v>
      </c>
      <c r="BG141" s="185">
        <f t="shared" si="16"/>
        <v>0</v>
      </c>
      <c r="BH141" s="185">
        <f t="shared" si="17"/>
        <v>0</v>
      </c>
      <c r="BI141" s="185">
        <f t="shared" si="18"/>
        <v>0</v>
      </c>
      <c r="BJ141" s="17" t="s">
        <v>84</v>
      </c>
      <c r="BK141" s="185">
        <f t="shared" si="19"/>
        <v>0</v>
      </c>
      <c r="BL141" s="17" t="s">
        <v>245</v>
      </c>
      <c r="BM141" s="184" t="s">
        <v>1248</v>
      </c>
    </row>
    <row r="142" spans="1:65" s="2" customFormat="1" ht="16.5" customHeight="1">
      <c r="A142" s="34"/>
      <c r="B142" s="35"/>
      <c r="C142" s="224" t="s">
        <v>417</v>
      </c>
      <c r="D142" s="224" t="s">
        <v>362</v>
      </c>
      <c r="E142" s="225" t="s">
        <v>1249</v>
      </c>
      <c r="F142" s="226" t="s">
        <v>1250</v>
      </c>
      <c r="G142" s="227" t="s">
        <v>1181</v>
      </c>
      <c r="H142" s="228">
        <v>7</v>
      </c>
      <c r="I142" s="229"/>
      <c r="J142" s="230">
        <f t="shared" si="10"/>
        <v>0</v>
      </c>
      <c r="K142" s="226" t="s">
        <v>19</v>
      </c>
      <c r="L142" s="231"/>
      <c r="M142" s="232" t="s">
        <v>19</v>
      </c>
      <c r="N142" s="233" t="s">
        <v>47</v>
      </c>
      <c r="O142" s="64"/>
      <c r="P142" s="182">
        <f t="shared" si="11"/>
        <v>0</v>
      </c>
      <c r="Q142" s="182">
        <v>0</v>
      </c>
      <c r="R142" s="182">
        <f t="shared" si="12"/>
        <v>0</v>
      </c>
      <c r="S142" s="182">
        <v>0</v>
      </c>
      <c r="T142" s="183">
        <f t="shared" si="1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4" t="s">
        <v>355</v>
      </c>
      <c r="AT142" s="184" t="s">
        <v>362</v>
      </c>
      <c r="AU142" s="184" t="s">
        <v>84</v>
      </c>
      <c r="AY142" s="17" t="s">
        <v>126</v>
      </c>
      <c r="BE142" s="185">
        <f t="shared" si="14"/>
        <v>0</v>
      </c>
      <c r="BF142" s="185">
        <f t="shared" si="15"/>
        <v>0</v>
      </c>
      <c r="BG142" s="185">
        <f t="shared" si="16"/>
        <v>0</v>
      </c>
      <c r="BH142" s="185">
        <f t="shared" si="17"/>
        <v>0</v>
      </c>
      <c r="BI142" s="185">
        <f t="shared" si="18"/>
        <v>0</v>
      </c>
      <c r="BJ142" s="17" t="s">
        <v>84</v>
      </c>
      <c r="BK142" s="185">
        <f t="shared" si="19"/>
        <v>0</v>
      </c>
      <c r="BL142" s="17" t="s">
        <v>245</v>
      </c>
      <c r="BM142" s="184" t="s">
        <v>1251</v>
      </c>
    </row>
    <row r="143" spans="1:65" s="2" customFormat="1" ht="16.5" customHeight="1">
      <c r="A143" s="34"/>
      <c r="B143" s="35"/>
      <c r="C143" s="224" t="s">
        <v>423</v>
      </c>
      <c r="D143" s="224" t="s">
        <v>362</v>
      </c>
      <c r="E143" s="225" t="s">
        <v>1252</v>
      </c>
      <c r="F143" s="226" t="s">
        <v>1253</v>
      </c>
      <c r="G143" s="227" t="s">
        <v>1181</v>
      </c>
      <c r="H143" s="228">
        <v>1</v>
      </c>
      <c r="I143" s="229"/>
      <c r="J143" s="230">
        <f t="shared" si="10"/>
        <v>0</v>
      </c>
      <c r="K143" s="226" t="s">
        <v>19</v>
      </c>
      <c r="L143" s="231"/>
      <c r="M143" s="232" t="s">
        <v>19</v>
      </c>
      <c r="N143" s="233" t="s">
        <v>47</v>
      </c>
      <c r="O143" s="64"/>
      <c r="P143" s="182">
        <f t="shared" si="11"/>
        <v>0</v>
      </c>
      <c r="Q143" s="182">
        <v>0</v>
      </c>
      <c r="R143" s="182">
        <f t="shared" si="12"/>
        <v>0</v>
      </c>
      <c r="S143" s="182">
        <v>0</v>
      </c>
      <c r="T143" s="183">
        <f t="shared" si="1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4" t="s">
        <v>355</v>
      </c>
      <c r="AT143" s="184" t="s">
        <v>362</v>
      </c>
      <c r="AU143" s="184" t="s">
        <v>84</v>
      </c>
      <c r="AY143" s="17" t="s">
        <v>126</v>
      </c>
      <c r="BE143" s="185">
        <f t="shared" si="14"/>
        <v>0</v>
      </c>
      <c r="BF143" s="185">
        <f t="shared" si="15"/>
        <v>0</v>
      </c>
      <c r="BG143" s="185">
        <f t="shared" si="16"/>
        <v>0</v>
      </c>
      <c r="BH143" s="185">
        <f t="shared" si="17"/>
        <v>0</v>
      </c>
      <c r="BI143" s="185">
        <f t="shared" si="18"/>
        <v>0</v>
      </c>
      <c r="BJ143" s="17" t="s">
        <v>84</v>
      </c>
      <c r="BK143" s="185">
        <f t="shared" si="19"/>
        <v>0</v>
      </c>
      <c r="BL143" s="17" t="s">
        <v>245</v>
      </c>
      <c r="BM143" s="184" t="s">
        <v>1254</v>
      </c>
    </row>
    <row r="144" spans="1:65" s="2" customFormat="1" ht="21.75" customHeight="1">
      <c r="A144" s="34"/>
      <c r="B144" s="35"/>
      <c r="C144" s="173" t="s">
        <v>428</v>
      </c>
      <c r="D144" s="173" t="s">
        <v>128</v>
      </c>
      <c r="E144" s="174" t="s">
        <v>1255</v>
      </c>
      <c r="F144" s="175" t="s">
        <v>1256</v>
      </c>
      <c r="G144" s="176" t="s">
        <v>420</v>
      </c>
      <c r="H144" s="177">
        <v>95</v>
      </c>
      <c r="I144" s="178"/>
      <c r="J144" s="179">
        <f t="shared" si="10"/>
        <v>0</v>
      </c>
      <c r="K144" s="175" t="s">
        <v>132</v>
      </c>
      <c r="L144" s="39"/>
      <c r="M144" s="180" t="s">
        <v>19</v>
      </c>
      <c r="N144" s="181" t="s">
        <v>47</v>
      </c>
      <c r="O144" s="64"/>
      <c r="P144" s="182">
        <f t="shared" si="11"/>
        <v>0</v>
      </c>
      <c r="Q144" s="182">
        <v>0</v>
      </c>
      <c r="R144" s="182">
        <f t="shared" si="12"/>
        <v>0</v>
      </c>
      <c r="S144" s="182">
        <v>0</v>
      </c>
      <c r="T144" s="183">
        <f t="shared" si="1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4" t="s">
        <v>245</v>
      </c>
      <c r="AT144" s="184" t="s">
        <v>128</v>
      </c>
      <c r="AU144" s="184" t="s">
        <v>84</v>
      </c>
      <c r="AY144" s="17" t="s">
        <v>126</v>
      </c>
      <c r="BE144" s="185">
        <f t="shared" si="14"/>
        <v>0</v>
      </c>
      <c r="BF144" s="185">
        <f t="shared" si="15"/>
        <v>0</v>
      </c>
      <c r="BG144" s="185">
        <f t="shared" si="16"/>
        <v>0</v>
      </c>
      <c r="BH144" s="185">
        <f t="shared" si="17"/>
        <v>0</v>
      </c>
      <c r="BI144" s="185">
        <f t="shared" si="18"/>
        <v>0</v>
      </c>
      <c r="BJ144" s="17" t="s">
        <v>84</v>
      </c>
      <c r="BK144" s="185">
        <f t="shared" si="19"/>
        <v>0</v>
      </c>
      <c r="BL144" s="17" t="s">
        <v>245</v>
      </c>
      <c r="BM144" s="184" t="s">
        <v>1257</v>
      </c>
    </row>
    <row r="145" spans="1:65" s="2" customFormat="1">
      <c r="A145" s="34"/>
      <c r="B145" s="35"/>
      <c r="C145" s="36"/>
      <c r="D145" s="186" t="s">
        <v>135</v>
      </c>
      <c r="E145" s="36"/>
      <c r="F145" s="187" t="s">
        <v>1258</v>
      </c>
      <c r="G145" s="36"/>
      <c r="H145" s="36"/>
      <c r="I145" s="188"/>
      <c r="J145" s="36"/>
      <c r="K145" s="36"/>
      <c r="L145" s="39"/>
      <c r="M145" s="189"/>
      <c r="N145" s="190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135</v>
      </c>
      <c r="AU145" s="17" t="s">
        <v>84</v>
      </c>
    </row>
    <row r="146" spans="1:65" s="2" customFormat="1" ht="21.75" customHeight="1">
      <c r="A146" s="34"/>
      <c r="B146" s="35"/>
      <c r="C146" s="173" t="s">
        <v>435</v>
      </c>
      <c r="D146" s="173" t="s">
        <v>128</v>
      </c>
      <c r="E146" s="174" t="s">
        <v>1259</v>
      </c>
      <c r="F146" s="175" t="s">
        <v>1260</v>
      </c>
      <c r="G146" s="176" t="s">
        <v>420</v>
      </c>
      <c r="H146" s="177">
        <v>240</v>
      </c>
      <c r="I146" s="178"/>
      <c r="J146" s="179">
        <f>ROUND(I146*H146,2)</f>
        <v>0</v>
      </c>
      <c r="K146" s="175" t="s">
        <v>132</v>
      </c>
      <c r="L146" s="39"/>
      <c r="M146" s="180" t="s">
        <v>19</v>
      </c>
      <c r="N146" s="181" t="s">
        <v>47</v>
      </c>
      <c r="O146" s="64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4" t="s">
        <v>245</v>
      </c>
      <c r="AT146" s="184" t="s">
        <v>128</v>
      </c>
      <c r="AU146" s="184" t="s">
        <v>84</v>
      </c>
      <c r="AY146" s="17" t="s">
        <v>126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7" t="s">
        <v>84</v>
      </c>
      <c r="BK146" s="185">
        <f>ROUND(I146*H146,2)</f>
        <v>0</v>
      </c>
      <c r="BL146" s="17" t="s">
        <v>245</v>
      </c>
      <c r="BM146" s="184" t="s">
        <v>1261</v>
      </c>
    </row>
    <row r="147" spans="1:65" s="2" customFormat="1">
      <c r="A147" s="34"/>
      <c r="B147" s="35"/>
      <c r="C147" s="36"/>
      <c r="D147" s="186" t="s">
        <v>135</v>
      </c>
      <c r="E147" s="36"/>
      <c r="F147" s="187" t="s">
        <v>1262</v>
      </c>
      <c r="G147" s="36"/>
      <c r="H147" s="36"/>
      <c r="I147" s="188"/>
      <c r="J147" s="36"/>
      <c r="K147" s="36"/>
      <c r="L147" s="39"/>
      <c r="M147" s="189"/>
      <c r="N147" s="190"/>
      <c r="O147" s="64"/>
      <c r="P147" s="64"/>
      <c r="Q147" s="64"/>
      <c r="R147" s="64"/>
      <c r="S147" s="64"/>
      <c r="T147" s="65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135</v>
      </c>
      <c r="AU147" s="17" t="s">
        <v>84</v>
      </c>
    </row>
    <row r="148" spans="1:65" s="2" customFormat="1" ht="16.5" customHeight="1">
      <c r="A148" s="34"/>
      <c r="B148" s="35"/>
      <c r="C148" s="224" t="s">
        <v>1263</v>
      </c>
      <c r="D148" s="224" t="s">
        <v>362</v>
      </c>
      <c r="E148" s="225" t="s">
        <v>1264</v>
      </c>
      <c r="F148" s="226" t="s">
        <v>1265</v>
      </c>
      <c r="G148" s="227" t="s">
        <v>1181</v>
      </c>
      <c r="H148" s="228">
        <v>40</v>
      </c>
      <c r="I148" s="229"/>
      <c r="J148" s="230">
        <f>ROUND(I148*H148,2)</f>
        <v>0</v>
      </c>
      <c r="K148" s="226" t="s">
        <v>19</v>
      </c>
      <c r="L148" s="231"/>
      <c r="M148" s="232" t="s">
        <v>19</v>
      </c>
      <c r="N148" s="233" t="s">
        <v>47</v>
      </c>
      <c r="O148" s="64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4" t="s">
        <v>355</v>
      </c>
      <c r="AT148" s="184" t="s">
        <v>362</v>
      </c>
      <c r="AU148" s="184" t="s">
        <v>84</v>
      </c>
      <c r="AY148" s="17" t="s">
        <v>126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7" t="s">
        <v>84</v>
      </c>
      <c r="BK148" s="185">
        <f>ROUND(I148*H148,2)</f>
        <v>0</v>
      </c>
      <c r="BL148" s="17" t="s">
        <v>245</v>
      </c>
      <c r="BM148" s="184" t="s">
        <v>1266</v>
      </c>
    </row>
    <row r="149" spans="1:65" s="2" customFormat="1" ht="16.5" customHeight="1">
      <c r="A149" s="34"/>
      <c r="B149" s="35"/>
      <c r="C149" s="173" t="s">
        <v>442</v>
      </c>
      <c r="D149" s="173" t="s">
        <v>128</v>
      </c>
      <c r="E149" s="174" t="s">
        <v>1267</v>
      </c>
      <c r="F149" s="175" t="s">
        <v>1268</v>
      </c>
      <c r="G149" s="176" t="s">
        <v>1185</v>
      </c>
      <c r="H149" s="177">
        <v>1</v>
      </c>
      <c r="I149" s="178"/>
      <c r="J149" s="179">
        <f>ROUND(I149*H149,2)</f>
        <v>0</v>
      </c>
      <c r="K149" s="175" t="s">
        <v>132</v>
      </c>
      <c r="L149" s="39"/>
      <c r="M149" s="180" t="s">
        <v>19</v>
      </c>
      <c r="N149" s="181" t="s">
        <v>47</v>
      </c>
      <c r="O149" s="64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4" t="s">
        <v>245</v>
      </c>
      <c r="AT149" s="184" t="s">
        <v>128</v>
      </c>
      <c r="AU149" s="184" t="s">
        <v>84</v>
      </c>
      <c r="AY149" s="17" t="s">
        <v>126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7" t="s">
        <v>84</v>
      </c>
      <c r="BK149" s="185">
        <f>ROUND(I149*H149,2)</f>
        <v>0</v>
      </c>
      <c r="BL149" s="17" t="s">
        <v>245</v>
      </c>
      <c r="BM149" s="184" t="s">
        <v>1269</v>
      </c>
    </row>
    <row r="150" spans="1:65" s="2" customFormat="1">
      <c r="A150" s="34"/>
      <c r="B150" s="35"/>
      <c r="C150" s="36"/>
      <c r="D150" s="186" t="s">
        <v>135</v>
      </c>
      <c r="E150" s="36"/>
      <c r="F150" s="187" t="s">
        <v>1270</v>
      </c>
      <c r="G150" s="36"/>
      <c r="H150" s="36"/>
      <c r="I150" s="188"/>
      <c r="J150" s="36"/>
      <c r="K150" s="36"/>
      <c r="L150" s="39"/>
      <c r="M150" s="189"/>
      <c r="N150" s="190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135</v>
      </c>
      <c r="AU150" s="17" t="s">
        <v>84</v>
      </c>
    </row>
    <row r="151" spans="1:65" s="2" customFormat="1" ht="16.5" customHeight="1">
      <c r="A151" s="34"/>
      <c r="B151" s="35"/>
      <c r="C151" s="173" t="s">
        <v>447</v>
      </c>
      <c r="D151" s="173" t="s">
        <v>128</v>
      </c>
      <c r="E151" s="174" t="s">
        <v>1271</v>
      </c>
      <c r="F151" s="175" t="s">
        <v>1272</v>
      </c>
      <c r="G151" s="176" t="s">
        <v>420</v>
      </c>
      <c r="H151" s="177">
        <v>1</v>
      </c>
      <c r="I151" s="178"/>
      <c r="J151" s="179">
        <f>ROUND(I151*H151,2)</f>
        <v>0</v>
      </c>
      <c r="K151" s="175" t="s">
        <v>132</v>
      </c>
      <c r="L151" s="39"/>
      <c r="M151" s="180" t="s">
        <v>19</v>
      </c>
      <c r="N151" s="181" t="s">
        <v>47</v>
      </c>
      <c r="O151" s="64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4" t="s">
        <v>245</v>
      </c>
      <c r="AT151" s="184" t="s">
        <v>128</v>
      </c>
      <c r="AU151" s="184" t="s">
        <v>84</v>
      </c>
      <c r="AY151" s="17" t="s">
        <v>126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7" t="s">
        <v>84</v>
      </c>
      <c r="BK151" s="185">
        <f>ROUND(I151*H151,2)</f>
        <v>0</v>
      </c>
      <c r="BL151" s="17" t="s">
        <v>245</v>
      </c>
      <c r="BM151" s="184" t="s">
        <v>1273</v>
      </c>
    </row>
    <row r="152" spans="1:65" s="2" customFormat="1">
      <c r="A152" s="34"/>
      <c r="B152" s="35"/>
      <c r="C152" s="36"/>
      <c r="D152" s="186" t="s">
        <v>135</v>
      </c>
      <c r="E152" s="36"/>
      <c r="F152" s="187" t="s">
        <v>1274</v>
      </c>
      <c r="G152" s="36"/>
      <c r="H152" s="36"/>
      <c r="I152" s="188"/>
      <c r="J152" s="36"/>
      <c r="K152" s="36"/>
      <c r="L152" s="39"/>
      <c r="M152" s="189"/>
      <c r="N152" s="190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135</v>
      </c>
      <c r="AU152" s="17" t="s">
        <v>84</v>
      </c>
    </row>
    <row r="153" spans="1:65" s="12" customFormat="1" ht="25.9" customHeight="1">
      <c r="B153" s="157"/>
      <c r="C153" s="158"/>
      <c r="D153" s="159" t="s">
        <v>75</v>
      </c>
      <c r="E153" s="160" t="s">
        <v>1059</v>
      </c>
      <c r="F153" s="160" t="s">
        <v>1060</v>
      </c>
      <c r="G153" s="158"/>
      <c r="H153" s="158"/>
      <c r="I153" s="161"/>
      <c r="J153" s="162">
        <f>BK153</f>
        <v>0</v>
      </c>
      <c r="K153" s="158"/>
      <c r="L153" s="163"/>
      <c r="M153" s="164"/>
      <c r="N153" s="165"/>
      <c r="O153" s="165"/>
      <c r="P153" s="166">
        <f>SUM(P154:P230)</f>
        <v>0</v>
      </c>
      <c r="Q153" s="165"/>
      <c r="R153" s="166">
        <f>SUM(R154:R230)</f>
        <v>111.77805999999998</v>
      </c>
      <c r="S153" s="165"/>
      <c r="T153" s="167">
        <f>SUM(T154:T230)</f>
        <v>66.055000000000007</v>
      </c>
      <c r="AR153" s="168" t="s">
        <v>149</v>
      </c>
      <c r="AT153" s="169" t="s">
        <v>75</v>
      </c>
      <c r="AU153" s="169" t="s">
        <v>76</v>
      </c>
      <c r="AY153" s="168" t="s">
        <v>126</v>
      </c>
      <c r="BK153" s="170">
        <f>SUM(BK154:BK230)</f>
        <v>0</v>
      </c>
    </row>
    <row r="154" spans="1:65" s="2" customFormat="1" ht="16.5" customHeight="1">
      <c r="A154" s="34"/>
      <c r="B154" s="35"/>
      <c r="C154" s="173" t="s">
        <v>454</v>
      </c>
      <c r="D154" s="173" t="s">
        <v>128</v>
      </c>
      <c r="E154" s="174" t="s">
        <v>1275</v>
      </c>
      <c r="F154" s="175" t="s">
        <v>1276</v>
      </c>
      <c r="G154" s="176" t="s">
        <v>1277</v>
      </c>
      <c r="H154" s="177">
        <v>0.5</v>
      </c>
      <c r="I154" s="178"/>
      <c r="J154" s="179">
        <f>ROUND(I154*H154,2)</f>
        <v>0</v>
      </c>
      <c r="K154" s="175" t="s">
        <v>132</v>
      </c>
      <c r="L154" s="39"/>
      <c r="M154" s="180" t="s">
        <v>19</v>
      </c>
      <c r="N154" s="181" t="s">
        <v>47</v>
      </c>
      <c r="O154" s="64"/>
      <c r="P154" s="182">
        <f>O154*H154</f>
        <v>0</v>
      </c>
      <c r="Q154" s="182">
        <v>8.8000000000000005E-3</v>
      </c>
      <c r="R154" s="182">
        <f>Q154*H154</f>
        <v>4.4000000000000003E-3</v>
      </c>
      <c r="S154" s="182">
        <v>0</v>
      </c>
      <c r="T154" s="183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4" t="s">
        <v>557</v>
      </c>
      <c r="AT154" s="184" t="s">
        <v>128</v>
      </c>
      <c r="AU154" s="184" t="s">
        <v>84</v>
      </c>
      <c r="AY154" s="17" t="s">
        <v>126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7" t="s">
        <v>84</v>
      </c>
      <c r="BK154" s="185">
        <f>ROUND(I154*H154,2)</f>
        <v>0</v>
      </c>
      <c r="BL154" s="17" t="s">
        <v>557</v>
      </c>
      <c r="BM154" s="184" t="s">
        <v>1278</v>
      </c>
    </row>
    <row r="155" spans="1:65" s="2" customFormat="1">
      <c r="A155" s="34"/>
      <c r="B155" s="35"/>
      <c r="C155" s="36"/>
      <c r="D155" s="186" t="s">
        <v>135</v>
      </c>
      <c r="E155" s="36"/>
      <c r="F155" s="187" t="s">
        <v>1279</v>
      </c>
      <c r="G155" s="36"/>
      <c r="H155" s="36"/>
      <c r="I155" s="188"/>
      <c r="J155" s="36"/>
      <c r="K155" s="36"/>
      <c r="L155" s="39"/>
      <c r="M155" s="189"/>
      <c r="N155" s="190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135</v>
      </c>
      <c r="AU155" s="17" t="s">
        <v>84</v>
      </c>
    </row>
    <row r="156" spans="1:65" s="2" customFormat="1" ht="16.5" customHeight="1">
      <c r="A156" s="34"/>
      <c r="B156" s="35"/>
      <c r="C156" s="173" t="s">
        <v>465</v>
      </c>
      <c r="D156" s="173" t="s">
        <v>128</v>
      </c>
      <c r="E156" s="174" t="s">
        <v>1280</v>
      </c>
      <c r="F156" s="175" t="s">
        <v>1281</v>
      </c>
      <c r="G156" s="176" t="s">
        <v>1185</v>
      </c>
      <c r="H156" s="177">
        <v>1</v>
      </c>
      <c r="I156" s="178"/>
      <c r="J156" s="179">
        <f>ROUND(I156*H156,2)</f>
        <v>0</v>
      </c>
      <c r="K156" s="175" t="s">
        <v>19</v>
      </c>
      <c r="L156" s="39"/>
      <c r="M156" s="180" t="s">
        <v>19</v>
      </c>
      <c r="N156" s="181" t="s">
        <v>47</v>
      </c>
      <c r="O156" s="64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4" t="s">
        <v>557</v>
      </c>
      <c r="AT156" s="184" t="s">
        <v>128</v>
      </c>
      <c r="AU156" s="184" t="s">
        <v>84</v>
      </c>
      <c r="AY156" s="17" t="s">
        <v>126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7" t="s">
        <v>84</v>
      </c>
      <c r="BK156" s="185">
        <f>ROUND(I156*H156,2)</f>
        <v>0</v>
      </c>
      <c r="BL156" s="17" t="s">
        <v>557</v>
      </c>
      <c r="BM156" s="184" t="s">
        <v>1282</v>
      </c>
    </row>
    <row r="157" spans="1:65" s="2" customFormat="1" ht="16.5" customHeight="1">
      <c r="A157" s="34"/>
      <c r="B157" s="35"/>
      <c r="C157" s="173" t="s">
        <v>472</v>
      </c>
      <c r="D157" s="173" t="s">
        <v>128</v>
      </c>
      <c r="E157" s="174" t="s">
        <v>1283</v>
      </c>
      <c r="F157" s="175" t="s">
        <v>1284</v>
      </c>
      <c r="G157" s="176" t="s">
        <v>280</v>
      </c>
      <c r="H157" s="177">
        <v>14</v>
      </c>
      <c r="I157" s="178"/>
      <c r="J157" s="179">
        <f>ROUND(I157*H157,2)</f>
        <v>0</v>
      </c>
      <c r="K157" s="175" t="s">
        <v>132</v>
      </c>
      <c r="L157" s="39"/>
      <c r="M157" s="180" t="s">
        <v>19</v>
      </c>
      <c r="N157" s="181" t="s">
        <v>47</v>
      </c>
      <c r="O157" s="64"/>
      <c r="P157" s="182">
        <f>O157*H157</f>
        <v>0</v>
      </c>
      <c r="Q157" s="182">
        <v>0</v>
      </c>
      <c r="R157" s="182">
        <f>Q157*H157</f>
        <v>0</v>
      </c>
      <c r="S157" s="182">
        <v>2.2000000000000002</v>
      </c>
      <c r="T157" s="183">
        <f>S157*H157</f>
        <v>30.800000000000004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4" t="s">
        <v>557</v>
      </c>
      <c r="AT157" s="184" t="s">
        <v>128</v>
      </c>
      <c r="AU157" s="184" t="s">
        <v>84</v>
      </c>
      <c r="AY157" s="17" t="s">
        <v>126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7" t="s">
        <v>84</v>
      </c>
      <c r="BK157" s="185">
        <f>ROUND(I157*H157,2)</f>
        <v>0</v>
      </c>
      <c r="BL157" s="17" t="s">
        <v>557</v>
      </c>
      <c r="BM157" s="184" t="s">
        <v>1285</v>
      </c>
    </row>
    <row r="158" spans="1:65" s="2" customFormat="1">
      <c r="A158" s="34"/>
      <c r="B158" s="35"/>
      <c r="C158" s="36"/>
      <c r="D158" s="186" t="s">
        <v>135</v>
      </c>
      <c r="E158" s="36"/>
      <c r="F158" s="187" t="s">
        <v>1286</v>
      </c>
      <c r="G158" s="36"/>
      <c r="H158" s="36"/>
      <c r="I158" s="188"/>
      <c r="J158" s="36"/>
      <c r="K158" s="36"/>
      <c r="L158" s="39"/>
      <c r="M158" s="189"/>
      <c r="N158" s="190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135</v>
      </c>
      <c r="AU158" s="17" t="s">
        <v>84</v>
      </c>
    </row>
    <row r="159" spans="1:65" s="2" customFormat="1" ht="16.5" customHeight="1">
      <c r="A159" s="34"/>
      <c r="B159" s="35"/>
      <c r="C159" s="173" t="s">
        <v>482</v>
      </c>
      <c r="D159" s="173" t="s">
        <v>128</v>
      </c>
      <c r="E159" s="174" t="s">
        <v>1287</v>
      </c>
      <c r="F159" s="175" t="s">
        <v>1288</v>
      </c>
      <c r="G159" s="176" t="s">
        <v>280</v>
      </c>
      <c r="H159" s="177">
        <v>14</v>
      </c>
      <c r="I159" s="178"/>
      <c r="J159" s="179">
        <f>ROUND(I159*H159,2)</f>
        <v>0</v>
      </c>
      <c r="K159" s="175" t="s">
        <v>132</v>
      </c>
      <c r="L159" s="39"/>
      <c r="M159" s="180" t="s">
        <v>19</v>
      </c>
      <c r="N159" s="181" t="s">
        <v>47</v>
      </c>
      <c r="O159" s="64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4" t="s">
        <v>557</v>
      </c>
      <c r="AT159" s="184" t="s">
        <v>128</v>
      </c>
      <c r="AU159" s="184" t="s">
        <v>84</v>
      </c>
      <c r="AY159" s="17" t="s">
        <v>126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7" t="s">
        <v>84</v>
      </c>
      <c r="BK159" s="185">
        <f>ROUND(I159*H159,2)</f>
        <v>0</v>
      </c>
      <c r="BL159" s="17" t="s">
        <v>557</v>
      </c>
      <c r="BM159" s="184" t="s">
        <v>1289</v>
      </c>
    </row>
    <row r="160" spans="1:65" s="2" customFormat="1">
      <c r="A160" s="34"/>
      <c r="B160" s="35"/>
      <c r="C160" s="36"/>
      <c r="D160" s="186" t="s">
        <v>135</v>
      </c>
      <c r="E160" s="36"/>
      <c r="F160" s="187" t="s">
        <v>1290</v>
      </c>
      <c r="G160" s="36"/>
      <c r="H160" s="36"/>
      <c r="I160" s="188"/>
      <c r="J160" s="36"/>
      <c r="K160" s="36"/>
      <c r="L160" s="39"/>
      <c r="M160" s="189"/>
      <c r="N160" s="190"/>
      <c r="O160" s="64"/>
      <c r="P160" s="64"/>
      <c r="Q160" s="64"/>
      <c r="R160" s="64"/>
      <c r="S160" s="64"/>
      <c r="T160" s="65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135</v>
      </c>
      <c r="AU160" s="17" t="s">
        <v>84</v>
      </c>
    </row>
    <row r="161" spans="1:65" s="2" customFormat="1" ht="16.5" customHeight="1">
      <c r="A161" s="34"/>
      <c r="B161" s="35"/>
      <c r="C161" s="173" t="s">
        <v>493</v>
      </c>
      <c r="D161" s="173" t="s">
        <v>128</v>
      </c>
      <c r="E161" s="174" t="s">
        <v>1291</v>
      </c>
      <c r="F161" s="175" t="s">
        <v>1292</v>
      </c>
      <c r="G161" s="176" t="s">
        <v>280</v>
      </c>
      <c r="H161" s="177">
        <v>19</v>
      </c>
      <c r="I161" s="178"/>
      <c r="J161" s="179">
        <f>ROUND(I161*H161,2)</f>
        <v>0</v>
      </c>
      <c r="K161" s="175" t="s">
        <v>132</v>
      </c>
      <c r="L161" s="39"/>
      <c r="M161" s="180" t="s">
        <v>19</v>
      </c>
      <c r="N161" s="181" t="s">
        <v>47</v>
      </c>
      <c r="O161" s="64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4" t="s">
        <v>557</v>
      </c>
      <c r="AT161" s="184" t="s">
        <v>128</v>
      </c>
      <c r="AU161" s="184" t="s">
        <v>84</v>
      </c>
      <c r="AY161" s="17" t="s">
        <v>126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7" t="s">
        <v>84</v>
      </c>
      <c r="BK161" s="185">
        <f>ROUND(I161*H161,2)</f>
        <v>0</v>
      </c>
      <c r="BL161" s="17" t="s">
        <v>557</v>
      </c>
      <c r="BM161" s="184" t="s">
        <v>1293</v>
      </c>
    </row>
    <row r="162" spans="1:65" s="2" customFormat="1">
      <c r="A162" s="34"/>
      <c r="B162" s="35"/>
      <c r="C162" s="36"/>
      <c r="D162" s="186" t="s">
        <v>135</v>
      </c>
      <c r="E162" s="36"/>
      <c r="F162" s="187" t="s">
        <v>1294</v>
      </c>
      <c r="G162" s="36"/>
      <c r="H162" s="36"/>
      <c r="I162" s="188"/>
      <c r="J162" s="36"/>
      <c r="K162" s="36"/>
      <c r="L162" s="39"/>
      <c r="M162" s="189"/>
      <c r="N162" s="190"/>
      <c r="O162" s="64"/>
      <c r="P162" s="64"/>
      <c r="Q162" s="64"/>
      <c r="R162" s="64"/>
      <c r="S162" s="64"/>
      <c r="T162" s="65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135</v>
      </c>
      <c r="AU162" s="17" t="s">
        <v>84</v>
      </c>
    </row>
    <row r="163" spans="1:65" s="2" customFormat="1" ht="16.5" customHeight="1">
      <c r="A163" s="34"/>
      <c r="B163" s="35"/>
      <c r="C163" s="173" t="s">
        <v>500</v>
      </c>
      <c r="D163" s="173" t="s">
        <v>128</v>
      </c>
      <c r="E163" s="174" t="s">
        <v>1295</v>
      </c>
      <c r="F163" s="175" t="s">
        <v>1296</v>
      </c>
      <c r="G163" s="176" t="s">
        <v>280</v>
      </c>
      <c r="H163" s="177">
        <v>27</v>
      </c>
      <c r="I163" s="178"/>
      <c r="J163" s="179">
        <f>ROUND(I163*H163,2)</f>
        <v>0</v>
      </c>
      <c r="K163" s="175" t="s">
        <v>132</v>
      </c>
      <c r="L163" s="39"/>
      <c r="M163" s="180" t="s">
        <v>19</v>
      </c>
      <c r="N163" s="181" t="s">
        <v>47</v>
      </c>
      <c r="O163" s="64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4" t="s">
        <v>557</v>
      </c>
      <c r="AT163" s="184" t="s">
        <v>128</v>
      </c>
      <c r="AU163" s="184" t="s">
        <v>84</v>
      </c>
      <c r="AY163" s="17" t="s">
        <v>126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7" t="s">
        <v>84</v>
      </c>
      <c r="BK163" s="185">
        <f>ROUND(I163*H163,2)</f>
        <v>0</v>
      </c>
      <c r="BL163" s="17" t="s">
        <v>557</v>
      </c>
      <c r="BM163" s="184" t="s">
        <v>1297</v>
      </c>
    </row>
    <row r="164" spans="1:65" s="2" customFormat="1">
      <c r="A164" s="34"/>
      <c r="B164" s="35"/>
      <c r="C164" s="36"/>
      <c r="D164" s="186" t="s">
        <v>135</v>
      </c>
      <c r="E164" s="36"/>
      <c r="F164" s="187" t="s">
        <v>1298</v>
      </c>
      <c r="G164" s="36"/>
      <c r="H164" s="36"/>
      <c r="I164" s="188"/>
      <c r="J164" s="36"/>
      <c r="K164" s="36"/>
      <c r="L164" s="39"/>
      <c r="M164" s="189"/>
      <c r="N164" s="190"/>
      <c r="O164" s="64"/>
      <c r="P164" s="64"/>
      <c r="Q164" s="64"/>
      <c r="R164" s="64"/>
      <c r="S164" s="64"/>
      <c r="T164" s="65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135</v>
      </c>
      <c r="AU164" s="17" t="s">
        <v>84</v>
      </c>
    </row>
    <row r="165" spans="1:65" s="2" customFormat="1" ht="21.75" customHeight="1">
      <c r="A165" s="34"/>
      <c r="B165" s="35"/>
      <c r="C165" s="173" t="s">
        <v>505</v>
      </c>
      <c r="D165" s="173" t="s">
        <v>128</v>
      </c>
      <c r="E165" s="174" t="s">
        <v>1299</v>
      </c>
      <c r="F165" s="175" t="s">
        <v>1300</v>
      </c>
      <c r="G165" s="176" t="s">
        <v>253</v>
      </c>
      <c r="H165" s="177">
        <v>38</v>
      </c>
      <c r="I165" s="178"/>
      <c r="J165" s="179">
        <f>ROUND(I165*H165,2)</f>
        <v>0</v>
      </c>
      <c r="K165" s="175" t="s">
        <v>132</v>
      </c>
      <c r="L165" s="39"/>
      <c r="M165" s="180" t="s">
        <v>19</v>
      </c>
      <c r="N165" s="181" t="s">
        <v>47</v>
      </c>
      <c r="O165" s="64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4" t="s">
        <v>557</v>
      </c>
      <c r="AT165" s="184" t="s">
        <v>128</v>
      </c>
      <c r="AU165" s="184" t="s">
        <v>84</v>
      </c>
      <c r="AY165" s="17" t="s">
        <v>126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7" t="s">
        <v>84</v>
      </c>
      <c r="BK165" s="185">
        <f>ROUND(I165*H165,2)</f>
        <v>0</v>
      </c>
      <c r="BL165" s="17" t="s">
        <v>557</v>
      </c>
      <c r="BM165" s="184" t="s">
        <v>1301</v>
      </c>
    </row>
    <row r="166" spans="1:65" s="2" customFormat="1">
      <c r="A166" s="34"/>
      <c r="B166" s="35"/>
      <c r="C166" s="36"/>
      <c r="D166" s="186" t="s">
        <v>135</v>
      </c>
      <c r="E166" s="36"/>
      <c r="F166" s="187" t="s">
        <v>1302</v>
      </c>
      <c r="G166" s="36"/>
      <c r="H166" s="36"/>
      <c r="I166" s="188"/>
      <c r="J166" s="36"/>
      <c r="K166" s="36"/>
      <c r="L166" s="39"/>
      <c r="M166" s="189"/>
      <c r="N166" s="190"/>
      <c r="O166" s="64"/>
      <c r="P166" s="64"/>
      <c r="Q166" s="64"/>
      <c r="R166" s="64"/>
      <c r="S166" s="64"/>
      <c r="T166" s="65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135</v>
      </c>
      <c r="AU166" s="17" t="s">
        <v>84</v>
      </c>
    </row>
    <row r="167" spans="1:65" s="2" customFormat="1" ht="16.5" customHeight="1">
      <c r="A167" s="34"/>
      <c r="B167" s="35"/>
      <c r="C167" s="224" t="s">
        <v>510</v>
      </c>
      <c r="D167" s="224" t="s">
        <v>362</v>
      </c>
      <c r="E167" s="225" t="s">
        <v>1303</v>
      </c>
      <c r="F167" s="226" t="s">
        <v>1304</v>
      </c>
      <c r="G167" s="227" t="s">
        <v>253</v>
      </c>
      <c r="H167" s="228">
        <v>38</v>
      </c>
      <c r="I167" s="229"/>
      <c r="J167" s="230">
        <f>ROUND(I167*H167,2)</f>
        <v>0</v>
      </c>
      <c r="K167" s="226" t="s">
        <v>132</v>
      </c>
      <c r="L167" s="231"/>
      <c r="M167" s="232" t="s">
        <v>19</v>
      </c>
      <c r="N167" s="233" t="s">
        <v>47</v>
      </c>
      <c r="O167" s="64"/>
      <c r="P167" s="182">
        <f>O167*H167</f>
        <v>0</v>
      </c>
      <c r="Q167" s="182">
        <v>1.9000000000000001E-4</v>
      </c>
      <c r="R167" s="182">
        <f>Q167*H167</f>
        <v>7.2200000000000007E-3</v>
      </c>
      <c r="S167" s="182">
        <v>0</v>
      </c>
      <c r="T167" s="183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4" t="s">
        <v>1074</v>
      </c>
      <c r="AT167" s="184" t="s">
        <v>362</v>
      </c>
      <c r="AU167" s="184" t="s">
        <v>84</v>
      </c>
      <c r="AY167" s="17" t="s">
        <v>126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7" t="s">
        <v>84</v>
      </c>
      <c r="BK167" s="185">
        <f>ROUND(I167*H167,2)</f>
        <v>0</v>
      </c>
      <c r="BL167" s="17" t="s">
        <v>557</v>
      </c>
      <c r="BM167" s="184" t="s">
        <v>1305</v>
      </c>
    </row>
    <row r="168" spans="1:65" s="2" customFormat="1" ht="16.5" customHeight="1">
      <c r="A168" s="34"/>
      <c r="B168" s="35"/>
      <c r="C168" s="173" t="s">
        <v>517</v>
      </c>
      <c r="D168" s="173" t="s">
        <v>128</v>
      </c>
      <c r="E168" s="174" t="s">
        <v>1306</v>
      </c>
      <c r="F168" s="175" t="s">
        <v>1307</v>
      </c>
      <c r="G168" s="176" t="s">
        <v>253</v>
      </c>
      <c r="H168" s="177">
        <v>19</v>
      </c>
      <c r="I168" s="178"/>
      <c r="J168" s="179">
        <f>ROUND(I168*H168,2)</f>
        <v>0</v>
      </c>
      <c r="K168" s="175" t="s">
        <v>132</v>
      </c>
      <c r="L168" s="39"/>
      <c r="M168" s="180" t="s">
        <v>19</v>
      </c>
      <c r="N168" s="181" t="s">
        <v>47</v>
      </c>
      <c r="O168" s="64"/>
      <c r="P168" s="182">
        <f>O168*H168</f>
        <v>0</v>
      </c>
      <c r="Q168" s="182">
        <v>2.0000000000000002E-5</v>
      </c>
      <c r="R168" s="182">
        <f>Q168*H168</f>
        <v>3.8000000000000002E-4</v>
      </c>
      <c r="S168" s="182">
        <v>0</v>
      </c>
      <c r="T168" s="183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4" t="s">
        <v>557</v>
      </c>
      <c r="AT168" s="184" t="s">
        <v>128</v>
      </c>
      <c r="AU168" s="184" t="s">
        <v>84</v>
      </c>
      <c r="AY168" s="17" t="s">
        <v>126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7" t="s">
        <v>84</v>
      </c>
      <c r="BK168" s="185">
        <f>ROUND(I168*H168,2)</f>
        <v>0</v>
      </c>
      <c r="BL168" s="17" t="s">
        <v>557</v>
      </c>
      <c r="BM168" s="184" t="s">
        <v>1308</v>
      </c>
    </row>
    <row r="169" spans="1:65" s="2" customFormat="1">
      <c r="A169" s="34"/>
      <c r="B169" s="35"/>
      <c r="C169" s="36"/>
      <c r="D169" s="186" t="s">
        <v>135</v>
      </c>
      <c r="E169" s="36"/>
      <c r="F169" s="187" t="s">
        <v>1309</v>
      </c>
      <c r="G169" s="36"/>
      <c r="H169" s="36"/>
      <c r="I169" s="188"/>
      <c r="J169" s="36"/>
      <c r="K169" s="36"/>
      <c r="L169" s="39"/>
      <c r="M169" s="189"/>
      <c r="N169" s="190"/>
      <c r="O169" s="64"/>
      <c r="P169" s="64"/>
      <c r="Q169" s="64"/>
      <c r="R169" s="64"/>
      <c r="S169" s="64"/>
      <c r="T169" s="65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135</v>
      </c>
      <c r="AU169" s="17" t="s">
        <v>84</v>
      </c>
    </row>
    <row r="170" spans="1:65" s="2" customFormat="1" ht="16.5" customHeight="1">
      <c r="A170" s="34"/>
      <c r="B170" s="35"/>
      <c r="C170" s="224" t="s">
        <v>522</v>
      </c>
      <c r="D170" s="224" t="s">
        <v>362</v>
      </c>
      <c r="E170" s="225" t="s">
        <v>1310</v>
      </c>
      <c r="F170" s="226" t="s">
        <v>1311</v>
      </c>
      <c r="G170" s="227" t="s">
        <v>253</v>
      </c>
      <c r="H170" s="228">
        <v>8</v>
      </c>
      <c r="I170" s="229"/>
      <c r="J170" s="230">
        <f>ROUND(I170*H170,2)</f>
        <v>0</v>
      </c>
      <c r="K170" s="226" t="s">
        <v>132</v>
      </c>
      <c r="L170" s="231"/>
      <c r="M170" s="232" t="s">
        <v>19</v>
      </c>
      <c r="N170" s="233" t="s">
        <v>47</v>
      </c>
      <c r="O170" s="64"/>
      <c r="P170" s="182">
        <f>O170*H170</f>
        <v>0</v>
      </c>
      <c r="Q170" s="182">
        <v>8.1399999999999997E-3</v>
      </c>
      <c r="R170" s="182">
        <f>Q170*H170</f>
        <v>6.5119999999999997E-2</v>
      </c>
      <c r="S170" s="182">
        <v>0</v>
      </c>
      <c r="T170" s="183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4" t="s">
        <v>1074</v>
      </c>
      <c r="AT170" s="184" t="s">
        <v>362</v>
      </c>
      <c r="AU170" s="184" t="s">
        <v>84</v>
      </c>
      <c r="AY170" s="17" t="s">
        <v>126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7" t="s">
        <v>84</v>
      </c>
      <c r="BK170" s="185">
        <f>ROUND(I170*H170,2)</f>
        <v>0</v>
      </c>
      <c r="BL170" s="17" t="s">
        <v>557</v>
      </c>
      <c r="BM170" s="184" t="s">
        <v>1312</v>
      </c>
    </row>
    <row r="171" spans="1:65" s="2" customFormat="1" ht="16.5" customHeight="1">
      <c r="A171" s="34"/>
      <c r="B171" s="35"/>
      <c r="C171" s="224" t="s">
        <v>527</v>
      </c>
      <c r="D171" s="224" t="s">
        <v>362</v>
      </c>
      <c r="E171" s="225" t="s">
        <v>1313</v>
      </c>
      <c r="F171" s="226" t="s">
        <v>1314</v>
      </c>
      <c r="G171" s="227" t="s">
        <v>253</v>
      </c>
      <c r="H171" s="228">
        <v>11</v>
      </c>
      <c r="I171" s="229"/>
      <c r="J171" s="230">
        <f>ROUND(I171*H171,2)</f>
        <v>0</v>
      </c>
      <c r="K171" s="226" t="s">
        <v>132</v>
      </c>
      <c r="L171" s="231"/>
      <c r="M171" s="232" t="s">
        <v>19</v>
      </c>
      <c r="N171" s="233" t="s">
        <v>47</v>
      </c>
      <c r="O171" s="64"/>
      <c r="P171" s="182">
        <f>O171*H171</f>
        <v>0</v>
      </c>
      <c r="Q171" s="182">
        <v>7.5799999999999999E-3</v>
      </c>
      <c r="R171" s="182">
        <f>Q171*H171</f>
        <v>8.3379999999999996E-2</v>
      </c>
      <c r="S171" s="182">
        <v>0</v>
      </c>
      <c r="T171" s="183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4" t="s">
        <v>1074</v>
      </c>
      <c r="AT171" s="184" t="s">
        <v>362</v>
      </c>
      <c r="AU171" s="184" t="s">
        <v>84</v>
      </c>
      <c r="AY171" s="17" t="s">
        <v>126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7" t="s">
        <v>84</v>
      </c>
      <c r="BK171" s="185">
        <f>ROUND(I171*H171,2)</f>
        <v>0</v>
      </c>
      <c r="BL171" s="17" t="s">
        <v>557</v>
      </c>
      <c r="BM171" s="184" t="s">
        <v>1315</v>
      </c>
    </row>
    <row r="172" spans="1:65" s="2" customFormat="1" ht="16.5" customHeight="1">
      <c r="A172" s="34"/>
      <c r="B172" s="35"/>
      <c r="C172" s="173" t="s">
        <v>532</v>
      </c>
      <c r="D172" s="173" t="s">
        <v>128</v>
      </c>
      <c r="E172" s="174" t="s">
        <v>1316</v>
      </c>
      <c r="F172" s="175" t="s">
        <v>1317</v>
      </c>
      <c r="G172" s="176" t="s">
        <v>253</v>
      </c>
      <c r="H172" s="177">
        <v>480</v>
      </c>
      <c r="I172" s="178"/>
      <c r="J172" s="179">
        <f>ROUND(I172*H172,2)</f>
        <v>0</v>
      </c>
      <c r="K172" s="175" t="s">
        <v>132</v>
      </c>
      <c r="L172" s="39"/>
      <c r="M172" s="180" t="s">
        <v>19</v>
      </c>
      <c r="N172" s="181" t="s">
        <v>47</v>
      </c>
      <c r="O172" s="64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4" t="s">
        <v>557</v>
      </c>
      <c r="AT172" s="184" t="s">
        <v>128</v>
      </c>
      <c r="AU172" s="184" t="s">
        <v>84</v>
      </c>
      <c r="AY172" s="17" t="s">
        <v>126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7" t="s">
        <v>84</v>
      </c>
      <c r="BK172" s="185">
        <f>ROUND(I172*H172,2)</f>
        <v>0</v>
      </c>
      <c r="BL172" s="17" t="s">
        <v>557</v>
      </c>
      <c r="BM172" s="184" t="s">
        <v>1318</v>
      </c>
    </row>
    <row r="173" spans="1:65" s="2" customFormat="1">
      <c r="A173" s="34"/>
      <c r="B173" s="35"/>
      <c r="C173" s="36"/>
      <c r="D173" s="186" t="s">
        <v>135</v>
      </c>
      <c r="E173" s="36"/>
      <c r="F173" s="187" t="s">
        <v>1319</v>
      </c>
      <c r="G173" s="36"/>
      <c r="H173" s="36"/>
      <c r="I173" s="188"/>
      <c r="J173" s="36"/>
      <c r="K173" s="36"/>
      <c r="L173" s="39"/>
      <c r="M173" s="189"/>
      <c r="N173" s="190"/>
      <c r="O173" s="64"/>
      <c r="P173" s="64"/>
      <c r="Q173" s="64"/>
      <c r="R173" s="64"/>
      <c r="S173" s="64"/>
      <c r="T173" s="65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135</v>
      </c>
      <c r="AU173" s="17" t="s">
        <v>84</v>
      </c>
    </row>
    <row r="174" spans="1:65" s="2" customFormat="1" ht="16.5" customHeight="1">
      <c r="A174" s="34"/>
      <c r="B174" s="35"/>
      <c r="C174" s="173" t="s">
        <v>537</v>
      </c>
      <c r="D174" s="173" t="s">
        <v>128</v>
      </c>
      <c r="E174" s="174" t="s">
        <v>1320</v>
      </c>
      <c r="F174" s="175" t="s">
        <v>1321</v>
      </c>
      <c r="G174" s="176" t="s">
        <v>253</v>
      </c>
      <c r="H174" s="177">
        <v>500</v>
      </c>
      <c r="I174" s="178"/>
      <c r="J174" s="179">
        <f>ROUND(I174*H174,2)</f>
        <v>0</v>
      </c>
      <c r="K174" s="175" t="s">
        <v>132</v>
      </c>
      <c r="L174" s="39"/>
      <c r="M174" s="180" t="s">
        <v>19</v>
      </c>
      <c r="N174" s="181" t="s">
        <v>47</v>
      </c>
      <c r="O174" s="64"/>
      <c r="P174" s="182">
        <f>O174*H174</f>
        <v>0</v>
      </c>
      <c r="Q174" s="182">
        <v>0.14000000000000001</v>
      </c>
      <c r="R174" s="182">
        <f>Q174*H174</f>
        <v>70</v>
      </c>
      <c r="S174" s="182">
        <v>0</v>
      </c>
      <c r="T174" s="183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4" t="s">
        <v>557</v>
      </c>
      <c r="AT174" s="184" t="s">
        <v>128</v>
      </c>
      <c r="AU174" s="184" t="s">
        <v>84</v>
      </c>
      <c r="AY174" s="17" t="s">
        <v>126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7" t="s">
        <v>84</v>
      </c>
      <c r="BK174" s="185">
        <f>ROUND(I174*H174,2)</f>
        <v>0</v>
      </c>
      <c r="BL174" s="17" t="s">
        <v>557</v>
      </c>
      <c r="BM174" s="184" t="s">
        <v>1322</v>
      </c>
    </row>
    <row r="175" spans="1:65" s="2" customFormat="1">
      <c r="A175" s="34"/>
      <c r="B175" s="35"/>
      <c r="C175" s="36"/>
      <c r="D175" s="186" t="s">
        <v>135</v>
      </c>
      <c r="E175" s="36"/>
      <c r="F175" s="187" t="s">
        <v>1323</v>
      </c>
      <c r="G175" s="36"/>
      <c r="H175" s="36"/>
      <c r="I175" s="188"/>
      <c r="J175" s="36"/>
      <c r="K175" s="36"/>
      <c r="L175" s="39"/>
      <c r="M175" s="189"/>
      <c r="N175" s="190"/>
      <c r="O175" s="64"/>
      <c r="P175" s="64"/>
      <c r="Q175" s="64"/>
      <c r="R175" s="64"/>
      <c r="S175" s="64"/>
      <c r="T175" s="65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135</v>
      </c>
      <c r="AU175" s="17" t="s">
        <v>84</v>
      </c>
    </row>
    <row r="176" spans="1:65" s="2" customFormat="1" ht="16.5" customHeight="1">
      <c r="A176" s="34"/>
      <c r="B176" s="35"/>
      <c r="C176" s="173" t="s">
        <v>542</v>
      </c>
      <c r="D176" s="173" t="s">
        <v>128</v>
      </c>
      <c r="E176" s="174" t="s">
        <v>1324</v>
      </c>
      <c r="F176" s="175" t="s">
        <v>1325</v>
      </c>
      <c r="G176" s="176" t="s">
        <v>253</v>
      </c>
      <c r="H176" s="177">
        <v>480</v>
      </c>
      <c r="I176" s="178"/>
      <c r="J176" s="179">
        <f>ROUND(I176*H176,2)</f>
        <v>0</v>
      </c>
      <c r="K176" s="175" t="s">
        <v>132</v>
      </c>
      <c r="L176" s="39"/>
      <c r="M176" s="180" t="s">
        <v>19</v>
      </c>
      <c r="N176" s="181" t="s">
        <v>47</v>
      </c>
      <c r="O176" s="64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4" t="s">
        <v>557</v>
      </c>
      <c r="AT176" s="184" t="s">
        <v>128</v>
      </c>
      <c r="AU176" s="184" t="s">
        <v>84</v>
      </c>
      <c r="AY176" s="17" t="s">
        <v>126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7" t="s">
        <v>84</v>
      </c>
      <c r="BK176" s="185">
        <f>ROUND(I176*H176,2)</f>
        <v>0</v>
      </c>
      <c r="BL176" s="17" t="s">
        <v>557</v>
      </c>
      <c r="BM176" s="184" t="s">
        <v>1326</v>
      </c>
    </row>
    <row r="177" spans="1:65" s="2" customFormat="1">
      <c r="A177" s="34"/>
      <c r="B177" s="35"/>
      <c r="C177" s="36"/>
      <c r="D177" s="186" t="s">
        <v>135</v>
      </c>
      <c r="E177" s="36"/>
      <c r="F177" s="187" t="s">
        <v>1327</v>
      </c>
      <c r="G177" s="36"/>
      <c r="H177" s="36"/>
      <c r="I177" s="188"/>
      <c r="J177" s="36"/>
      <c r="K177" s="36"/>
      <c r="L177" s="39"/>
      <c r="M177" s="189"/>
      <c r="N177" s="190"/>
      <c r="O177" s="64"/>
      <c r="P177" s="64"/>
      <c r="Q177" s="64"/>
      <c r="R177" s="64"/>
      <c r="S177" s="64"/>
      <c r="T177" s="65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135</v>
      </c>
      <c r="AU177" s="17" t="s">
        <v>84</v>
      </c>
    </row>
    <row r="178" spans="1:65" s="2" customFormat="1" ht="16.5" customHeight="1">
      <c r="A178" s="34"/>
      <c r="B178" s="35"/>
      <c r="C178" s="173" t="s">
        <v>547</v>
      </c>
      <c r="D178" s="173" t="s">
        <v>128</v>
      </c>
      <c r="E178" s="174" t="s">
        <v>1328</v>
      </c>
      <c r="F178" s="175" t="s">
        <v>1329</v>
      </c>
      <c r="G178" s="176" t="s">
        <v>131</v>
      </c>
      <c r="H178" s="177">
        <v>168</v>
      </c>
      <c r="I178" s="178"/>
      <c r="J178" s="179">
        <f>ROUND(I178*H178,2)</f>
        <v>0</v>
      </c>
      <c r="K178" s="175" t="s">
        <v>132</v>
      </c>
      <c r="L178" s="39"/>
      <c r="M178" s="180" t="s">
        <v>19</v>
      </c>
      <c r="N178" s="181" t="s">
        <v>47</v>
      </c>
      <c r="O178" s="64"/>
      <c r="P178" s="182">
        <f>O178*H178</f>
        <v>0</v>
      </c>
      <c r="Q178" s="182">
        <v>3.0000000000000001E-5</v>
      </c>
      <c r="R178" s="182">
        <f>Q178*H178</f>
        <v>5.0400000000000002E-3</v>
      </c>
      <c r="S178" s="182">
        <v>0</v>
      </c>
      <c r="T178" s="183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4" t="s">
        <v>557</v>
      </c>
      <c r="AT178" s="184" t="s">
        <v>128</v>
      </c>
      <c r="AU178" s="184" t="s">
        <v>84</v>
      </c>
      <c r="AY178" s="17" t="s">
        <v>126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7" t="s">
        <v>84</v>
      </c>
      <c r="BK178" s="185">
        <f>ROUND(I178*H178,2)</f>
        <v>0</v>
      </c>
      <c r="BL178" s="17" t="s">
        <v>557</v>
      </c>
      <c r="BM178" s="184" t="s">
        <v>1330</v>
      </c>
    </row>
    <row r="179" spans="1:65" s="2" customFormat="1">
      <c r="A179" s="34"/>
      <c r="B179" s="35"/>
      <c r="C179" s="36"/>
      <c r="D179" s="186" t="s">
        <v>135</v>
      </c>
      <c r="E179" s="36"/>
      <c r="F179" s="187" t="s">
        <v>1331</v>
      </c>
      <c r="G179" s="36"/>
      <c r="H179" s="36"/>
      <c r="I179" s="188"/>
      <c r="J179" s="36"/>
      <c r="K179" s="36"/>
      <c r="L179" s="39"/>
      <c r="M179" s="189"/>
      <c r="N179" s="190"/>
      <c r="O179" s="64"/>
      <c r="P179" s="64"/>
      <c r="Q179" s="64"/>
      <c r="R179" s="64"/>
      <c r="S179" s="64"/>
      <c r="T179" s="65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135</v>
      </c>
      <c r="AU179" s="17" t="s">
        <v>84</v>
      </c>
    </row>
    <row r="180" spans="1:65" s="2" customFormat="1" ht="16.5" customHeight="1">
      <c r="A180" s="34"/>
      <c r="B180" s="35"/>
      <c r="C180" s="173" t="s">
        <v>552</v>
      </c>
      <c r="D180" s="173" t="s">
        <v>128</v>
      </c>
      <c r="E180" s="174" t="s">
        <v>1332</v>
      </c>
      <c r="F180" s="175" t="s">
        <v>1333</v>
      </c>
      <c r="G180" s="176" t="s">
        <v>253</v>
      </c>
      <c r="H180" s="177">
        <v>690</v>
      </c>
      <c r="I180" s="178"/>
      <c r="J180" s="179">
        <f>ROUND(I180*H180,2)</f>
        <v>0</v>
      </c>
      <c r="K180" s="175" t="s">
        <v>132</v>
      </c>
      <c r="L180" s="39"/>
      <c r="M180" s="180" t="s">
        <v>19</v>
      </c>
      <c r="N180" s="181" t="s">
        <v>47</v>
      </c>
      <c r="O180" s="64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4" t="s">
        <v>557</v>
      </c>
      <c r="AT180" s="184" t="s">
        <v>128</v>
      </c>
      <c r="AU180" s="184" t="s">
        <v>84</v>
      </c>
      <c r="AY180" s="17" t="s">
        <v>126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7" t="s">
        <v>84</v>
      </c>
      <c r="BK180" s="185">
        <f>ROUND(I180*H180,2)</f>
        <v>0</v>
      </c>
      <c r="BL180" s="17" t="s">
        <v>557</v>
      </c>
      <c r="BM180" s="184" t="s">
        <v>1334</v>
      </c>
    </row>
    <row r="181" spans="1:65" s="2" customFormat="1">
      <c r="A181" s="34"/>
      <c r="B181" s="35"/>
      <c r="C181" s="36"/>
      <c r="D181" s="186" t="s">
        <v>135</v>
      </c>
      <c r="E181" s="36"/>
      <c r="F181" s="187" t="s">
        <v>1335</v>
      </c>
      <c r="G181" s="36"/>
      <c r="H181" s="36"/>
      <c r="I181" s="188"/>
      <c r="J181" s="36"/>
      <c r="K181" s="36"/>
      <c r="L181" s="39"/>
      <c r="M181" s="189"/>
      <c r="N181" s="190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135</v>
      </c>
      <c r="AU181" s="17" t="s">
        <v>84</v>
      </c>
    </row>
    <row r="182" spans="1:65" s="2" customFormat="1" ht="16.5" customHeight="1">
      <c r="A182" s="34"/>
      <c r="B182" s="35"/>
      <c r="C182" s="224" t="s">
        <v>557</v>
      </c>
      <c r="D182" s="224" t="s">
        <v>362</v>
      </c>
      <c r="E182" s="225" t="s">
        <v>1336</v>
      </c>
      <c r="F182" s="226" t="s">
        <v>1337</v>
      </c>
      <c r="G182" s="227" t="s">
        <v>253</v>
      </c>
      <c r="H182" s="228">
        <v>690</v>
      </c>
      <c r="I182" s="229"/>
      <c r="J182" s="230">
        <f>ROUND(I182*H182,2)</f>
        <v>0</v>
      </c>
      <c r="K182" s="226" t="s">
        <v>132</v>
      </c>
      <c r="L182" s="231"/>
      <c r="M182" s="232" t="s">
        <v>19</v>
      </c>
      <c r="N182" s="233" t="s">
        <v>47</v>
      </c>
      <c r="O182" s="64"/>
      <c r="P182" s="182">
        <f>O182*H182</f>
        <v>0</v>
      </c>
      <c r="Q182" s="182">
        <v>2.9999999999999997E-4</v>
      </c>
      <c r="R182" s="182">
        <f>Q182*H182</f>
        <v>0.20699999999999999</v>
      </c>
      <c r="S182" s="182">
        <v>0</v>
      </c>
      <c r="T182" s="183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4" t="s">
        <v>1074</v>
      </c>
      <c r="AT182" s="184" t="s">
        <v>362</v>
      </c>
      <c r="AU182" s="184" t="s">
        <v>84</v>
      </c>
      <c r="AY182" s="17" t="s">
        <v>126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7" t="s">
        <v>84</v>
      </c>
      <c r="BK182" s="185">
        <f>ROUND(I182*H182,2)</f>
        <v>0</v>
      </c>
      <c r="BL182" s="17" t="s">
        <v>557</v>
      </c>
      <c r="BM182" s="184" t="s">
        <v>1338</v>
      </c>
    </row>
    <row r="183" spans="1:65" s="2" customFormat="1" ht="16.5" customHeight="1">
      <c r="A183" s="34"/>
      <c r="B183" s="35"/>
      <c r="C183" s="173" t="s">
        <v>562</v>
      </c>
      <c r="D183" s="173" t="s">
        <v>128</v>
      </c>
      <c r="E183" s="174" t="s">
        <v>1339</v>
      </c>
      <c r="F183" s="175" t="s">
        <v>1340</v>
      </c>
      <c r="G183" s="176" t="s">
        <v>253</v>
      </c>
      <c r="H183" s="177">
        <v>500</v>
      </c>
      <c r="I183" s="178"/>
      <c r="J183" s="179">
        <f>ROUND(I183*H183,2)</f>
        <v>0</v>
      </c>
      <c r="K183" s="175" t="s">
        <v>132</v>
      </c>
      <c r="L183" s="39"/>
      <c r="M183" s="180" t="s">
        <v>19</v>
      </c>
      <c r="N183" s="181" t="s">
        <v>47</v>
      </c>
      <c r="O183" s="64"/>
      <c r="P183" s="182">
        <f>O183*H183</f>
        <v>0</v>
      </c>
      <c r="Q183" s="182">
        <v>7.7999999999999999E-4</v>
      </c>
      <c r="R183" s="182">
        <f>Q183*H183</f>
        <v>0.39</v>
      </c>
      <c r="S183" s="182">
        <v>0</v>
      </c>
      <c r="T183" s="183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4" t="s">
        <v>557</v>
      </c>
      <c r="AT183" s="184" t="s">
        <v>128</v>
      </c>
      <c r="AU183" s="184" t="s">
        <v>84</v>
      </c>
      <c r="AY183" s="17" t="s">
        <v>126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7" t="s">
        <v>84</v>
      </c>
      <c r="BK183" s="185">
        <f>ROUND(I183*H183,2)</f>
        <v>0</v>
      </c>
      <c r="BL183" s="17" t="s">
        <v>557</v>
      </c>
      <c r="BM183" s="184" t="s">
        <v>1341</v>
      </c>
    </row>
    <row r="184" spans="1:65" s="2" customFormat="1">
      <c r="A184" s="34"/>
      <c r="B184" s="35"/>
      <c r="C184" s="36"/>
      <c r="D184" s="186" t="s">
        <v>135</v>
      </c>
      <c r="E184" s="36"/>
      <c r="F184" s="187" t="s">
        <v>1342</v>
      </c>
      <c r="G184" s="36"/>
      <c r="H184" s="36"/>
      <c r="I184" s="188"/>
      <c r="J184" s="36"/>
      <c r="K184" s="36"/>
      <c r="L184" s="39"/>
      <c r="M184" s="189"/>
      <c r="N184" s="190"/>
      <c r="O184" s="64"/>
      <c r="P184" s="64"/>
      <c r="Q184" s="64"/>
      <c r="R184" s="64"/>
      <c r="S184" s="64"/>
      <c r="T184" s="65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135</v>
      </c>
      <c r="AU184" s="17" t="s">
        <v>84</v>
      </c>
    </row>
    <row r="185" spans="1:65" s="2" customFormat="1" ht="16.5" customHeight="1">
      <c r="A185" s="34"/>
      <c r="B185" s="35"/>
      <c r="C185" s="224" t="s">
        <v>569</v>
      </c>
      <c r="D185" s="224" t="s">
        <v>362</v>
      </c>
      <c r="E185" s="225" t="s">
        <v>1343</v>
      </c>
      <c r="F185" s="226" t="s">
        <v>1344</v>
      </c>
      <c r="G185" s="227" t="s">
        <v>253</v>
      </c>
      <c r="H185" s="228">
        <v>500</v>
      </c>
      <c r="I185" s="229"/>
      <c r="J185" s="230">
        <f>ROUND(I185*H185,2)</f>
        <v>0</v>
      </c>
      <c r="K185" s="226" t="s">
        <v>132</v>
      </c>
      <c r="L185" s="231"/>
      <c r="M185" s="232" t="s">
        <v>19</v>
      </c>
      <c r="N185" s="233" t="s">
        <v>47</v>
      </c>
      <c r="O185" s="64"/>
      <c r="P185" s="182">
        <f>O185*H185</f>
        <v>0</v>
      </c>
      <c r="Q185" s="182">
        <v>7.7999999999999999E-4</v>
      </c>
      <c r="R185" s="182">
        <f>Q185*H185</f>
        <v>0.39</v>
      </c>
      <c r="S185" s="182">
        <v>0</v>
      </c>
      <c r="T185" s="183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4" t="s">
        <v>1074</v>
      </c>
      <c r="AT185" s="184" t="s">
        <v>362</v>
      </c>
      <c r="AU185" s="184" t="s">
        <v>84</v>
      </c>
      <c r="AY185" s="17" t="s">
        <v>126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7" t="s">
        <v>84</v>
      </c>
      <c r="BK185" s="185">
        <f>ROUND(I185*H185,2)</f>
        <v>0</v>
      </c>
      <c r="BL185" s="17" t="s">
        <v>557</v>
      </c>
      <c r="BM185" s="184" t="s">
        <v>1345</v>
      </c>
    </row>
    <row r="186" spans="1:65" s="2" customFormat="1" ht="16.5" customHeight="1">
      <c r="A186" s="34"/>
      <c r="B186" s="35"/>
      <c r="C186" s="173" t="s">
        <v>576</v>
      </c>
      <c r="D186" s="173" t="s">
        <v>128</v>
      </c>
      <c r="E186" s="174" t="s">
        <v>1346</v>
      </c>
      <c r="F186" s="175" t="s">
        <v>1347</v>
      </c>
      <c r="G186" s="176" t="s">
        <v>253</v>
      </c>
      <c r="H186" s="177">
        <v>20</v>
      </c>
      <c r="I186" s="178"/>
      <c r="J186" s="179">
        <f>ROUND(I186*H186,2)</f>
        <v>0</v>
      </c>
      <c r="K186" s="175" t="s">
        <v>132</v>
      </c>
      <c r="L186" s="39"/>
      <c r="M186" s="180" t="s">
        <v>19</v>
      </c>
      <c r="N186" s="181" t="s">
        <v>47</v>
      </c>
      <c r="O186" s="64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4" t="s">
        <v>557</v>
      </c>
      <c r="AT186" s="184" t="s">
        <v>128</v>
      </c>
      <c r="AU186" s="184" t="s">
        <v>84</v>
      </c>
      <c r="AY186" s="17" t="s">
        <v>126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7" t="s">
        <v>84</v>
      </c>
      <c r="BK186" s="185">
        <f>ROUND(I186*H186,2)</f>
        <v>0</v>
      </c>
      <c r="BL186" s="17" t="s">
        <v>557</v>
      </c>
      <c r="BM186" s="184" t="s">
        <v>1348</v>
      </c>
    </row>
    <row r="187" spans="1:65" s="2" customFormat="1">
      <c r="A187" s="34"/>
      <c r="B187" s="35"/>
      <c r="C187" s="36"/>
      <c r="D187" s="186" t="s">
        <v>135</v>
      </c>
      <c r="E187" s="36"/>
      <c r="F187" s="187" t="s">
        <v>1349</v>
      </c>
      <c r="G187" s="36"/>
      <c r="H187" s="36"/>
      <c r="I187" s="188"/>
      <c r="J187" s="36"/>
      <c r="K187" s="36"/>
      <c r="L187" s="39"/>
      <c r="M187" s="189"/>
      <c r="N187" s="190"/>
      <c r="O187" s="64"/>
      <c r="P187" s="64"/>
      <c r="Q187" s="64"/>
      <c r="R187" s="64"/>
      <c r="S187" s="64"/>
      <c r="T187" s="65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135</v>
      </c>
      <c r="AU187" s="17" t="s">
        <v>84</v>
      </c>
    </row>
    <row r="188" spans="1:65" s="2" customFormat="1" ht="16.5" customHeight="1">
      <c r="A188" s="34"/>
      <c r="B188" s="35"/>
      <c r="C188" s="173" t="s">
        <v>582</v>
      </c>
      <c r="D188" s="173" t="s">
        <v>128</v>
      </c>
      <c r="E188" s="174" t="s">
        <v>1350</v>
      </c>
      <c r="F188" s="175" t="s">
        <v>1351</v>
      </c>
      <c r="G188" s="176" t="s">
        <v>131</v>
      </c>
      <c r="H188" s="177">
        <v>48</v>
      </c>
      <c r="I188" s="178"/>
      <c r="J188" s="179">
        <f>ROUND(I188*H188,2)</f>
        <v>0</v>
      </c>
      <c r="K188" s="175" t="s">
        <v>132</v>
      </c>
      <c r="L188" s="39"/>
      <c r="M188" s="180" t="s">
        <v>19</v>
      </c>
      <c r="N188" s="181" t="s">
        <v>47</v>
      </c>
      <c r="O188" s="64"/>
      <c r="P188" s="182">
        <f>O188*H188</f>
        <v>0</v>
      </c>
      <c r="Q188" s="182">
        <v>8.4000000000000003E-4</v>
      </c>
      <c r="R188" s="182">
        <f>Q188*H188</f>
        <v>4.0320000000000002E-2</v>
      </c>
      <c r="S188" s="182">
        <v>0</v>
      </c>
      <c r="T188" s="183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4" t="s">
        <v>557</v>
      </c>
      <c r="AT188" s="184" t="s">
        <v>128</v>
      </c>
      <c r="AU188" s="184" t="s">
        <v>84</v>
      </c>
      <c r="AY188" s="17" t="s">
        <v>126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7" t="s">
        <v>84</v>
      </c>
      <c r="BK188" s="185">
        <f>ROUND(I188*H188,2)</f>
        <v>0</v>
      </c>
      <c r="BL188" s="17" t="s">
        <v>557</v>
      </c>
      <c r="BM188" s="184" t="s">
        <v>1352</v>
      </c>
    </row>
    <row r="189" spans="1:65" s="2" customFormat="1">
      <c r="A189" s="34"/>
      <c r="B189" s="35"/>
      <c r="C189" s="36"/>
      <c r="D189" s="186" t="s">
        <v>135</v>
      </c>
      <c r="E189" s="36"/>
      <c r="F189" s="187" t="s">
        <v>1353</v>
      </c>
      <c r="G189" s="36"/>
      <c r="H189" s="36"/>
      <c r="I189" s="188"/>
      <c r="J189" s="36"/>
      <c r="K189" s="36"/>
      <c r="L189" s="39"/>
      <c r="M189" s="189"/>
      <c r="N189" s="190"/>
      <c r="O189" s="64"/>
      <c r="P189" s="64"/>
      <c r="Q189" s="64"/>
      <c r="R189" s="64"/>
      <c r="S189" s="64"/>
      <c r="T189" s="65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135</v>
      </c>
      <c r="AU189" s="17" t="s">
        <v>84</v>
      </c>
    </row>
    <row r="190" spans="1:65" s="2" customFormat="1" ht="16.5" customHeight="1">
      <c r="A190" s="34"/>
      <c r="B190" s="35"/>
      <c r="C190" s="173" t="s">
        <v>587</v>
      </c>
      <c r="D190" s="173" t="s">
        <v>128</v>
      </c>
      <c r="E190" s="174" t="s">
        <v>1354</v>
      </c>
      <c r="F190" s="175" t="s">
        <v>1355</v>
      </c>
      <c r="G190" s="176" t="s">
        <v>253</v>
      </c>
      <c r="H190" s="177">
        <v>80</v>
      </c>
      <c r="I190" s="178"/>
      <c r="J190" s="179">
        <f>ROUND(I190*H190,2)</f>
        <v>0</v>
      </c>
      <c r="K190" s="175" t="s">
        <v>132</v>
      </c>
      <c r="L190" s="39"/>
      <c r="M190" s="180" t="s">
        <v>19</v>
      </c>
      <c r="N190" s="181" t="s">
        <v>47</v>
      </c>
      <c r="O190" s="64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4" t="s">
        <v>557</v>
      </c>
      <c r="AT190" s="184" t="s">
        <v>128</v>
      </c>
      <c r="AU190" s="184" t="s">
        <v>84</v>
      </c>
      <c r="AY190" s="17" t="s">
        <v>126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7" t="s">
        <v>84</v>
      </c>
      <c r="BK190" s="185">
        <f>ROUND(I190*H190,2)</f>
        <v>0</v>
      </c>
      <c r="BL190" s="17" t="s">
        <v>557</v>
      </c>
      <c r="BM190" s="184" t="s">
        <v>1356</v>
      </c>
    </row>
    <row r="191" spans="1:65" s="2" customFormat="1">
      <c r="A191" s="34"/>
      <c r="B191" s="35"/>
      <c r="C191" s="36"/>
      <c r="D191" s="186" t="s">
        <v>135</v>
      </c>
      <c r="E191" s="36"/>
      <c r="F191" s="187" t="s">
        <v>1357</v>
      </c>
      <c r="G191" s="36"/>
      <c r="H191" s="36"/>
      <c r="I191" s="188"/>
      <c r="J191" s="36"/>
      <c r="K191" s="36"/>
      <c r="L191" s="39"/>
      <c r="M191" s="189"/>
      <c r="N191" s="190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135</v>
      </c>
      <c r="AU191" s="17" t="s">
        <v>84</v>
      </c>
    </row>
    <row r="192" spans="1:65" s="2" customFormat="1" ht="16.5" customHeight="1">
      <c r="A192" s="34"/>
      <c r="B192" s="35"/>
      <c r="C192" s="224" t="s">
        <v>598</v>
      </c>
      <c r="D192" s="224" t="s">
        <v>362</v>
      </c>
      <c r="E192" s="225" t="s">
        <v>1358</v>
      </c>
      <c r="F192" s="226" t="s">
        <v>1359</v>
      </c>
      <c r="G192" s="227" t="s">
        <v>253</v>
      </c>
      <c r="H192" s="228">
        <v>80</v>
      </c>
      <c r="I192" s="229"/>
      <c r="J192" s="230">
        <f>ROUND(I192*H192,2)</f>
        <v>0</v>
      </c>
      <c r="K192" s="226" t="s">
        <v>132</v>
      </c>
      <c r="L192" s="231"/>
      <c r="M192" s="232" t="s">
        <v>19</v>
      </c>
      <c r="N192" s="233" t="s">
        <v>47</v>
      </c>
      <c r="O192" s="64"/>
      <c r="P192" s="182">
        <f>O192*H192</f>
        <v>0</v>
      </c>
      <c r="Q192" s="182">
        <v>6.8999999999999997E-4</v>
      </c>
      <c r="R192" s="182">
        <f>Q192*H192</f>
        <v>5.5199999999999999E-2</v>
      </c>
      <c r="S192" s="182">
        <v>0</v>
      </c>
      <c r="T192" s="183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4" t="s">
        <v>1074</v>
      </c>
      <c r="AT192" s="184" t="s">
        <v>362</v>
      </c>
      <c r="AU192" s="184" t="s">
        <v>84</v>
      </c>
      <c r="AY192" s="17" t="s">
        <v>126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7" t="s">
        <v>84</v>
      </c>
      <c r="BK192" s="185">
        <f>ROUND(I192*H192,2)</f>
        <v>0</v>
      </c>
      <c r="BL192" s="17" t="s">
        <v>557</v>
      </c>
      <c r="BM192" s="184" t="s">
        <v>1360</v>
      </c>
    </row>
    <row r="193" spans="1:65" s="2" customFormat="1" ht="16.5" customHeight="1">
      <c r="A193" s="34"/>
      <c r="B193" s="35"/>
      <c r="C193" s="173" t="s">
        <v>612</v>
      </c>
      <c r="D193" s="173" t="s">
        <v>128</v>
      </c>
      <c r="E193" s="174" t="s">
        <v>1361</v>
      </c>
      <c r="F193" s="175" t="s">
        <v>1362</v>
      </c>
      <c r="G193" s="176" t="s">
        <v>253</v>
      </c>
      <c r="H193" s="177">
        <v>20</v>
      </c>
      <c r="I193" s="178"/>
      <c r="J193" s="179">
        <f>ROUND(I193*H193,2)</f>
        <v>0</v>
      </c>
      <c r="K193" s="175" t="s">
        <v>132</v>
      </c>
      <c r="L193" s="39"/>
      <c r="M193" s="180" t="s">
        <v>19</v>
      </c>
      <c r="N193" s="181" t="s">
        <v>47</v>
      </c>
      <c r="O193" s="64"/>
      <c r="P193" s="182">
        <f>O193*H193</f>
        <v>0</v>
      </c>
      <c r="Q193" s="182">
        <v>0.13538</v>
      </c>
      <c r="R193" s="182">
        <f>Q193*H193</f>
        <v>2.7076000000000002</v>
      </c>
      <c r="S193" s="182">
        <v>0</v>
      </c>
      <c r="T193" s="183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4" t="s">
        <v>557</v>
      </c>
      <c r="AT193" s="184" t="s">
        <v>128</v>
      </c>
      <c r="AU193" s="184" t="s">
        <v>84</v>
      </c>
      <c r="AY193" s="17" t="s">
        <v>126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7" t="s">
        <v>84</v>
      </c>
      <c r="BK193" s="185">
        <f>ROUND(I193*H193,2)</f>
        <v>0</v>
      </c>
      <c r="BL193" s="17" t="s">
        <v>557</v>
      </c>
      <c r="BM193" s="184" t="s">
        <v>1363</v>
      </c>
    </row>
    <row r="194" spans="1:65" s="2" customFormat="1">
      <c r="A194" s="34"/>
      <c r="B194" s="35"/>
      <c r="C194" s="36"/>
      <c r="D194" s="186" t="s">
        <v>135</v>
      </c>
      <c r="E194" s="36"/>
      <c r="F194" s="187" t="s">
        <v>1364</v>
      </c>
      <c r="G194" s="36"/>
      <c r="H194" s="36"/>
      <c r="I194" s="188"/>
      <c r="J194" s="36"/>
      <c r="K194" s="36"/>
      <c r="L194" s="39"/>
      <c r="M194" s="189"/>
      <c r="N194" s="190"/>
      <c r="O194" s="64"/>
      <c r="P194" s="64"/>
      <c r="Q194" s="64"/>
      <c r="R194" s="64"/>
      <c r="S194" s="64"/>
      <c r="T194" s="65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135</v>
      </c>
      <c r="AU194" s="17" t="s">
        <v>84</v>
      </c>
    </row>
    <row r="195" spans="1:65" s="2" customFormat="1" ht="16.5" customHeight="1">
      <c r="A195" s="34"/>
      <c r="B195" s="35"/>
      <c r="C195" s="173" t="s">
        <v>618</v>
      </c>
      <c r="D195" s="173" t="s">
        <v>128</v>
      </c>
      <c r="E195" s="174" t="s">
        <v>1365</v>
      </c>
      <c r="F195" s="175" t="s">
        <v>1366</v>
      </c>
      <c r="G195" s="176" t="s">
        <v>131</v>
      </c>
      <c r="H195" s="177">
        <v>48</v>
      </c>
      <c r="I195" s="178"/>
      <c r="J195" s="179">
        <f>ROUND(I195*H195,2)</f>
        <v>0</v>
      </c>
      <c r="K195" s="175" t="s">
        <v>132</v>
      </c>
      <c r="L195" s="39"/>
      <c r="M195" s="180" t="s">
        <v>19</v>
      </c>
      <c r="N195" s="181" t="s">
        <v>47</v>
      </c>
      <c r="O195" s="64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4" t="s">
        <v>557</v>
      </c>
      <c r="AT195" s="184" t="s">
        <v>128</v>
      </c>
      <c r="AU195" s="184" t="s">
        <v>84</v>
      </c>
      <c r="AY195" s="17" t="s">
        <v>126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7" t="s">
        <v>84</v>
      </c>
      <c r="BK195" s="185">
        <f>ROUND(I195*H195,2)</f>
        <v>0</v>
      </c>
      <c r="BL195" s="17" t="s">
        <v>557</v>
      </c>
      <c r="BM195" s="184" t="s">
        <v>1367</v>
      </c>
    </row>
    <row r="196" spans="1:65" s="2" customFormat="1">
      <c r="A196" s="34"/>
      <c r="B196" s="35"/>
      <c r="C196" s="36"/>
      <c r="D196" s="186" t="s">
        <v>135</v>
      </c>
      <c r="E196" s="36"/>
      <c r="F196" s="187" t="s">
        <v>1368</v>
      </c>
      <c r="G196" s="36"/>
      <c r="H196" s="36"/>
      <c r="I196" s="188"/>
      <c r="J196" s="36"/>
      <c r="K196" s="36"/>
      <c r="L196" s="39"/>
      <c r="M196" s="189"/>
      <c r="N196" s="190"/>
      <c r="O196" s="64"/>
      <c r="P196" s="64"/>
      <c r="Q196" s="64"/>
      <c r="R196" s="64"/>
      <c r="S196" s="64"/>
      <c r="T196" s="65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135</v>
      </c>
      <c r="AU196" s="17" t="s">
        <v>84</v>
      </c>
    </row>
    <row r="197" spans="1:65" s="2" customFormat="1" ht="16.5" customHeight="1">
      <c r="A197" s="34"/>
      <c r="B197" s="35"/>
      <c r="C197" s="173" t="s">
        <v>1369</v>
      </c>
      <c r="D197" s="173" t="s">
        <v>128</v>
      </c>
      <c r="E197" s="174" t="s">
        <v>1370</v>
      </c>
      <c r="F197" s="175" t="s">
        <v>1371</v>
      </c>
      <c r="G197" s="176" t="s">
        <v>253</v>
      </c>
      <c r="H197" s="177">
        <v>20</v>
      </c>
      <c r="I197" s="178"/>
      <c r="J197" s="179">
        <f>ROUND(I197*H197,2)</f>
        <v>0</v>
      </c>
      <c r="K197" s="175" t="s">
        <v>132</v>
      </c>
      <c r="L197" s="39"/>
      <c r="M197" s="180" t="s">
        <v>19</v>
      </c>
      <c r="N197" s="181" t="s">
        <v>47</v>
      </c>
      <c r="O197" s="64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4" t="s">
        <v>557</v>
      </c>
      <c r="AT197" s="184" t="s">
        <v>128</v>
      </c>
      <c r="AU197" s="184" t="s">
        <v>84</v>
      </c>
      <c r="AY197" s="17" t="s">
        <v>126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7" t="s">
        <v>84</v>
      </c>
      <c r="BK197" s="185">
        <f>ROUND(I197*H197,2)</f>
        <v>0</v>
      </c>
      <c r="BL197" s="17" t="s">
        <v>557</v>
      </c>
      <c r="BM197" s="184" t="s">
        <v>1372</v>
      </c>
    </row>
    <row r="198" spans="1:65" s="2" customFormat="1">
      <c r="A198" s="34"/>
      <c r="B198" s="35"/>
      <c r="C198" s="36"/>
      <c r="D198" s="186" t="s">
        <v>135</v>
      </c>
      <c r="E198" s="36"/>
      <c r="F198" s="187" t="s">
        <v>1373</v>
      </c>
      <c r="G198" s="36"/>
      <c r="H198" s="36"/>
      <c r="I198" s="188"/>
      <c r="J198" s="36"/>
      <c r="K198" s="36"/>
      <c r="L198" s="39"/>
      <c r="M198" s="189"/>
      <c r="N198" s="190"/>
      <c r="O198" s="64"/>
      <c r="P198" s="64"/>
      <c r="Q198" s="64"/>
      <c r="R198" s="64"/>
      <c r="S198" s="64"/>
      <c r="T198" s="65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135</v>
      </c>
      <c r="AU198" s="17" t="s">
        <v>84</v>
      </c>
    </row>
    <row r="199" spans="1:65" s="2" customFormat="1" ht="16.5" customHeight="1">
      <c r="A199" s="34"/>
      <c r="B199" s="35"/>
      <c r="C199" s="173" t="s">
        <v>624</v>
      </c>
      <c r="D199" s="173" t="s">
        <v>128</v>
      </c>
      <c r="E199" s="174" t="s">
        <v>1374</v>
      </c>
      <c r="F199" s="175" t="s">
        <v>1375</v>
      </c>
      <c r="G199" s="176" t="s">
        <v>253</v>
      </c>
      <c r="H199" s="177">
        <v>220</v>
      </c>
      <c r="I199" s="178"/>
      <c r="J199" s="179">
        <f>ROUND(I199*H199,2)</f>
        <v>0</v>
      </c>
      <c r="K199" s="175" t="s">
        <v>132</v>
      </c>
      <c r="L199" s="39"/>
      <c r="M199" s="180" t="s">
        <v>19</v>
      </c>
      <c r="N199" s="181" t="s">
        <v>47</v>
      </c>
      <c r="O199" s="64"/>
      <c r="P199" s="182">
        <f>O199*H199</f>
        <v>0</v>
      </c>
      <c r="Q199" s="182">
        <v>0</v>
      </c>
      <c r="R199" s="182">
        <f>Q199*H199</f>
        <v>0</v>
      </c>
      <c r="S199" s="182">
        <v>0</v>
      </c>
      <c r="T199" s="183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4" t="s">
        <v>557</v>
      </c>
      <c r="AT199" s="184" t="s">
        <v>128</v>
      </c>
      <c r="AU199" s="184" t="s">
        <v>84</v>
      </c>
      <c r="AY199" s="17" t="s">
        <v>126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7" t="s">
        <v>84</v>
      </c>
      <c r="BK199" s="185">
        <f>ROUND(I199*H199,2)</f>
        <v>0</v>
      </c>
      <c r="BL199" s="17" t="s">
        <v>557</v>
      </c>
      <c r="BM199" s="184" t="s">
        <v>1376</v>
      </c>
    </row>
    <row r="200" spans="1:65" s="2" customFormat="1">
      <c r="A200" s="34"/>
      <c r="B200" s="35"/>
      <c r="C200" s="36"/>
      <c r="D200" s="186" t="s">
        <v>135</v>
      </c>
      <c r="E200" s="36"/>
      <c r="F200" s="187" t="s">
        <v>1377</v>
      </c>
      <c r="G200" s="36"/>
      <c r="H200" s="36"/>
      <c r="I200" s="188"/>
      <c r="J200" s="36"/>
      <c r="K200" s="36"/>
      <c r="L200" s="39"/>
      <c r="M200" s="189"/>
      <c r="N200" s="190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135</v>
      </c>
      <c r="AU200" s="17" t="s">
        <v>84</v>
      </c>
    </row>
    <row r="201" spans="1:65" s="2" customFormat="1" ht="16.5" customHeight="1">
      <c r="A201" s="34"/>
      <c r="B201" s="35"/>
      <c r="C201" s="173" t="s">
        <v>631</v>
      </c>
      <c r="D201" s="173" t="s">
        <v>128</v>
      </c>
      <c r="E201" s="174" t="s">
        <v>1378</v>
      </c>
      <c r="F201" s="175" t="s">
        <v>1379</v>
      </c>
      <c r="G201" s="176" t="s">
        <v>131</v>
      </c>
      <c r="H201" s="177">
        <v>55</v>
      </c>
      <c r="I201" s="178"/>
      <c r="J201" s="179">
        <f>ROUND(I201*H201,2)</f>
        <v>0</v>
      </c>
      <c r="K201" s="175" t="s">
        <v>132</v>
      </c>
      <c r="L201" s="39"/>
      <c r="M201" s="180" t="s">
        <v>19</v>
      </c>
      <c r="N201" s="181" t="s">
        <v>47</v>
      </c>
      <c r="O201" s="64"/>
      <c r="P201" s="182">
        <f>O201*H201</f>
        <v>0</v>
      </c>
      <c r="Q201" s="182">
        <v>0</v>
      </c>
      <c r="R201" s="182">
        <f>Q201*H201</f>
        <v>0</v>
      </c>
      <c r="S201" s="182">
        <v>0.316</v>
      </c>
      <c r="T201" s="183">
        <f>S201*H201</f>
        <v>17.38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4" t="s">
        <v>557</v>
      </c>
      <c r="AT201" s="184" t="s">
        <v>128</v>
      </c>
      <c r="AU201" s="184" t="s">
        <v>84</v>
      </c>
      <c r="AY201" s="17" t="s">
        <v>126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7" t="s">
        <v>84</v>
      </c>
      <c r="BK201" s="185">
        <f>ROUND(I201*H201,2)</f>
        <v>0</v>
      </c>
      <c r="BL201" s="17" t="s">
        <v>557</v>
      </c>
      <c r="BM201" s="184" t="s">
        <v>1380</v>
      </c>
    </row>
    <row r="202" spans="1:65" s="2" customFormat="1">
      <c r="A202" s="34"/>
      <c r="B202" s="35"/>
      <c r="C202" s="36"/>
      <c r="D202" s="186" t="s">
        <v>135</v>
      </c>
      <c r="E202" s="36"/>
      <c r="F202" s="187" t="s">
        <v>1381</v>
      </c>
      <c r="G202" s="36"/>
      <c r="H202" s="36"/>
      <c r="I202" s="188"/>
      <c r="J202" s="36"/>
      <c r="K202" s="36"/>
      <c r="L202" s="39"/>
      <c r="M202" s="189"/>
      <c r="N202" s="190"/>
      <c r="O202" s="64"/>
      <c r="P202" s="64"/>
      <c r="Q202" s="64"/>
      <c r="R202" s="64"/>
      <c r="S202" s="64"/>
      <c r="T202" s="65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135</v>
      </c>
      <c r="AU202" s="17" t="s">
        <v>84</v>
      </c>
    </row>
    <row r="203" spans="1:65" s="2" customFormat="1" ht="16.5" customHeight="1">
      <c r="A203" s="34"/>
      <c r="B203" s="35"/>
      <c r="C203" s="173" t="s">
        <v>644</v>
      </c>
      <c r="D203" s="173" t="s">
        <v>128</v>
      </c>
      <c r="E203" s="174" t="s">
        <v>1382</v>
      </c>
      <c r="F203" s="175" t="s">
        <v>1383</v>
      </c>
      <c r="G203" s="176" t="s">
        <v>253</v>
      </c>
      <c r="H203" s="177">
        <v>220</v>
      </c>
      <c r="I203" s="178"/>
      <c r="J203" s="179">
        <f>ROUND(I203*H203,2)</f>
        <v>0</v>
      </c>
      <c r="K203" s="175" t="s">
        <v>132</v>
      </c>
      <c r="L203" s="39"/>
      <c r="M203" s="180" t="s">
        <v>19</v>
      </c>
      <c r="N203" s="181" t="s">
        <v>47</v>
      </c>
      <c r="O203" s="64"/>
      <c r="P203" s="182">
        <f>O203*H203</f>
        <v>0</v>
      </c>
      <c r="Q203" s="182">
        <v>3.0000000000000001E-5</v>
      </c>
      <c r="R203" s="182">
        <f>Q203*H203</f>
        <v>6.6E-3</v>
      </c>
      <c r="S203" s="182">
        <v>0</v>
      </c>
      <c r="T203" s="183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4" t="s">
        <v>557</v>
      </c>
      <c r="AT203" s="184" t="s">
        <v>128</v>
      </c>
      <c r="AU203" s="184" t="s">
        <v>84</v>
      </c>
      <c r="AY203" s="17" t="s">
        <v>126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7" t="s">
        <v>84</v>
      </c>
      <c r="BK203" s="185">
        <f>ROUND(I203*H203,2)</f>
        <v>0</v>
      </c>
      <c r="BL203" s="17" t="s">
        <v>557</v>
      </c>
      <c r="BM203" s="184" t="s">
        <v>1384</v>
      </c>
    </row>
    <row r="204" spans="1:65" s="2" customFormat="1">
      <c r="A204" s="34"/>
      <c r="B204" s="35"/>
      <c r="C204" s="36"/>
      <c r="D204" s="186" t="s">
        <v>135</v>
      </c>
      <c r="E204" s="36"/>
      <c r="F204" s="187" t="s">
        <v>1385</v>
      </c>
      <c r="G204" s="36"/>
      <c r="H204" s="36"/>
      <c r="I204" s="188"/>
      <c r="J204" s="36"/>
      <c r="K204" s="36"/>
      <c r="L204" s="39"/>
      <c r="M204" s="189"/>
      <c r="N204" s="190"/>
      <c r="O204" s="64"/>
      <c r="P204" s="64"/>
      <c r="Q204" s="64"/>
      <c r="R204" s="64"/>
      <c r="S204" s="64"/>
      <c r="T204" s="65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135</v>
      </c>
      <c r="AU204" s="17" t="s">
        <v>84</v>
      </c>
    </row>
    <row r="205" spans="1:65" s="2" customFormat="1" ht="16.5" customHeight="1">
      <c r="A205" s="34"/>
      <c r="B205" s="35"/>
      <c r="C205" s="173" t="s">
        <v>649</v>
      </c>
      <c r="D205" s="173" t="s">
        <v>128</v>
      </c>
      <c r="E205" s="174" t="s">
        <v>1386</v>
      </c>
      <c r="F205" s="175" t="s">
        <v>1387</v>
      </c>
      <c r="G205" s="176" t="s">
        <v>131</v>
      </c>
      <c r="H205" s="177">
        <v>55</v>
      </c>
      <c r="I205" s="178"/>
      <c r="J205" s="179">
        <f>ROUND(I205*H205,2)</f>
        <v>0</v>
      </c>
      <c r="K205" s="175" t="s">
        <v>132</v>
      </c>
      <c r="L205" s="39"/>
      <c r="M205" s="180" t="s">
        <v>19</v>
      </c>
      <c r="N205" s="181" t="s">
        <v>47</v>
      </c>
      <c r="O205" s="64"/>
      <c r="P205" s="182">
        <f>O205*H205</f>
        <v>0</v>
      </c>
      <c r="Q205" s="182">
        <v>0</v>
      </c>
      <c r="R205" s="182">
        <f>Q205*H205</f>
        <v>0</v>
      </c>
      <c r="S205" s="182">
        <v>0.32500000000000001</v>
      </c>
      <c r="T205" s="183">
        <f>S205*H205</f>
        <v>17.875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4" t="s">
        <v>557</v>
      </c>
      <c r="AT205" s="184" t="s">
        <v>128</v>
      </c>
      <c r="AU205" s="184" t="s">
        <v>84</v>
      </c>
      <c r="AY205" s="17" t="s">
        <v>126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7" t="s">
        <v>84</v>
      </c>
      <c r="BK205" s="185">
        <f>ROUND(I205*H205,2)</f>
        <v>0</v>
      </c>
      <c r="BL205" s="17" t="s">
        <v>557</v>
      </c>
      <c r="BM205" s="184" t="s">
        <v>1388</v>
      </c>
    </row>
    <row r="206" spans="1:65" s="2" customFormat="1">
      <c r="A206" s="34"/>
      <c r="B206" s="35"/>
      <c r="C206" s="36"/>
      <c r="D206" s="186" t="s">
        <v>135</v>
      </c>
      <c r="E206" s="36"/>
      <c r="F206" s="187" t="s">
        <v>1389</v>
      </c>
      <c r="G206" s="36"/>
      <c r="H206" s="36"/>
      <c r="I206" s="188"/>
      <c r="J206" s="36"/>
      <c r="K206" s="36"/>
      <c r="L206" s="39"/>
      <c r="M206" s="189"/>
      <c r="N206" s="190"/>
      <c r="O206" s="64"/>
      <c r="P206" s="64"/>
      <c r="Q206" s="64"/>
      <c r="R206" s="64"/>
      <c r="S206" s="64"/>
      <c r="T206" s="65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135</v>
      </c>
      <c r="AU206" s="17" t="s">
        <v>84</v>
      </c>
    </row>
    <row r="207" spans="1:65" s="2" customFormat="1" ht="21.75" customHeight="1">
      <c r="A207" s="34"/>
      <c r="B207" s="35"/>
      <c r="C207" s="173" t="s">
        <v>654</v>
      </c>
      <c r="D207" s="173" t="s">
        <v>128</v>
      </c>
      <c r="E207" s="174" t="s">
        <v>1390</v>
      </c>
      <c r="F207" s="175" t="s">
        <v>1391</v>
      </c>
      <c r="G207" s="176" t="s">
        <v>131</v>
      </c>
      <c r="H207" s="177">
        <v>55</v>
      </c>
      <c r="I207" s="178"/>
      <c r="J207" s="179">
        <f>ROUND(I207*H207,2)</f>
        <v>0</v>
      </c>
      <c r="K207" s="175" t="s">
        <v>132</v>
      </c>
      <c r="L207" s="39"/>
      <c r="M207" s="180" t="s">
        <v>19</v>
      </c>
      <c r="N207" s="181" t="s">
        <v>47</v>
      </c>
      <c r="O207" s="64"/>
      <c r="P207" s="182">
        <f>O207*H207</f>
        <v>0</v>
      </c>
      <c r="Q207" s="182">
        <v>0.2024</v>
      </c>
      <c r="R207" s="182">
        <f>Q207*H207</f>
        <v>11.132</v>
      </c>
      <c r="S207" s="182">
        <v>0</v>
      </c>
      <c r="T207" s="183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4" t="s">
        <v>557</v>
      </c>
      <c r="AT207" s="184" t="s">
        <v>128</v>
      </c>
      <c r="AU207" s="184" t="s">
        <v>84</v>
      </c>
      <c r="AY207" s="17" t="s">
        <v>126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7" t="s">
        <v>84</v>
      </c>
      <c r="BK207" s="185">
        <f>ROUND(I207*H207,2)</f>
        <v>0</v>
      </c>
      <c r="BL207" s="17" t="s">
        <v>557</v>
      </c>
      <c r="BM207" s="184" t="s">
        <v>1392</v>
      </c>
    </row>
    <row r="208" spans="1:65" s="2" customFormat="1">
      <c r="A208" s="34"/>
      <c r="B208" s="35"/>
      <c r="C208" s="36"/>
      <c r="D208" s="186" t="s">
        <v>135</v>
      </c>
      <c r="E208" s="36"/>
      <c r="F208" s="187" t="s">
        <v>1393</v>
      </c>
      <c r="G208" s="36"/>
      <c r="H208" s="36"/>
      <c r="I208" s="188"/>
      <c r="J208" s="36"/>
      <c r="K208" s="36"/>
      <c r="L208" s="39"/>
      <c r="M208" s="189"/>
      <c r="N208" s="190"/>
      <c r="O208" s="64"/>
      <c r="P208" s="64"/>
      <c r="Q208" s="64"/>
      <c r="R208" s="64"/>
      <c r="S208" s="64"/>
      <c r="T208" s="65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135</v>
      </c>
      <c r="AU208" s="17" t="s">
        <v>84</v>
      </c>
    </row>
    <row r="209" spans="1:65" s="2" customFormat="1" ht="16.5" customHeight="1">
      <c r="A209" s="34"/>
      <c r="B209" s="35"/>
      <c r="C209" s="173" t="s">
        <v>660</v>
      </c>
      <c r="D209" s="173" t="s">
        <v>128</v>
      </c>
      <c r="E209" s="174" t="s">
        <v>1394</v>
      </c>
      <c r="F209" s="175" t="s">
        <v>1395</v>
      </c>
      <c r="G209" s="176" t="s">
        <v>131</v>
      </c>
      <c r="H209" s="177">
        <v>55</v>
      </c>
      <c r="I209" s="178"/>
      <c r="J209" s="179">
        <f>ROUND(I209*H209,2)</f>
        <v>0</v>
      </c>
      <c r="K209" s="175" t="s">
        <v>132</v>
      </c>
      <c r="L209" s="39"/>
      <c r="M209" s="180" t="s">
        <v>19</v>
      </c>
      <c r="N209" s="181" t="s">
        <v>47</v>
      </c>
      <c r="O209" s="64"/>
      <c r="P209" s="182">
        <f>O209*H209</f>
        <v>0</v>
      </c>
      <c r="Q209" s="182">
        <v>0.34011999999999998</v>
      </c>
      <c r="R209" s="182">
        <f>Q209*H209</f>
        <v>18.706599999999998</v>
      </c>
      <c r="S209" s="182">
        <v>0</v>
      </c>
      <c r="T209" s="183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4" t="s">
        <v>557</v>
      </c>
      <c r="AT209" s="184" t="s">
        <v>128</v>
      </c>
      <c r="AU209" s="184" t="s">
        <v>84</v>
      </c>
      <c r="AY209" s="17" t="s">
        <v>126</v>
      </c>
      <c r="BE209" s="185">
        <f>IF(N209="základní",J209,0)</f>
        <v>0</v>
      </c>
      <c r="BF209" s="185">
        <f>IF(N209="snížená",J209,0)</f>
        <v>0</v>
      </c>
      <c r="BG209" s="185">
        <f>IF(N209="zákl. přenesená",J209,0)</f>
        <v>0</v>
      </c>
      <c r="BH209" s="185">
        <f>IF(N209="sníž. přenesená",J209,0)</f>
        <v>0</v>
      </c>
      <c r="BI209" s="185">
        <f>IF(N209="nulová",J209,0)</f>
        <v>0</v>
      </c>
      <c r="BJ209" s="17" t="s">
        <v>84</v>
      </c>
      <c r="BK209" s="185">
        <f>ROUND(I209*H209,2)</f>
        <v>0</v>
      </c>
      <c r="BL209" s="17" t="s">
        <v>557</v>
      </c>
      <c r="BM209" s="184" t="s">
        <v>1396</v>
      </c>
    </row>
    <row r="210" spans="1:65" s="2" customFormat="1">
      <c r="A210" s="34"/>
      <c r="B210" s="35"/>
      <c r="C210" s="36"/>
      <c r="D210" s="186" t="s">
        <v>135</v>
      </c>
      <c r="E210" s="36"/>
      <c r="F210" s="187" t="s">
        <v>1397</v>
      </c>
      <c r="G210" s="36"/>
      <c r="H210" s="36"/>
      <c r="I210" s="188"/>
      <c r="J210" s="36"/>
      <c r="K210" s="36"/>
      <c r="L210" s="39"/>
      <c r="M210" s="189"/>
      <c r="N210" s="190"/>
      <c r="O210" s="64"/>
      <c r="P210" s="64"/>
      <c r="Q210" s="64"/>
      <c r="R210" s="64"/>
      <c r="S210" s="64"/>
      <c r="T210" s="65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135</v>
      </c>
      <c r="AU210" s="17" t="s">
        <v>84</v>
      </c>
    </row>
    <row r="211" spans="1:65" s="2" customFormat="1" ht="16.5" customHeight="1">
      <c r="A211" s="34"/>
      <c r="B211" s="35"/>
      <c r="C211" s="173" t="s">
        <v>665</v>
      </c>
      <c r="D211" s="173" t="s">
        <v>128</v>
      </c>
      <c r="E211" s="174" t="s">
        <v>1398</v>
      </c>
      <c r="F211" s="175" t="s">
        <v>1399</v>
      </c>
      <c r="G211" s="176" t="s">
        <v>131</v>
      </c>
      <c r="H211" s="177">
        <v>55</v>
      </c>
      <c r="I211" s="178"/>
      <c r="J211" s="179">
        <f>ROUND(I211*H211,2)</f>
        <v>0</v>
      </c>
      <c r="K211" s="175" t="s">
        <v>132</v>
      </c>
      <c r="L211" s="39"/>
      <c r="M211" s="180" t="s">
        <v>19</v>
      </c>
      <c r="N211" s="181" t="s">
        <v>47</v>
      </c>
      <c r="O211" s="64"/>
      <c r="P211" s="182">
        <f>O211*H211</f>
        <v>0</v>
      </c>
      <c r="Q211" s="182">
        <v>0.14504</v>
      </c>
      <c r="R211" s="182">
        <f>Q211*H211</f>
        <v>7.9771999999999998</v>
      </c>
      <c r="S211" s="182">
        <v>0</v>
      </c>
      <c r="T211" s="183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4" t="s">
        <v>557</v>
      </c>
      <c r="AT211" s="184" t="s">
        <v>128</v>
      </c>
      <c r="AU211" s="184" t="s">
        <v>84</v>
      </c>
      <c r="AY211" s="17" t="s">
        <v>126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7" t="s">
        <v>84</v>
      </c>
      <c r="BK211" s="185">
        <f>ROUND(I211*H211,2)</f>
        <v>0</v>
      </c>
      <c r="BL211" s="17" t="s">
        <v>557</v>
      </c>
      <c r="BM211" s="184" t="s">
        <v>1400</v>
      </c>
    </row>
    <row r="212" spans="1:65" s="2" customFormat="1">
      <c r="A212" s="34"/>
      <c r="B212" s="35"/>
      <c r="C212" s="36"/>
      <c r="D212" s="186" t="s">
        <v>135</v>
      </c>
      <c r="E212" s="36"/>
      <c r="F212" s="187" t="s">
        <v>1401</v>
      </c>
      <c r="G212" s="36"/>
      <c r="H212" s="36"/>
      <c r="I212" s="188"/>
      <c r="J212" s="36"/>
      <c r="K212" s="36"/>
      <c r="L212" s="39"/>
      <c r="M212" s="189"/>
      <c r="N212" s="190"/>
      <c r="O212" s="64"/>
      <c r="P212" s="64"/>
      <c r="Q212" s="64"/>
      <c r="R212" s="64"/>
      <c r="S212" s="64"/>
      <c r="T212" s="65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135</v>
      </c>
      <c r="AU212" s="17" t="s">
        <v>84</v>
      </c>
    </row>
    <row r="213" spans="1:65" s="2" customFormat="1" ht="16.5" customHeight="1">
      <c r="A213" s="34"/>
      <c r="B213" s="35"/>
      <c r="C213" s="173" t="s">
        <v>669</v>
      </c>
      <c r="D213" s="173" t="s">
        <v>128</v>
      </c>
      <c r="E213" s="174" t="s">
        <v>1402</v>
      </c>
      <c r="F213" s="175" t="s">
        <v>1403</v>
      </c>
      <c r="G213" s="176" t="s">
        <v>345</v>
      </c>
      <c r="H213" s="177">
        <v>73.2</v>
      </c>
      <c r="I213" s="178"/>
      <c r="J213" s="179">
        <f>ROUND(I213*H213,2)</f>
        <v>0</v>
      </c>
      <c r="K213" s="175" t="s">
        <v>132</v>
      </c>
      <c r="L213" s="39"/>
      <c r="M213" s="180" t="s">
        <v>19</v>
      </c>
      <c r="N213" s="181" t="s">
        <v>47</v>
      </c>
      <c r="O213" s="64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4" t="s">
        <v>557</v>
      </c>
      <c r="AT213" s="184" t="s">
        <v>128</v>
      </c>
      <c r="AU213" s="184" t="s">
        <v>84</v>
      </c>
      <c r="AY213" s="17" t="s">
        <v>126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7" t="s">
        <v>84</v>
      </c>
      <c r="BK213" s="185">
        <f>ROUND(I213*H213,2)</f>
        <v>0</v>
      </c>
      <c r="BL213" s="17" t="s">
        <v>557</v>
      </c>
      <c r="BM213" s="184" t="s">
        <v>1404</v>
      </c>
    </row>
    <row r="214" spans="1:65" s="2" customFormat="1">
      <c r="A214" s="34"/>
      <c r="B214" s="35"/>
      <c r="C214" s="36"/>
      <c r="D214" s="186" t="s">
        <v>135</v>
      </c>
      <c r="E214" s="36"/>
      <c r="F214" s="187" t="s">
        <v>1405</v>
      </c>
      <c r="G214" s="36"/>
      <c r="H214" s="36"/>
      <c r="I214" s="188"/>
      <c r="J214" s="36"/>
      <c r="K214" s="36"/>
      <c r="L214" s="39"/>
      <c r="M214" s="189"/>
      <c r="N214" s="190"/>
      <c r="O214" s="64"/>
      <c r="P214" s="64"/>
      <c r="Q214" s="64"/>
      <c r="R214" s="64"/>
      <c r="S214" s="64"/>
      <c r="T214" s="65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135</v>
      </c>
      <c r="AU214" s="17" t="s">
        <v>84</v>
      </c>
    </row>
    <row r="215" spans="1:65" s="2" customFormat="1" ht="16.5" customHeight="1">
      <c r="A215" s="34"/>
      <c r="B215" s="35"/>
      <c r="C215" s="173" t="s">
        <v>673</v>
      </c>
      <c r="D215" s="173" t="s">
        <v>128</v>
      </c>
      <c r="E215" s="174" t="s">
        <v>1406</v>
      </c>
      <c r="F215" s="175" t="s">
        <v>1407</v>
      </c>
      <c r="G215" s="176" t="s">
        <v>345</v>
      </c>
      <c r="H215" s="177">
        <v>1464</v>
      </c>
      <c r="I215" s="178"/>
      <c r="J215" s="179">
        <f>ROUND(I215*H215,2)</f>
        <v>0</v>
      </c>
      <c r="K215" s="175" t="s">
        <v>132</v>
      </c>
      <c r="L215" s="39"/>
      <c r="M215" s="180" t="s">
        <v>19</v>
      </c>
      <c r="N215" s="181" t="s">
        <v>47</v>
      </c>
      <c r="O215" s="64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4" t="s">
        <v>557</v>
      </c>
      <c r="AT215" s="184" t="s">
        <v>128</v>
      </c>
      <c r="AU215" s="184" t="s">
        <v>84</v>
      </c>
      <c r="AY215" s="17" t="s">
        <v>126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7" t="s">
        <v>84</v>
      </c>
      <c r="BK215" s="185">
        <f>ROUND(I215*H215,2)</f>
        <v>0</v>
      </c>
      <c r="BL215" s="17" t="s">
        <v>557</v>
      </c>
      <c r="BM215" s="184" t="s">
        <v>1408</v>
      </c>
    </row>
    <row r="216" spans="1:65" s="2" customFormat="1">
      <c r="A216" s="34"/>
      <c r="B216" s="35"/>
      <c r="C216" s="36"/>
      <c r="D216" s="186" t="s">
        <v>135</v>
      </c>
      <c r="E216" s="36"/>
      <c r="F216" s="187" t="s">
        <v>1409</v>
      </c>
      <c r="G216" s="36"/>
      <c r="H216" s="36"/>
      <c r="I216" s="188"/>
      <c r="J216" s="36"/>
      <c r="K216" s="36"/>
      <c r="L216" s="39"/>
      <c r="M216" s="189"/>
      <c r="N216" s="190"/>
      <c r="O216" s="64"/>
      <c r="P216" s="64"/>
      <c r="Q216" s="64"/>
      <c r="R216" s="64"/>
      <c r="S216" s="64"/>
      <c r="T216" s="65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135</v>
      </c>
      <c r="AU216" s="17" t="s">
        <v>84</v>
      </c>
    </row>
    <row r="217" spans="1:65" s="2" customFormat="1" ht="24.2" customHeight="1">
      <c r="A217" s="34"/>
      <c r="B217" s="35"/>
      <c r="C217" s="173" t="s">
        <v>678</v>
      </c>
      <c r="D217" s="173" t="s">
        <v>128</v>
      </c>
      <c r="E217" s="174" t="s">
        <v>1410</v>
      </c>
      <c r="F217" s="175" t="s">
        <v>1411</v>
      </c>
      <c r="G217" s="176" t="s">
        <v>345</v>
      </c>
      <c r="H217" s="177">
        <v>53.4</v>
      </c>
      <c r="I217" s="178"/>
      <c r="J217" s="179">
        <f>ROUND(I217*H217,2)</f>
        <v>0</v>
      </c>
      <c r="K217" s="175" t="s">
        <v>132</v>
      </c>
      <c r="L217" s="39"/>
      <c r="M217" s="180" t="s">
        <v>19</v>
      </c>
      <c r="N217" s="181" t="s">
        <v>47</v>
      </c>
      <c r="O217" s="64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4" t="s">
        <v>557</v>
      </c>
      <c r="AT217" s="184" t="s">
        <v>128</v>
      </c>
      <c r="AU217" s="184" t="s">
        <v>84</v>
      </c>
      <c r="AY217" s="17" t="s">
        <v>126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7" t="s">
        <v>84</v>
      </c>
      <c r="BK217" s="185">
        <f>ROUND(I217*H217,2)</f>
        <v>0</v>
      </c>
      <c r="BL217" s="17" t="s">
        <v>557</v>
      </c>
      <c r="BM217" s="184" t="s">
        <v>1412</v>
      </c>
    </row>
    <row r="218" spans="1:65" s="2" customFormat="1">
      <c r="A218" s="34"/>
      <c r="B218" s="35"/>
      <c r="C218" s="36"/>
      <c r="D218" s="186" t="s">
        <v>135</v>
      </c>
      <c r="E218" s="36"/>
      <c r="F218" s="187" t="s">
        <v>1413</v>
      </c>
      <c r="G218" s="36"/>
      <c r="H218" s="36"/>
      <c r="I218" s="188"/>
      <c r="J218" s="36"/>
      <c r="K218" s="36"/>
      <c r="L218" s="39"/>
      <c r="M218" s="189"/>
      <c r="N218" s="190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135</v>
      </c>
      <c r="AU218" s="17" t="s">
        <v>84</v>
      </c>
    </row>
    <row r="219" spans="1:65" s="2" customFormat="1" ht="24.2" customHeight="1">
      <c r="A219" s="34"/>
      <c r="B219" s="35"/>
      <c r="C219" s="173" t="s">
        <v>682</v>
      </c>
      <c r="D219" s="173" t="s">
        <v>128</v>
      </c>
      <c r="E219" s="174" t="s">
        <v>1414</v>
      </c>
      <c r="F219" s="175" t="s">
        <v>1415</v>
      </c>
      <c r="G219" s="176" t="s">
        <v>345</v>
      </c>
      <c r="H219" s="177">
        <v>19.8</v>
      </c>
      <c r="I219" s="178"/>
      <c r="J219" s="179">
        <f>ROUND(I219*H219,2)</f>
        <v>0</v>
      </c>
      <c r="K219" s="175" t="s">
        <v>132</v>
      </c>
      <c r="L219" s="39"/>
      <c r="M219" s="180" t="s">
        <v>19</v>
      </c>
      <c r="N219" s="181" t="s">
        <v>47</v>
      </c>
      <c r="O219" s="64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4" t="s">
        <v>557</v>
      </c>
      <c r="AT219" s="184" t="s">
        <v>128</v>
      </c>
      <c r="AU219" s="184" t="s">
        <v>84</v>
      </c>
      <c r="AY219" s="17" t="s">
        <v>126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7" t="s">
        <v>84</v>
      </c>
      <c r="BK219" s="185">
        <f>ROUND(I219*H219,2)</f>
        <v>0</v>
      </c>
      <c r="BL219" s="17" t="s">
        <v>557</v>
      </c>
      <c r="BM219" s="184" t="s">
        <v>1416</v>
      </c>
    </row>
    <row r="220" spans="1:65" s="2" customFormat="1">
      <c r="A220" s="34"/>
      <c r="B220" s="35"/>
      <c r="C220" s="36"/>
      <c r="D220" s="186" t="s">
        <v>135</v>
      </c>
      <c r="E220" s="36"/>
      <c r="F220" s="187" t="s">
        <v>1417</v>
      </c>
      <c r="G220" s="36"/>
      <c r="H220" s="36"/>
      <c r="I220" s="188"/>
      <c r="J220" s="36"/>
      <c r="K220" s="36"/>
      <c r="L220" s="39"/>
      <c r="M220" s="189"/>
      <c r="N220" s="190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135</v>
      </c>
      <c r="AU220" s="17" t="s">
        <v>84</v>
      </c>
    </row>
    <row r="221" spans="1:65" s="2" customFormat="1" ht="16.5" customHeight="1">
      <c r="A221" s="34"/>
      <c r="B221" s="35"/>
      <c r="C221" s="173" t="s">
        <v>687</v>
      </c>
      <c r="D221" s="173" t="s">
        <v>128</v>
      </c>
      <c r="E221" s="174" t="s">
        <v>1418</v>
      </c>
      <c r="F221" s="175" t="s">
        <v>1419</v>
      </c>
      <c r="G221" s="176" t="s">
        <v>345</v>
      </c>
      <c r="H221" s="177">
        <v>45.39</v>
      </c>
      <c r="I221" s="178"/>
      <c r="J221" s="179">
        <f>ROUND(I221*H221,2)</f>
        <v>0</v>
      </c>
      <c r="K221" s="175" t="s">
        <v>132</v>
      </c>
      <c r="L221" s="39"/>
      <c r="M221" s="180" t="s">
        <v>19</v>
      </c>
      <c r="N221" s="181" t="s">
        <v>47</v>
      </c>
      <c r="O221" s="64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4" t="s">
        <v>557</v>
      </c>
      <c r="AT221" s="184" t="s">
        <v>128</v>
      </c>
      <c r="AU221" s="184" t="s">
        <v>84</v>
      </c>
      <c r="AY221" s="17" t="s">
        <v>126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7" t="s">
        <v>84</v>
      </c>
      <c r="BK221" s="185">
        <f>ROUND(I221*H221,2)</f>
        <v>0</v>
      </c>
      <c r="BL221" s="17" t="s">
        <v>557</v>
      </c>
      <c r="BM221" s="184" t="s">
        <v>1420</v>
      </c>
    </row>
    <row r="222" spans="1:65" s="2" customFormat="1">
      <c r="A222" s="34"/>
      <c r="B222" s="35"/>
      <c r="C222" s="36"/>
      <c r="D222" s="186" t="s">
        <v>135</v>
      </c>
      <c r="E222" s="36"/>
      <c r="F222" s="187" t="s">
        <v>1421</v>
      </c>
      <c r="G222" s="36"/>
      <c r="H222" s="36"/>
      <c r="I222" s="188"/>
      <c r="J222" s="36"/>
      <c r="K222" s="36"/>
      <c r="L222" s="39"/>
      <c r="M222" s="189"/>
      <c r="N222" s="190"/>
      <c r="O222" s="64"/>
      <c r="P222" s="64"/>
      <c r="Q222" s="64"/>
      <c r="R222" s="64"/>
      <c r="S222" s="64"/>
      <c r="T222" s="65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135</v>
      </c>
      <c r="AU222" s="17" t="s">
        <v>84</v>
      </c>
    </row>
    <row r="223" spans="1:65" s="2" customFormat="1" ht="21.75" customHeight="1">
      <c r="A223" s="34"/>
      <c r="B223" s="35"/>
      <c r="C223" s="173" t="s">
        <v>691</v>
      </c>
      <c r="D223" s="173" t="s">
        <v>128</v>
      </c>
      <c r="E223" s="174" t="s">
        <v>1422</v>
      </c>
      <c r="F223" s="175" t="s">
        <v>1423</v>
      </c>
      <c r="G223" s="176" t="s">
        <v>280</v>
      </c>
      <c r="H223" s="177">
        <v>26.7</v>
      </c>
      <c r="I223" s="178"/>
      <c r="J223" s="179">
        <f>ROUND(I223*H223,2)</f>
        <v>0</v>
      </c>
      <c r="K223" s="175" t="s">
        <v>132</v>
      </c>
      <c r="L223" s="39"/>
      <c r="M223" s="180" t="s">
        <v>19</v>
      </c>
      <c r="N223" s="181" t="s">
        <v>47</v>
      </c>
      <c r="O223" s="64"/>
      <c r="P223" s="182">
        <f>O223*H223</f>
        <v>0</v>
      </c>
      <c r="Q223" s="182">
        <v>0</v>
      </c>
      <c r="R223" s="182">
        <f>Q223*H223</f>
        <v>0</v>
      </c>
      <c r="S223" s="182">
        <v>0</v>
      </c>
      <c r="T223" s="183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4" t="s">
        <v>557</v>
      </c>
      <c r="AT223" s="184" t="s">
        <v>128</v>
      </c>
      <c r="AU223" s="184" t="s">
        <v>84</v>
      </c>
      <c r="AY223" s="17" t="s">
        <v>126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7" t="s">
        <v>84</v>
      </c>
      <c r="BK223" s="185">
        <f>ROUND(I223*H223,2)</f>
        <v>0</v>
      </c>
      <c r="BL223" s="17" t="s">
        <v>557</v>
      </c>
      <c r="BM223" s="184" t="s">
        <v>1424</v>
      </c>
    </row>
    <row r="224" spans="1:65" s="2" customFormat="1">
      <c r="A224" s="34"/>
      <c r="B224" s="35"/>
      <c r="C224" s="36"/>
      <c r="D224" s="186" t="s">
        <v>135</v>
      </c>
      <c r="E224" s="36"/>
      <c r="F224" s="187" t="s">
        <v>1425</v>
      </c>
      <c r="G224" s="36"/>
      <c r="H224" s="36"/>
      <c r="I224" s="188"/>
      <c r="J224" s="36"/>
      <c r="K224" s="36"/>
      <c r="L224" s="39"/>
      <c r="M224" s="189"/>
      <c r="N224" s="190"/>
      <c r="O224" s="64"/>
      <c r="P224" s="64"/>
      <c r="Q224" s="64"/>
      <c r="R224" s="64"/>
      <c r="S224" s="64"/>
      <c r="T224" s="65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135</v>
      </c>
      <c r="AU224" s="17" t="s">
        <v>84</v>
      </c>
    </row>
    <row r="225" spans="1:65" s="2" customFormat="1" ht="24.2" customHeight="1">
      <c r="A225" s="34"/>
      <c r="B225" s="35"/>
      <c r="C225" s="173" t="s">
        <v>696</v>
      </c>
      <c r="D225" s="173" t="s">
        <v>128</v>
      </c>
      <c r="E225" s="174" t="s">
        <v>1426</v>
      </c>
      <c r="F225" s="175" t="s">
        <v>1427</v>
      </c>
      <c r="G225" s="176" t="s">
        <v>280</v>
      </c>
      <c r="H225" s="177">
        <v>534</v>
      </c>
      <c r="I225" s="178"/>
      <c r="J225" s="179">
        <f>ROUND(I225*H225,2)</f>
        <v>0</v>
      </c>
      <c r="K225" s="175" t="s">
        <v>132</v>
      </c>
      <c r="L225" s="39"/>
      <c r="M225" s="180" t="s">
        <v>19</v>
      </c>
      <c r="N225" s="181" t="s">
        <v>47</v>
      </c>
      <c r="O225" s="64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4" t="s">
        <v>557</v>
      </c>
      <c r="AT225" s="184" t="s">
        <v>128</v>
      </c>
      <c r="AU225" s="184" t="s">
        <v>84</v>
      </c>
      <c r="AY225" s="17" t="s">
        <v>126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7" t="s">
        <v>84</v>
      </c>
      <c r="BK225" s="185">
        <f>ROUND(I225*H225,2)</f>
        <v>0</v>
      </c>
      <c r="BL225" s="17" t="s">
        <v>557</v>
      </c>
      <c r="BM225" s="184" t="s">
        <v>1428</v>
      </c>
    </row>
    <row r="226" spans="1:65" s="2" customFormat="1">
      <c r="A226" s="34"/>
      <c r="B226" s="35"/>
      <c r="C226" s="36"/>
      <c r="D226" s="186" t="s">
        <v>135</v>
      </c>
      <c r="E226" s="36"/>
      <c r="F226" s="187" t="s">
        <v>1429</v>
      </c>
      <c r="G226" s="36"/>
      <c r="H226" s="36"/>
      <c r="I226" s="188"/>
      <c r="J226" s="36"/>
      <c r="K226" s="36"/>
      <c r="L226" s="39"/>
      <c r="M226" s="189"/>
      <c r="N226" s="190"/>
      <c r="O226" s="64"/>
      <c r="P226" s="64"/>
      <c r="Q226" s="64"/>
      <c r="R226" s="64"/>
      <c r="S226" s="64"/>
      <c r="T226" s="65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135</v>
      </c>
      <c r="AU226" s="17" t="s">
        <v>84</v>
      </c>
    </row>
    <row r="227" spans="1:65" s="2" customFormat="1" ht="16.5" customHeight="1">
      <c r="A227" s="34"/>
      <c r="B227" s="35"/>
      <c r="C227" s="224" t="s">
        <v>700</v>
      </c>
      <c r="D227" s="224" t="s">
        <v>362</v>
      </c>
      <c r="E227" s="225" t="s">
        <v>1430</v>
      </c>
      <c r="F227" s="226" t="s">
        <v>1431</v>
      </c>
      <c r="G227" s="227" t="s">
        <v>1185</v>
      </c>
      <c r="H227" s="228">
        <v>1</v>
      </c>
      <c r="I227" s="229"/>
      <c r="J227" s="230">
        <f>ROUND(I227*H227,2)</f>
        <v>0</v>
      </c>
      <c r="K227" s="226" t="s">
        <v>19</v>
      </c>
      <c r="L227" s="231"/>
      <c r="M227" s="232" t="s">
        <v>19</v>
      </c>
      <c r="N227" s="233" t="s">
        <v>47</v>
      </c>
      <c r="O227" s="64"/>
      <c r="P227" s="182">
        <f>O227*H227</f>
        <v>0</v>
      </c>
      <c r="Q227" s="182">
        <v>0</v>
      </c>
      <c r="R227" s="182">
        <f>Q227*H227</f>
        <v>0</v>
      </c>
      <c r="S227" s="182">
        <v>0</v>
      </c>
      <c r="T227" s="183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4" t="s">
        <v>186</v>
      </c>
      <c r="AT227" s="184" t="s">
        <v>362</v>
      </c>
      <c r="AU227" s="184" t="s">
        <v>84</v>
      </c>
      <c r="AY227" s="17" t="s">
        <v>126</v>
      </c>
      <c r="BE227" s="185">
        <f>IF(N227="základní",J227,0)</f>
        <v>0</v>
      </c>
      <c r="BF227" s="185">
        <f>IF(N227="snížená",J227,0)</f>
        <v>0</v>
      </c>
      <c r="BG227" s="185">
        <f>IF(N227="zákl. přenesená",J227,0)</f>
        <v>0</v>
      </c>
      <c r="BH227" s="185">
        <f>IF(N227="sníž. přenesená",J227,0)</f>
        <v>0</v>
      </c>
      <c r="BI227" s="185">
        <f>IF(N227="nulová",J227,0)</f>
        <v>0</v>
      </c>
      <c r="BJ227" s="17" t="s">
        <v>84</v>
      </c>
      <c r="BK227" s="185">
        <f>ROUND(I227*H227,2)</f>
        <v>0</v>
      </c>
      <c r="BL227" s="17" t="s">
        <v>133</v>
      </c>
      <c r="BM227" s="184" t="s">
        <v>1432</v>
      </c>
    </row>
    <row r="228" spans="1:65" s="2" customFormat="1" ht="16.5" customHeight="1">
      <c r="A228" s="34"/>
      <c r="B228" s="35"/>
      <c r="C228" s="173" t="s">
        <v>706</v>
      </c>
      <c r="D228" s="173" t="s">
        <v>128</v>
      </c>
      <c r="E228" s="174" t="s">
        <v>1433</v>
      </c>
      <c r="F228" s="175" t="s">
        <v>1434</v>
      </c>
      <c r="G228" s="176" t="s">
        <v>1185</v>
      </c>
      <c r="H228" s="177">
        <v>1</v>
      </c>
      <c r="I228" s="178"/>
      <c r="J228" s="179">
        <f>ROUND(I228*H228,2)</f>
        <v>0</v>
      </c>
      <c r="K228" s="175" t="s">
        <v>19</v>
      </c>
      <c r="L228" s="39"/>
      <c r="M228" s="180" t="s">
        <v>19</v>
      </c>
      <c r="N228" s="181" t="s">
        <v>47</v>
      </c>
      <c r="O228" s="64"/>
      <c r="P228" s="182">
        <f>O228*H228</f>
        <v>0</v>
      </c>
      <c r="Q228" s="182">
        <v>0</v>
      </c>
      <c r="R228" s="182">
        <f>Q228*H228</f>
        <v>0</v>
      </c>
      <c r="S228" s="182">
        <v>0</v>
      </c>
      <c r="T228" s="183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4" t="s">
        <v>133</v>
      </c>
      <c r="AT228" s="184" t="s">
        <v>128</v>
      </c>
      <c r="AU228" s="184" t="s">
        <v>84</v>
      </c>
      <c r="AY228" s="17" t="s">
        <v>126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7" t="s">
        <v>84</v>
      </c>
      <c r="BK228" s="185">
        <f>ROUND(I228*H228,2)</f>
        <v>0</v>
      </c>
      <c r="BL228" s="17" t="s">
        <v>133</v>
      </c>
      <c r="BM228" s="184" t="s">
        <v>1435</v>
      </c>
    </row>
    <row r="229" spans="1:65" s="2" customFormat="1" ht="16.5" customHeight="1">
      <c r="A229" s="34"/>
      <c r="B229" s="35"/>
      <c r="C229" s="173" t="s">
        <v>712</v>
      </c>
      <c r="D229" s="173" t="s">
        <v>128</v>
      </c>
      <c r="E229" s="174" t="s">
        <v>1436</v>
      </c>
      <c r="F229" s="175" t="s">
        <v>1437</v>
      </c>
      <c r="G229" s="176" t="s">
        <v>1185</v>
      </c>
      <c r="H229" s="177">
        <v>1</v>
      </c>
      <c r="I229" s="178"/>
      <c r="J229" s="179">
        <f>ROUND(I229*H229,2)</f>
        <v>0</v>
      </c>
      <c r="K229" s="175" t="s">
        <v>19</v>
      </c>
      <c r="L229" s="39"/>
      <c r="M229" s="180" t="s">
        <v>19</v>
      </c>
      <c r="N229" s="181" t="s">
        <v>47</v>
      </c>
      <c r="O229" s="64"/>
      <c r="P229" s="182">
        <f>O229*H229</f>
        <v>0</v>
      </c>
      <c r="Q229" s="182">
        <v>0</v>
      </c>
      <c r="R229" s="182">
        <f>Q229*H229</f>
        <v>0</v>
      </c>
      <c r="S229" s="182">
        <v>0</v>
      </c>
      <c r="T229" s="183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4" t="s">
        <v>133</v>
      </c>
      <c r="AT229" s="184" t="s">
        <v>128</v>
      </c>
      <c r="AU229" s="184" t="s">
        <v>84</v>
      </c>
      <c r="AY229" s="17" t="s">
        <v>126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7" t="s">
        <v>84</v>
      </c>
      <c r="BK229" s="185">
        <f>ROUND(I229*H229,2)</f>
        <v>0</v>
      </c>
      <c r="BL229" s="17" t="s">
        <v>133</v>
      </c>
      <c r="BM229" s="184" t="s">
        <v>1438</v>
      </c>
    </row>
    <row r="230" spans="1:65" s="2" customFormat="1" ht="16.5" customHeight="1">
      <c r="A230" s="34"/>
      <c r="B230" s="35"/>
      <c r="C230" s="173" t="s">
        <v>716</v>
      </c>
      <c r="D230" s="173" t="s">
        <v>128</v>
      </c>
      <c r="E230" s="174" t="s">
        <v>1439</v>
      </c>
      <c r="F230" s="175" t="s">
        <v>1440</v>
      </c>
      <c r="G230" s="176" t="s">
        <v>1185</v>
      </c>
      <c r="H230" s="177">
        <v>1</v>
      </c>
      <c r="I230" s="178"/>
      <c r="J230" s="179">
        <f>ROUND(I230*H230,2)</f>
        <v>0</v>
      </c>
      <c r="K230" s="175" t="s">
        <v>19</v>
      </c>
      <c r="L230" s="39"/>
      <c r="M230" s="238" t="s">
        <v>19</v>
      </c>
      <c r="N230" s="239" t="s">
        <v>47</v>
      </c>
      <c r="O230" s="240"/>
      <c r="P230" s="241">
        <f>O230*H230</f>
        <v>0</v>
      </c>
      <c r="Q230" s="241">
        <v>0</v>
      </c>
      <c r="R230" s="241">
        <f>Q230*H230</f>
        <v>0</v>
      </c>
      <c r="S230" s="241">
        <v>0</v>
      </c>
      <c r="T230" s="24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4" t="s">
        <v>133</v>
      </c>
      <c r="AT230" s="184" t="s">
        <v>128</v>
      </c>
      <c r="AU230" s="184" t="s">
        <v>84</v>
      </c>
      <c r="AY230" s="17" t="s">
        <v>126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7" t="s">
        <v>84</v>
      </c>
      <c r="BK230" s="185">
        <f>ROUND(I230*H230,2)</f>
        <v>0</v>
      </c>
      <c r="BL230" s="17" t="s">
        <v>133</v>
      </c>
      <c r="BM230" s="184" t="s">
        <v>1441</v>
      </c>
    </row>
    <row r="231" spans="1:65" s="2" customFormat="1" ht="6.95" customHeight="1">
      <c r="A231" s="34"/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39"/>
      <c r="M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</row>
  </sheetData>
  <sheetProtection algorithmName="SHA-512" hashValue="sK1SPM1e/ZyXl+R76Zpu+eo3S8VnD/1IxYOPLdAqBz55CH8BP2KhQ+YHOt7ZRUtkHNBPl8Ud/UVazTurmViRXQ==" saltValue="A/GZCOTX3Q1GNkc6iqGqePaKIWoZBE2NNNtRKQ0dN5XSC49dUtWu+fEoITUFNkFjgq1vW/U1+vFG49rdnWCvMw==" spinCount="100000" sheet="1" objects="1" scenarios="1" formatColumns="0" formatRows="0" autoFilter="0"/>
  <autoFilter ref="C80:K230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4" r:id="rId1" xr:uid="{00000000-0004-0000-0200-000000000000}"/>
    <hyperlink ref="F86" r:id="rId2" xr:uid="{00000000-0004-0000-0200-000001000000}"/>
    <hyperlink ref="F88" r:id="rId3" xr:uid="{00000000-0004-0000-0200-000002000000}"/>
    <hyperlink ref="F90" r:id="rId4" xr:uid="{00000000-0004-0000-0200-000003000000}"/>
    <hyperlink ref="F92" r:id="rId5" xr:uid="{00000000-0004-0000-0200-000004000000}"/>
    <hyperlink ref="F94" r:id="rId6" xr:uid="{00000000-0004-0000-0200-000005000000}"/>
    <hyperlink ref="F96" r:id="rId7" xr:uid="{00000000-0004-0000-0200-000006000000}"/>
    <hyperlink ref="F98" r:id="rId8" xr:uid="{00000000-0004-0000-0200-000007000000}"/>
    <hyperlink ref="F100" r:id="rId9" xr:uid="{00000000-0004-0000-0200-000008000000}"/>
    <hyperlink ref="F103" r:id="rId10" xr:uid="{00000000-0004-0000-0200-000009000000}"/>
    <hyperlink ref="F106" r:id="rId11" xr:uid="{00000000-0004-0000-0200-00000A000000}"/>
    <hyperlink ref="F109" r:id="rId12" xr:uid="{00000000-0004-0000-0200-00000B000000}"/>
    <hyperlink ref="F112" r:id="rId13" xr:uid="{00000000-0004-0000-0200-00000C000000}"/>
    <hyperlink ref="F115" r:id="rId14" xr:uid="{00000000-0004-0000-0200-00000D000000}"/>
    <hyperlink ref="F119" r:id="rId15" xr:uid="{00000000-0004-0000-0200-00000E000000}"/>
    <hyperlink ref="F122" r:id="rId16" xr:uid="{00000000-0004-0000-0200-00000F000000}"/>
    <hyperlink ref="F126" r:id="rId17" xr:uid="{00000000-0004-0000-0200-000010000000}"/>
    <hyperlink ref="F130" r:id="rId18" xr:uid="{00000000-0004-0000-0200-000011000000}"/>
    <hyperlink ref="F138" r:id="rId19" xr:uid="{00000000-0004-0000-0200-000012000000}"/>
    <hyperlink ref="F145" r:id="rId20" xr:uid="{00000000-0004-0000-0200-000013000000}"/>
    <hyperlink ref="F147" r:id="rId21" xr:uid="{00000000-0004-0000-0200-000014000000}"/>
    <hyperlink ref="F150" r:id="rId22" xr:uid="{00000000-0004-0000-0200-000015000000}"/>
    <hyperlink ref="F152" r:id="rId23" xr:uid="{00000000-0004-0000-0200-000016000000}"/>
    <hyperlink ref="F155" r:id="rId24" xr:uid="{00000000-0004-0000-0200-000017000000}"/>
    <hyperlink ref="F158" r:id="rId25" xr:uid="{00000000-0004-0000-0200-000018000000}"/>
    <hyperlink ref="F160" r:id="rId26" xr:uid="{00000000-0004-0000-0200-000019000000}"/>
    <hyperlink ref="F162" r:id="rId27" xr:uid="{00000000-0004-0000-0200-00001A000000}"/>
    <hyperlink ref="F164" r:id="rId28" xr:uid="{00000000-0004-0000-0200-00001B000000}"/>
    <hyperlink ref="F166" r:id="rId29" xr:uid="{00000000-0004-0000-0200-00001C000000}"/>
    <hyperlink ref="F169" r:id="rId30" xr:uid="{00000000-0004-0000-0200-00001D000000}"/>
    <hyperlink ref="F173" r:id="rId31" xr:uid="{00000000-0004-0000-0200-00001E000000}"/>
    <hyperlink ref="F175" r:id="rId32" xr:uid="{00000000-0004-0000-0200-00001F000000}"/>
    <hyperlink ref="F177" r:id="rId33" xr:uid="{00000000-0004-0000-0200-000020000000}"/>
    <hyperlink ref="F179" r:id="rId34" xr:uid="{00000000-0004-0000-0200-000021000000}"/>
    <hyperlink ref="F181" r:id="rId35" xr:uid="{00000000-0004-0000-0200-000022000000}"/>
    <hyperlink ref="F184" r:id="rId36" xr:uid="{00000000-0004-0000-0200-000023000000}"/>
    <hyperlink ref="F187" r:id="rId37" xr:uid="{00000000-0004-0000-0200-000024000000}"/>
    <hyperlink ref="F189" r:id="rId38" xr:uid="{00000000-0004-0000-0200-000025000000}"/>
    <hyperlink ref="F191" r:id="rId39" xr:uid="{00000000-0004-0000-0200-000026000000}"/>
    <hyperlink ref="F194" r:id="rId40" xr:uid="{00000000-0004-0000-0200-000027000000}"/>
    <hyperlink ref="F196" r:id="rId41" xr:uid="{00000000-0004-0000-0200-000028000000}"/>
    <hyperlink ref="F198" r:id="rId42" xr:uid="{00000000-0004-0000-0200-000029000000}"/>
    <hyperlink ref="F200" r:id="rId43" xr:uid="{00000000-0004-0000-0200-00002A000000}"/>
    <hyperlink ref="F202" r:id="rId44" xr:uid="{00000000-0004-0000-0200-00002B000000}"/>
    <hyperlink ref="F204" r:id="rId45" xr:uid="{00000000-0004-0000-0200-00002C000000}"/>
    <hyperlink ref="F206" r:id="rId46" xr:uid="{00000000-0004-0000-0200-00002D000000}"/>
    <hyperlink ref="F208" r:id="rId47" xr:uid="{00000000-0004-0000-0200-00002E000000}"/>
    <hyperlink ref="F210" r:id="rId48" xr:uid="{00000000-0004-0000-0200-00002F000000}"/>
    <hyperlink ref="F212" r:id="rId49" xr:uid="{00000000-0004-0000-0200-000030000000}"/>
    <hyperlink ref="F214" r:id="rId50" xr:uid="{00000000-0004-0000-0200-000031000000}"/>
    <hyperlink ref="F216" r:id="rId51" xr:uid="{00000000-0004-0000-0200-000032000000}"/>
    <hyperlink ref="F218" r:id="rId52" xr:uid="{00000000-0004-0000-0200-000033000000}"/>
    <hyperlink ref="F220" r:id="rId53" xr:uid="{00000000-0004-0000-0200-000034000000}"/>
    <hyperlink ref="F222" r:id="rId54" xr:uid="{00000000-0004-0000-0200-000035000000}"/>
    <hyperlink ref="F224" r:id="rId55" xr:uid="{00000000-0004-0000-0200-000036000000}"/>
    <hyperlink ref="F226" r:id="rId56" xr:uid="{00000000-0004-0000-0200-00003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2:BM98"/>
  <sheetViews>
    <sheetView showGridLines="0" tabSelected="1" topLeftCell="A74" workbookViewId="0">
      <selection activeCell="J92" sqref="J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7" t="s">
        <v>92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86</v>
      </c>
    </row>
    <row r="4" spans="1:46" s="1" customFormat="1" ht="24.95" hidden="1" customHeight="1">
      <c r="B4" s="20"/>
      <c r="D4" s="103" t="s">
        <v>93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16</v>
      </c>
      <c r="L6" s="20"/>
    </row>
    <row r="7" spans="1:46" s="1" customFormat="1" ht="16.5" hidden="1" customHeight="1">
      <c r="B7" s="20"/>
      <c r="E7" s="286" t="str">
        <f>'Rekapitulace stavby'!K6</f>
        <v>Rekonstrukce komunikace a ploch před ZŠ Buzulucká vč. VO</v>
      </c>
      <c r="F7" s="287"/>
      <c r="G7" s="287"/>
      <c r="H7" s="287"/>
      <c r="L7" s="20"/>
    </row>
    <row r="8" spans="1:46" s="2" customFormat="1" ht="12" hidden="1" customHeight="1">
      <c r="A8" s="34"/>
      <c r="B8" s="39"/>
      <c r="C8" s="34"/>
      <c r="D8" s="105" t="s">
        <v>94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8" t="s">
        <v>1442</v>
      </c>
      <c r="F9" s="289"/>
      <c r="G9" s="289"/>
      <c r="H9" s="28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13. 2. 2026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27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28</v>
      </c>
      <c r="F15" s="34"/>
      <c r="G15" s="34"/>
      <c r="H15" s="34"/>
      <c r="I15" s="105" t="s">
        <v>29</v>
      </c>
      <c r="J15" s="107" t="s">
        <v>30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31</v>
      </c>
      <c r="E17" s="34"/>
      <c r="F17" s="34"/>
      <c r="G17" s="34"/>
      <c r="H17" s="34"/>
      <c r="I17" s="105" t="s">
        <v>26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0" t="str">
        <f>'Rekapitulace stavby'!E14</f>
        <v>Vyplň údaj</v>
      </c>
      <c r="F18" s="291"/>
      <c r="G18" s="291"/>
      <c r="H18" s="291"/>
      <c r="I18" s="105" t="s">
        <v>29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33</v>
      </c>
      <c r="E20" s="34"/>
      <c r="F20" s="34"/>
      <c r="G20" s="34"/>
      <c r="H20" s="34"/>
      <c r="I20" s="105" t="s">
        <v>26</v>
      </c>
      <c r="J20" s="107" t="s">
        <v>34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35</v>
      </c>
      <c r="F21" s="34"/>
      <c r="G21" s="34"/>
      <c r="H21" s="34"/>
      <c r="I21" s="105" t="s">
        <v>29</v>
      </c>
      <c r="J21" s="107" t="s">
        <v>36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38</v>
      </c>
      <c r="E23" s="34"/>
      <c r="F23" s="34"/>
      <c r="G23" s="34"/>
      <c r="H23" s="34"/>
      <c r="I23" s="105" t="s">
        <v>26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39</v>
      </c>
      <c r="F24" s="34"/>
      <c r="G24" s="34"/>
      <c r="H24" s="34"/>
      <c r="I24" s="105" t="s">
        <v>29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40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2" t="s">
        <v>19</v>
      </c>
      <c r="F27" s="292"/>
      <c r="G27" s="292"/>
      <c r="H27" s="29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42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44</v>
      </c>
      <c r="G32" s="34"/>
      <c r="H32" s="34"/>
      <c r="I32" s="115" t="s">
        <v>43</v>
      </c>
      <c r="J32" s="115" t="s">
        <v>45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46</v>
      </c>
      <c r="E33" s="105" t="s">
        <v>47</v>
      </c>
      <c r="F33" s="117">
        <f>ROUND((SUM(BE83:BE97)),  2)</f>
        <v>0</v>
      </c>
      <c r="G33" s="34"/>
      <c r="H33" s="34"/>
      <c r="I33" s="118">
        <v>0.21</v>
      </c>
      <c r="J33" s="117">
        <f>ROUND(((SUM(BE83:BE97))*I33),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48</v>
      </c>
      <c r="F34" s="117">
        <f>ROUND((SUM(BF83:BF97)),  2)</f>
        <v>0</v>
      </c>
      <c r="G34" s="34"/>
      <c r="H34" s="34"/>
      <c r="I34" s="118">
        <v>0.12</v>
      </c>
      <c r="J34" s="117">
        <f>ROUND(((SUM(BF83:BF97))*I34),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49</v>
      </c>
      <c r="F35" s="117">
        <f>ROUND((SUM(BG83:BG97)),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50</v>
      </c>
      <c r="F36" s="117">
        <f>ROUND((SUM(BH83:BH97)),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51</v>
      </c>
      <c r="F37" s="117">
        <f>ROUND((SUM(BI83:BI97)),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52</v>
      </c>
      <c r="E39" s="121"/>
      <c r="F39" s="121"/>
      <c r="G39" s="122" t="s">
        <v>53</v>
      </c>
      <c r="H39" s="123" t="s">
        <v>54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96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4" t="str">
        <f>E7</f>
        <v>Rekonstrukce komunikace a ploch před ZŠ Buzulucká vč. VO</v>
      </c>
      <c r="F48" s="285"/>
      <c r="G48" s="285"/>
      <c r="H48" s="285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94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53" t="str">
        <f>E9</f>
        <v>VON - Vedlejší a ostatní náklady</v>
      </c>
      <c r="F50" s="283"/>
      <c r="G50" s="283"/>
      <c r="H50" s="283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k.ú. Teplice-Řetenice</v>
      </c>
      <c r="G52" s="36"/>
      <c r="H52" s="36"/>
      <c r="I52" s="29" t="s">
        <v>23</v>
      </c>
      <c r="J52" s="59" t="str">
        <f>IF(J12="","",J12)</f>
        <v>13. 2. 2026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Statutární město Teplice</v>
      </c>
      <c r="G54" s="36"/>
      <c r="H54" s="36"/>
      <c r="I54" s="29" t="s">
        <v>33</v>
      </c>
      <c r="J54" s="32" t="str">
        <f>E21</f>
        <v xml:space="preserve">PROJEKTY CHLADNÝ s.r.o.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38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97</v>
      </c>
      <c r="D57" s="131"/>
      <c r="E57" s="131"/>
      <c r="F57" s="131"/>
      <c r="G57" s="131"/>
      <c r="H57" s="131"/>
      <c r="I57" s="131"/>
      <c r="J57" s="132" t="s">
        <v>98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74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99</v>
      </c>
    </row>
    <row r="60" spans="1:47" s="9" customFormat="1" ht="24.95" customHeight="1">
      <c r="B60" s="134"/>
      <c r="C60" s="135"/>
      <c r="D60" s="136" t="s">
        <v>1443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1444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1445</v>
      </c>
      <c r="E62" s="143"/>
      <c r="F62" s="143"/>
      <c r="G62" s="143"/>
      <c r="H62" s="143"/>
      <c r="I62" s="143"/>
      <c r="J62" s="144">
        <f>J91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1446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111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284" t="str">
        <f>E7</f>
        <v>Rekonstrukce komunikace a ploch před ZŠ Buzulucká vč. VO</v>
      </c>
      <c r="F73" s="285"/>
      <c r="G73" s="285"/>
      <c r="H73" s="285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94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53" t="str">
        <f>E9</f>
        <v>VON - Vedlejší a ostatní náklady</v>
      </c>
      <c r="F75" s="283"/>
      <c r="G75" s="283"/>
      <c r="H75" s="283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k.ú. Teplice-Řetenice</v>
      </c>
      <c r="G77" s="36"/>
      <c r="H77" s="36"/>
      <c r="I77" s="29" t="s">
        <v>23</v>
      </c>
      <c r="J77" s="59" t="str">
        <f>IF(J12="","",J12)</f>
        <v>13. 2. 2026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5.7" customHeight="1">
      <c r="A79" s="34"/>
      <c r="B79" s="35"/>
      <c r="C79" s="29" t="s">
        <v>25</v>
      </c>
      <c r="D79" s="36"/>
      <c r="E79" s="36"/>
      <c r="F79" s="27" t="str">
        <f>E15</f>
        <v>Statutární město Teplice</v>
      </c>
      <c r="G79" s="36"/>
      <c r="H79" s="36"/>
      <c r="I79" s="29" t="s">
        <v>33</v>
      </c>
      <c r="J79" s="32" t="str">
        <f>E21</f>
        <v xml:space="preserve">PROJEKTY CHLADNÝ s.r.o.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31</v>
      </c>
      <c r="D80" s="36"/>
      <c r="E80" s="36"/>
      <c r="F80" s="27" t="str">
        <f>IF(E18="","",E18)</f>
        <v>Vyplň údaj</v>
      </c>
      <c r="G80" s="36"/>
      <c r="H80" s="36"/>
      <c r="I80" s="29" t="s">
        <v>38</v>
      </c>
      <c r="J80" s="32" t="str">
        <f>E24</f>
        <v>Ladislav Marek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112</v>
      </c>
      <c r="D82" s="149" t="s">
        <v>61</v>
      </c>
      <c r="E82" s="149" t="s">
        <v>57</v>
      </c>
      <c r="F82" s="149" t="s">
        <v>58</v>
      </c>
      <c r="G82" s="149" t="s">
        <v>113</v>
      </c>
      <c r="H82" s="149" t="s">
        <v>114</v>
      </c>
      <c r="I82" s="149" t="s">
        <v>115</v>
      </c>
      <c r="J82" s="149" t="s">
        <v>98</v>
      </c>
      <c r="K82" s="150" t="s">
        <v>116</v>
      </c>
      <c r="L82" s="151"/>
      <c r="M82" s="68" t="s">
        <v>19</v>
      </c>
      <c r="N82" s="69" t="s">
        <v>46</v>
      </c>
      <c r="O82" s="69" t="s">
        <v>117</v>
      </c>
      <c r="P82" s="69" t="s">
        <v>118</v>
      </c>
      <c r="Q82" s="69" t="s">
        <v>119</v>
      </c>
      <c r="R82" s="69" t="s">
        <v>120</v>
      </c>
      <c r="S82" s="69" t="s">
        <v>121</v>
      </c>
      <c r="T82" s="70" t="s">
        <v>122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123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</f>
        <v>0</v>
      </c>
      <c r="Q83" s="72"/>
      <c r="R83" s="154">
        <f>R84</f>
        <v>0</v>
      </c>
      <c r="S83" s="72"/>
      <c r="T83" s="155">
        <f>T84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75</v>
      </c>
      <c r="AU83" s="17" t="s">
        <v>99</v>
      </c>
      <c r="BK83" s="156">
        <f>BK84</f>
        <v>0</v>
      </c>
    </row>
    <row r="84" spans="1:65" s="12" customFormat="1" ht="25.9" customHeight="1">
      <c r="B84" s="157"/>
      <c r="C84" s="158"/>
      <c r="D84" s="159" t="s">
        <v>75</v>
      </c>
      <c r="E84" s="160" t="s">
        <v>1447</v>
      </c>
      <c r="F84" s="160" t="s">
        <v>1448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P85+P91+P95</f>
        <v>0</v>
      </c>
      <c r="Q84" s="165"/>
      <c r="R84" s="166">
        <f>R85+R91+R95</f>
        <v>0</v>
      </c>
      <c r="S84" s="165"/>
      <c r="T84" s="167">
        <f>T85+T91+T95</f>
        <v>0</v>
      </c>
      <c r="AR84" s="168" t="s">
        <v>167</v>
      </c>
      <c r="AT84" s="169" t="s">
        <v>75</v>
      </c>
      <c r="AU84" s="169" t="s">
        <v>76</v>
      </c>
      <c r="AY84" s="168" t="s">
        <v>126</v>
      </c>
      <c r="BK84" s="170">
        <f>BK85+BK91+BK95</f>
        <v>0</v>
      </c>
    </row>
    <row r="85" spans="1:65" s="12" customFormat="1" ht="22.9" customHeight="1">
      <c r="B85" s="157"/>
      <c r="C85" s="158"/>
      <c r="D85" s="159" t="s">
        <v>75</v>
      </c>
      <c r="E85" s="171" t="s">
        <v>1449</v>
      </c>
      <c r="F85" s="171" t="s">
        <v>1450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SUM(P86:P90)</f>
        <v>0</v>
      </c>
      <c r="Q85" s="165"/>
      <c r="R85" s="166">
        <f>SUM(R86:R90)</f>
        <v>0</v>
      </c>
      <c r="S85" s="165"/>
      <c r="T85" s="167">
        <f>SUM(T86:T90)</f>
        <v>0</v>
      </c>
      <c r="AR85" s="168" t="s">
        <v>167</v>
      </c>
      <c r="AT85" s="169" t="s">
        <v>75</v>
      </c>
      <c r="AU85" s="169" t="s">
        <v>84</v>
      </c>
      <c r="AY85" s="168" t="s">
        <v>126</v>
      </c>
      <c r="BK85" s="170">
        <f>SUM(BK86:BK90)</f>
        <v>0</v>
      </c>
    </row>
    <row r="86" spans="1:65" s="2" customFormat="1" ht="16.5" customHeight="1">
      <c r="A86" s="34"/>
      <c r="B86" s="35"/>
      <c r="C86" s="173" t="s">
        <v>84</v>
      </c>
      <c r="D86" s="173" t="s">
        <v>128</v>
      </c>
      <c r="E86" s="174" t="s">
        <v>1451</v>
      </c>
      <c r="F86" s="175" t="s">
        <v>1452</v>
      </c>
      <c r="G86" s="176" t="s">
        <v>1185</v>
      </c>
      <c r="H86" s="177">
        <v>1</v>
      </c>
      <c r="I86" s="178"/>
      <c r="J86" s="179">
        <f>ROUND(I86*H86,2)</f>
        <v>0</v>
      </c>
      <c r="K86" s="175" t="s">
        <v>19</v>
      </c>
      <c r="L86" s="39"/>
      <c r="M86" s="180" t="s">
        <v>19</v>
      </c>
      <c r="N86" s="181" t="s">
        <v>47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1453</v>
      </c>
      <c r="AT86" s="184" t="s">
        <v>128</v>
      </c>
      <c r="AU86" s="184" t="s">
        <v>86</v>
      </c>
      <c r="AY86" s="17" t="s">
        <v>126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84</v>
      </c>
      <c r="BK86" s="185">
        <f>ROUND(I86*H86,2)</f>
        <v>0</v>
      </c>
      <c r="BL86" s="17" t="s">
        <v>1453</v>
      </c>
      <c r="BM86" s="184" t="s">
        <v>1454</v>
      </c>
    </row>
    <row r="87" spans="1:65" s="2" customFormat="1" ht="16.5" customHeight="1">
      <c r="A87" s="34"/>
      <c r="B87" s="35"/>
      <c r="C87" s="173" t="s">
        <v>86</v>
      </c>
      <c r="D87" s="173" t="s">
        <v>128</v>
      </c>
      <c r="E87" s="174" t="s">
        <v>1455</v>
      </c>
      <c r="F87" s="175" t="s">
        <v>1456</v>
      </c>
      <c r="G87" s="176" t="s">
        <v>1185</v>
      </c>
      <c r="H87" s="177">
        <v>1</v>
      </c>
      <c r="I87" s="178"/>
      <c r="J87" s="179">
        <f>ROUND(I87*H87,2)</f>
        <v>0</v>
      </c>
      <c r="K87" s="175" t="s">
        <v>19</v>
      </c>
      <c r="L87" s="39"/>
      <c r="M87" s="180" t="s">
        <v>19</v>
      </c>
      <c r="N87" s="181" t="s">
        <v>47</v>
      </c>
      <c r="O87" s="64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84" t="s">
        <v>1453</v>
      </c>
      <c r="AT87" s="184" t="s">
        <v>128</v>
      </c>
      <c r="AU87" s="184" t="s">
        <v>86</v>
      </c>
      <c r="AY87" s="17" t="s">
        <v>126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17" t="s">
        <v>84</v>
      </c>
      <c r="BK87" s="185">
        <f>ROUND(I87*H87,2)</f>
        <v>0</v>
      </c>
      <c r="BL87" s="17" t="s">
        <v>1453</v>
      </c>
      <c r="BM87" s="184" t="s">
        <v>1457</v>
      </c>
    </row>
    <row r="88" spans="1:65" s="2" customFormat="1" ht="16.5" customHeight="1">
      <c r="A88" s="34"/>
      <c r="B88" s="35"/>
      <c r="C88" s="173" t="s">
        <v>149</v>
      </c>
      <c r="D88" s="173" t="s">
        <v>128</v>
      </c>
      <c r="E88" s="174" t="s">
        <v>1480</v>
      </c>
      <c r="F88" s="175" t="s">
        <v>1479</v>
      </c>
      <c r="G88" s="176" t="s">
        <v>1185</v>
      </c>
      <c r="H88" s="177">
        <v>1</v>
      </c>
      <c r="I88" s="178"/>
      <c r="J88" s="179">
        <f>ROUND(I88*H88,2)</f>
        <v>0</v>
      </c>
      <c r="K88" s="175" t="s">
        <v>19</v>
      </c>
      <c r="L88" s="39"/>
      <c r="M88" s="180" t="s">
        <v>19</v>
      </c>
      <c r="N88" s="181" t="s">
        <v>47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1453</v>
      </c>
      <c r="AT88" s="184" t="s">
        <v>128</v>
      </c>
      <c r="AU88" s="184" t="s">
        <v>86</v>
      </c>
      <c r="AY88" s="17" t="s">
        <v>126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84</v>
      </c>
      <c r="BK88" s="185">
        <f>ROUND(I88*H88,2)</f>
        <v>0</v>
      </c>
      <c r="BL88" s="17" t="s">
        <v>1453</v>
      </c>
      <c r="BM88" s="184" t="s">
        <v>1460</v>
      </c>
    </row>
    <row r="89" spans="1:65" s="2" customFormat="1" ht="16.5" customHeight="1">
      <c r="A89" s="34"/>
      <c r="B89" s="35"/>
      <c r="C89" s="173">
        <v>4</v>
      </c>
      <c r="D89" s="173" t="s">
        <v>128</v>
      </c>
      <c r="E89" s="174" t="s">
        <v>1458</v>
      </c>
      <c r="F89" s="175" t="s">
        <v>1459</v>
      </c>
      <c r="G89" s="176" t="s">
        <v>1185</v>
      </c>
      <c r="H89" s="177">
        <v>1</v>
      </c>
      <c r="I89" s="178"/>
      <c r="J89" s="179">
        <f>ROUND(I89*H89,2)</f>
        <v>0</v>
      </c>
      <c r="K89" s="175" t="s">
        <v>19</v>
      </c>
      <c r="L89" s="39"/>
      <c r="M89" s="180" t="s">
        <v>19</v>
      </c>
      <c r="N89" s="181" t="s">
        <v>47</v>
      </c>
      <c r="O89" s="64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84" t="s">
        <v>1453</v>
      </c>
      <c r="AT89" s="184" t="s">
        <v>128</v>
      </c>
      <c r="AU89" s="184" t="s">
        <v>86</v>
      </c>
      <c r="AY89" s="17" t="s">
        <v>126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7" t="s">
        <v>84</v>
      </c>
      <c r="BK89" s="185">
        <f>ROUND(I89*H89,2)</f>
        <v>0</v>
      </c>
      <c r="BL89" s="17" t="s">
        <v>1453</v>
      </c>
      <c r="BM89" s="184" t="s">
        <v>1460</v>
      </c>
    </row>
    <row r="90" spans="1:65" s="2" customFormat="1" ht="87.75">
      <c r="A90" s="34"/>
      <c r="B90" s="35"/>
      <c r="C90" s="36"/>
      <c r="D90" s="193" t="s">
        <v>399</v>
      </c>
      <c r="E90" s="36"/>
      <c r="F90" s="234" t="s">
        <v>1461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399</v>
      </c>
      <c r="AU90" s="17" t="s">
        <v>86</v>
      </c>
    </row>
    <row r="91" spans="1:65" s="12" customFormat="1" ht="22.9" customHeight="1">
      <c r="B91" s="157"/>
      <c r="C91" s="158"/>
      <c r="D91" s="159" t="s">
        <v>75</v>
      </c>
      <c r="E91" s="171" t="s">
        <v>1462</v>
      </c>
      <c r="F91" s="171" t="s">
        <v>1463</v>
      </c>
      <c r="G91" s="158"/>
      <c r="H91" s="158"/>
      <c r="I91" s="161"/>
      <c r="J91" s="172">
        <f>BK91</f>
        <v>0</v>
      </c>
      <c r="K91" s="158"/>
      <c r="L91" s="163"/>
      <c r="M91" s="164"/>
      <c r="N91" s="165"/>
      <c r="O91" s="165"/>
      <c r="P91" s="166">
        <f>SUM(P92:P94)</f>
        <v>0</v>
      </c>
      <c r="Q91" s="165"/>
      <c r="R91" s="166">
        <f>SUM(R92:R94)</f>
        <v>0</v>
      </c>
      <c r="S91" s="165"/>
      <c r="T91" s="167">
        <f>SUM(T92:T94)</f>
        <v>0</v>
      </c>
      <c r="AR91" s="168" t="s">
        <v>167</v>
      </c>
      <c r="AT91" s="169" t="s">
        <v>75</v>
      </c>
      <c r="AU91" s="169" t="s">
        <v>84</v>
      </c>
      <c r="AY91" s="168" t="s">
        <v>126</v>
      </c>
      <c r="BK91" s="170">
        <f>SUM(BK92:BK94)</f>
        <v>0</v>
      </c>
    </row>
    <row r="92" spans="1:65" s="2" customFormat="1" ht="16.5" customHeight="1">
      <c r="A92" s="34"/>
      <c r="B92" s="35"/>
      <c r="C92" s="173">
        <v>5</v>
      </c>
      <c r="D92" s="173" t="s">
        <v>128</v>
      </c>
      <c r="E92" s="174" t="s">
        <v>1464</v>
      </c>
      <c r="F92" s="175" t="s">
        <v>1463</v>
      </c>
      <c r="G92" s="176" t="s">
        <v>1185</v>
      </c>
      <c r="H92" s="177">
        <v>1</v>
      </c>
      <c r="I92" s="178"/>
      <c r="J92" s="179">
        <f>ROUND(I92*H92,2)</f>
        <v>0</v>
      </c>
      <c r="K92" s="175" t="s">
        <v>19</v>
      </c>
      <c r="L92" s="39"/>
      <c r="M92" s="180" t="s">
        <v>19</v>
      </c>
      <c r="N92" s="181" t="s">
        <v>47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1453</v>
      </c>
      <c r="AT92" s="184" t="s">
        <v>128</v>
      </c>
      <c r="AU92" s="184" t="s">
        <v>86</v>
      </c>
      <c r="AY92" s="17" t="s">
        <v>126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84</v>
      </c>
      <c r="BK92" s="185">
        <f>ROUND(I92*H92,2)</f>
        <v>0</v>
      </c>
      <c r="BL92" s="17" t="s">
        <v>1453</v>
      </c>
      <c r="BM92" s="184" t="s">
        <v>1465</v>
      </c>
    </row>
    <row r="93" spans="1:65" s="2" customFormat="1" ht="16.5" customHeight="1">
      <c r="A93" s="34"/>
      <c r="B93" s="35"/>
      <c r="C93" s="173">
        <v>6</v>
      </c>
      <c r="D93" s="173" t="s">
        <v>128</v>
      </c>
      <c r="E93" s="174" t="s">
        <v>1466</v>
      </c>
      <c r="F93" s="175" t="s">
        <v>1481</v>
      </c>
      <c r="G93" s="176" t="s">
        <v>1185</v>
      </c>
      <c r="H93" s="177">
        <v>1</v>
      </c>
      <c r="I93" s="178"/>
      <c r="J93" s="179">
        <f>ROUND(I93*H93,2)</f>
        <v>0</v>
      </c>
      <c r="K93" s="175" t="s">
        <v>19</v>
      </c>
      <c r="L93" s="39"/>
      <c r="M93" s="180" t="s">
        <v>19</v>
      </c>
      <c r="N93" s="181" t="s">
        <v>47</v>
      </c>
      <c r="O93" s="64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84" t="s">
        <v>133</v>
      </c>
      <c r="AT93" s="184" t="s">
        <v>128</v>
      </c>
      <c r="AU93" s="184" t="s">
        <v>86</v>
      </c>
      <c r="AY93" s="17" t="s">
        <v>126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7" t="s">
        <v>84</v>
      </c>
      <c r="BK93" s="185">
        <f>ROUND(I93*H93,2)</f>
        <v>0</v>
      </c>
      <c r="BL93" s="17" t="s">
        <v>133</v>
      </c>
      <c r="BM93" s="184" t="s">
        <v>1467</v>
      </c>
    </row>
    <row r="94" spans="1:65" s="2" customFormat="1" ht="16.5" customHeight="1">
      <c r="A94" s="34"/>
      <c r="B94" s="35"/>
      <c r="C94" s="173">
        <v>7</v>
      </c>
      <c r="D94" s="173" t="s">
        <v>128</v>
      </c>
      <c r="E94" s="174" t="s">
        <v>1468</v>
      </c>
      <c r="F94" s="175" t="s">
        <v>1469</v>
      </c>
      <c r="G94" s="176" t="s">
        <v>1185</v>
      </c>
      <c r="H94" s="177">
        <v>1</v>
      </c>
      <c r="I94" s="178"/>
      <c r="J94" s="179">
        <f>ROUND(I94*H94,2)</f>
        <v>0</v>
      </c>
      <c r="K94" s="175" t="s">
        <v>19</v>
      </c>
      <c r="L94" s="39"/>
      <c r="M94" s="180" t="s">
        <v>19</v>
      </c>
      <c r="N94" s="181" t="s">
        <v>47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1453</v>
      </c>
      <c r="AT94" s="184" t="s">
        <v>128</v>
      </c>
      <c r="AU94" s="184" t="s">
        <v>86</v>
      </c>
      <c r="AY94" s="17" t="s">
        <v>126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84</v>
      </c>
      <c r="BK94" s="185">
        <f>ROUND(I94*H94,2)</f>
        <v>0</v>
      </c>
      <c r="BL94" s="17" t="s">
        <v>1453</v>
      </c>
      <c r="BM94" s="184" t="s">
        <v>1470</v>
      </c>
    </row>
    <row r="95" spans="1:65" s="12" customFormat="1" ht="22.9" customHeight="1">
      <c r="B95" s="157"/>
      <c r="C95" s="158"/>
      <c r="D95" s="159" t="s">
        <v>75</v>
      </c>
      <c r="E95" s="171" t="s">
        <v>1471</v>
      </c>
      <c r="F95" s="171" t="s">
        <v>1472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SUM(P96:P97)</f>
        <v>0</v>
      </c>
      <c r="Q95" s="165"/>
      <c r="R95" s="166">
        <f>SUM(R96:R97)</f>
        <v>0</v>
      </c>
      <c r="S95" s="165"/>
      <c r="T95" s="167">
        <f>SUM(T96:T97)</f>
        <v>0</v>
      </c>
      <c r="AR95" s="168" t="s">
        <v>167</v>
      </c>
      <c r="AT95" s="169" t="s">
        <v>75</v>
      </c>
      <c r="AU95" s="169" t="s">
        <v>84</v>
      </c>
      <c r="AY95" s="168" t="s">
        <v>126</v>
      </c>
      <c r="BK95" s="170">
        <f>SUM(BK96:BK97)</f>
        <v>0</v>
      </c>
    </row>
    <row r="96" spans="1:65" s="2" customFormat="1" ht="16.5" customHeight="1">
      <c r="A96" s="34"/>
      <c r="B96" s="35"/>
      <c r="C96" s="173">
        <v>8</v>
      </c>
      <c r="D96" s="173" t="s">
        <v>128</v>
      </c>
      <c r="E96" s="174" t="s">
        <v>1473</v>
      </c>
      <c r="F96" s="175" t="s">
        <v>1474</v>
      </c>
      <c r="G96" s="176" t="s">
        <v>1181</v>
      </c>
      <c r="H96" s="177">
        <v>10</v>
      </c>
      <c r="I96" s="178"/>
      <c r="J96" s="179">
        <f>ROUND(I96*H96,2)</f>
        <v>0</v>
      </c>
      <c r="K96" s="175" t="s">
        <v>19</v>
      </c>
      <c r="L96" s="39"/>
      <c r="M96" s="180" t="s">
        <v>19</v>
      </c>
      <c r="N96" s="181" t="s">
        <v>47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1453</v>
      </c>
      <c r="AT96" s="184" t="s">
        <v>128</v>
      </c>
      <c r="AU96" s="184" t="s">
        <v>86</v>
      </c>
      <c r="AY96" s="17" t="s">
        <v>126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84</v>
      </c>
      <c r="BK96" s="185">
        <f>ROUND(I96*H96,2)</f>
        <v>0</v>
      </c>
      <c r="BL96" s="17" t="s">
        <v>1453</v>
      </c>
      <c r="BM96" s="184" t="s">
        <v>1475</v>
      </c>
    </row>
    <row r="97" spans="1:65" s="2" customFormat="1" ht="16.5" customHeight="1">
      <c r="A97" s="34"/>
      <c r="B97" s="35"/>
      <c r="C97" s="173">
        <v>9</v>
      </c>
      <c r="D97" s="173" t="s">
        <v>128</v>
      </c>
      <c r="E97" s="174" t="s">
        <v>1476</v>
      </c>
      <c r="F97" s="175" t="s">
        <v>1477</v>
      </c>
      <c r="G97" s="176" t="s">
        <v>1185</v>
      </c>
      <c r="H97" s="177">
        <v>1</v>
      </c>
      <c r="I97" s="178"/>
      <c r="J97" s="179">
        <f>ROUND(I97*H97,2)</f>
        <v>0</v>
      </c>
      <c r="K97" s="175" t="s">
        <v>19</v>
      </c>
      <c r="L97" s="39"/>
      <c r="M97" s="238" t="s">
        <v>19</v>
      </c>
      <c r="N97" s="239" t="s">
        <v>47</v>
      </c>
      <c r="O97" s="240"/>
      <c r="P97" s="241">
        <f>O97*H97</f>
        <v>0</v>
      </c>
      <c r="Q97" s="241">
        <v>0</v>
      </c>
      <c r="R97" s="241">
        <f>Q97*H97</f>
        <v>0</v>
      </c>
      <c r="S97" s="241">
        <v>0</v>
      </c>
      <c r="T97" s="242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1453</v>
      </c>
      <c r="AT97" s="184" t="s">
        <v>128</v>
      </c>
      <c r="AU97" s="184" t="s">
        <v>86</v>
      </c>
      <c r="AY97" s="17" t="s">
        <v>126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84</v>
      </c>
      <c r="BK97" s="185">
        <f>ROUND(I97*H97,2)</f>
        <v>0</v>
      </c>
      <c r="BL97" s="17" t="s">
        <v>1453</v>
      </c>
      <c r="BM97" s="184" t="s">
        <v>1478</v>
      </c>
    </row>
    <row r="98" spans="1:65" s="2" customFormat="1" ht="6.95" customHeight="1">
      <c r="A98" s="34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39"/>
      <c r="M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</sheetData>
  <sheetProtection algorithmName="SHA-512" hashValue="o8cNHJSarp2st1gaf1EyqvxOKyrctwlF4j8hZ1NntyjNPCaFKh1Zt1yu/gssBuCRk0M8dqTJ7ZpsuUzlvtJ9DQ==" saltValue="vdvAZnWsX1wQR5SdcSuk2w==" spinCount="100000" sheet="1" objects="1" scenarios="1"/>
  <autoFilter ref="C82:K97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Komunikace</vt:lpstr>
      <vt:lpstr>SO 02 - Veřejné osvětlení</vt:lpstr>
      <vt:lpstr>VON - Vedlejší a ostatní ...</vt:lpstr>
      <vt:lpstr>'Rekapitulace stavby'!Názvy_tisku</vt:lpstr>
      <vt:lpstr>'SO 01 - Komunikace'!Názvy_tisku</vt:lpstr>
      <vt:lpstr>'SO 02 - Veřejné osvětlení'!Názvy_tisku</vt:lpstr>
      <vt:lpstr>'VON - Vedlejší a ostatní ...'!Názvy_tisku</vt:lpstr>
      <vt:lpstr>'Rekapitulace stavby'!Oblast_tisku</vt:lpstr>
      <vt:lpstr>'SO 01 - Komunikace'!Oblast_tisku</vt:lpstr>
      <vt:lpstr>'SO 02 - Veřejné osvětlení'!Oblast_tisku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Svobodová Blanka Ing.</cp:lastModifiedBy>
  <dcterms:created xsi:type="dcterms:W3CDTF">2026-02-13T09:00:16Z</dcterms:created>
  <dcterms:modified xsi:type="dcterms:W3CDTF">2026-02-13T11:39:52Z</dcterms:modified>
</cp:coreProperties>
</file>