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1s - Sanace aktivní ..." sheetId="3" r:id="rId3"/>
    <sheet name="SO 401 - Veřejné osvětlení" sheetId="4" r:id="rId4"/>
    <sheet name="SO 801 - Krajinářské úpravy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101 - Komunikace a zpe...'!$C$94:$K$1043</definedName>
    <definedName name="_xlnm.Print_Area" localSheetId="1">'SO 101 - Komunikace a zpe...'!$C$4:$J$39,'SO 101 - Komunikace a zpe...'!$C$45:$J$76,'SO 101 - Komunikace a zpe...'!$C$82:$K$1043</definedName>
    <definedName name="_xlnm.Print_Titles" localSheetId="1">'SO 101 - Komunikace a zpe...'!$94:$94</definedName>
    <definedName name="_xlnm._FilterDatabase" localSheetId="2" hidden="1">'SO 101s - Sanace aktivní ...'!$C$84:$K$157</definedName>
    <definedName name="_xlnm.Print_Area" localSheetId="2">'SO 101s - Sanace aktivní ...'!$C$4:$J$39,'SO 101s - Sanace aktivní ...'!$C$45:$J$66,'SO 101s - Sanace aktivní ...'!$C$72:$K$157</definedName>
    <definedName name="_xlnm.Print_Titles" localSheetId="2">'SO 101s - Sanace aktivní ...'!$84:$84</definedName>
    <definedName name="_xlnm._FilterDatabase" localSheetId="3" hidden="1">'SO 401 - Veřejné osvětlení'!$C$93:$K$473</definedName>
    <definedName name="_xlnm.Print_Area" localSheetId="3">'SO 401 - Veřejné osvětlení'!$C$4:$J$39,'SO 401 - Veřejné osvětlení'!$C$45:$J$75,'SO 401 - Veřejné osvětlení'!$C$81:$K$473</definedName>
    <definedName name="_xlnm.Print_Titles" localSheetId="3">'SO 401 - Veřejné osvětlení'!$93:$93</definedName>
    <definedName name="_xlnm._FilterDatabase" localSheetId="4" hidden="1">'SO 801 - Krajinářské úpravy'!$C$85:$K$263</definedName>
    <definedName name="_xlnm.Print_Area" localSheetId="4">'SO 801 - Krajinářské úpravy'!$C$4:$J$39,'SO 801 - Krajinářské úpravy'!$C$45:$J$67,'SO 801 - Krajinářské úpravy'!$C$73:$K$263</definedName>
    <definedName name="_xlnm.Print_Titles" localSheetId="4">'SO 801 - Krajinářské úpravy'!$85:$85</definedName>
    <definedName name="_xlnm._FilterDatabase" localSheetId="5" hidden="1">'VRN - Vedlejší rozpočtové...'!$C$83:$K$128</definedName>
    <definedName name="_xlnm.Print_Area" localSheetId="5">'VRN - Vedlejší rozpočtové...'!$C$4:$J$39,'VRN - Vedlejší rozpočtové...'!$C$45:$J$65,'VRN - Vedlejší rozpočtové...'!$C$71:$K$128</definedName>
    <definedName name="_xlnm.Print_Titles" localSheetId="5">'VRN - Vedlejší rozpočtové...'!$83:$83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78"/>
  <c r="E76"/>
  <c r="J54"/>
  <c r="F52"/>
  <c r="E50"/>
  <c r="J24"/>
  <c r="E24"/>
  <c r="J55"/>
  <c r="J23"/>
  <c r="J18"/>
  <c r="E18"/>
  <c r="F55"/>
  <c r="J17"/>
  <c r="J15"/>
  <c r="E15"/>
  <c r="F80"/>
  <c r="J14"/>
  <c r="J12"/>
  <c r="J52"/>
  <c r="E7"/>
  <c r="E48"/>
  <c i="5" r="J37"/>
  <c r="J36"/>
  <c i="1" r="AY58"/>
  <c i="5" r="J35"/>
  <c i="1" r="AX58"/>
  <c i="5" r="BI261"/>
  <c r="BH261"/>
  <c r="BG261"/>
  <c r="BF261"/>
  <c r="T261"/>
  <c r="R261"/>
  <c r="P261"/>
  <c r="BI256"/>
  <c r="BH256"/>
  <c r="BG256"/>
  <c r="BF256"/>
  <c r="T256"/>
  <c r="R256"/>
  <c r="P256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T236"/>
  <c r="R237"/>
  <c r="R236"/>
  <c r="P237"/>
  <c r="P236"/>
  <c r="BI232"/>
  <c r="BH232"/>
  <c r="BG232"/>
  <c r="BF232"/>
  <c r="T232"/>
  <c r="T231"/>
  <c r="R232"/>
  <c r="R231"/>
  <c r="P232"/>
  <c r="P231"/>
  <c r="BI227"/>
  <c r="BH227"/>
  <c r="BG227"/>
  <c r="BF227"/>
  <c r="T227"/>
  <c r="T226"/>
  <c r="R227"/>
  <c r="R226"/>
  <c r="P227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67"/>
  <c r="BH167"/>
  <c r="BG167"/>
  <c r="BF167"/>
  <c r="T167"/>
  <c r="R167"/>
  <c r="P167"/>
  <c r="BI159"/>
  <c r="BH159"/>
  <c r="BG159"/>
  <c r="BF159"/>
  <c r="T159"/>
  <c r="R159"/>
  <c r="P159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82"/>
  <c r="J14"/>
  <c r="J12"/>
  <c r="J52"/>
  <c r="E7"/>
  <c r="E76"/>
  <c i="4" r="J37"/>
  <c r="J36"/>
  <c i="1" r="AY57"/>
  <c i="4" r="J35"/>
  <c i="1" r="AX57"/>
  <c i="4" r="BI471"/>
  <c r="BH471"/>
  <c r="BG471"/>
  <c r="BF471"/>
  <c r="T471"/>
  <c r="T470"/>
  <c r="R471"/>
  <c r="R470"/>
  <c r="P471"/>
  <c r="P470"/>
  <c r="BI467"/>
  <c r="BH467"/>
  <c r="BG467"/>
  <c r="BF467"/>
  <c r="T467"/>
  <c r="T466"/>
  <c r="T465"/>
  <c r="R467"/>
  <c r="R466"/>
  <c r="P467"/>
  <c r="P466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F88"/>
  <c r="E86"/>
  <c r="F52"/>
  <c r="E50"/>
  <c r="J24"/>
  <c r="E24"/>
  <c r="J91"/>
  <c r="J23"/>
  <c r="J21"/>
  <c r="E21"/>
  <c r="J90"/>
  <c r="J20"/>
  <c r="J18"/>
  <c r="E18"/>
  <c r="F91"/>
  <c r="J17"/>
  <c r="J15"/>
  <c r="E15"/>
  <c r="F90"/>
  <c r="J14"/>
  <c r="J12"/>
  <c r="J88"/>
  <c r="E7"/>
  <c r="E48"/>
  <c i="3" r="J37"/>
  <c r="J36"/>
  <c i="1" r="AY56"/>
  <c i="3" r="J35"/>
  <c i="1" r="AX56"/>
  <c i="3" r="BI155"/>
  <c r="BH155"/>
  <c r="BG155"/>
  <c r="BF155"/>
  <c r="T155"/>
  <c r="T154"/>
  <c r="R155"/>
  <c r="R154"/>
  <c r="P155"/>
  <c r="P154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3"/>
  <c r="BH123"/>
  <c r="BG123"/>
  <c r="BF123"/>
  <c r="T123"/>
  <c r="R123"/>
  <c r="P123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BI88"/>
  <c r="BH88"/>
  <c r="BG88"/>
  <c r="BF88"/>
  <c r="T88"/>
  <c r="R88"/>
  <c r="P88"/>
  <c r="J81"/>
  <c r="F79"/>
  <c r="E77"/>
  <c r="J54"/>
  <c r="F52"/>
  <c r="E50"/>
  <c r="J24"/>
  <c r="E24"/>
  <c r="J55"/>
  <c r="J23"/>
  <c r="J18"/>
  <c r="E18"/>
  <c r="F55"/>
  <c r="J17"/>
  <c r="J15"/>
  <c r="E15"/>
  <c r="F81"/>
  <c r="J14"/>
  <c r="J12"/>
  <c r="J79"/>
  <c r="E7"/>
  <c r="E75"/>
  <c i="2" r="J37"/>
  <c r="J36"/>
  <c i="1" r="AY55"/>
  <c i="2" r="J35"/>
  <c i="1" r="AX55"/>
  <c i="2" r="BI1041"/>
  <c r="BH1041"/>
  <c r="BG1041"/>
  <c r="BF1041"/>
  <c r="T1041"/>
  <c r="R1041"/>
  <c r="P1041"/>
  <c r="BI1036"/>
  <c r="BH1036"/>
  <c r="BG1036"/>
  <c r="BF1036"/>
  <c r="T1036"/>
  <c r="R1036"/>
  <c r="P1036"/>
  <c r="BI1031"/>
  <c r="BH1031"/>
  <c r="BG1031"/>
  <c r="BF1031"/>
  <c r="T1031"/>
  <c r="R1031"/>
  <c r="P1031"/>
  <c r="BI1026"/>
  <c r="BH1026"/>
  <c r="BG1026"/>
  <c r="BF1026"/>
  <c r="T1026"/>
  <c r="R1026"/>
  <c r="P1026"/>
  <c r="BI1021"/>
  <c r="BH1021"/>
  <c r="BG1021"/>
  <c r="BF1021"/>
  <c r="T1021"/>
  <c r="R1021"/>
  <c r="P1021"/>
  <c r="BI1017"/>
  <c r="BH1017"/>
  <c r="BG1017"/>
  <c r="BF1017"/>
  <c r="T1017"/>
  <c r="R1017"/>
  <c r="P1017"/>
  <c r="BI1011"/>
  <c r="BH1011"/>
  <c r="BG1011"/>
  <c r="BF1011"/>
  <c r="T1011"/>
  <c r="R1011"/>
  <c r="P1011"/>
  <c r="BI1006"/>
  <c r="BH1006"/>
  <c r="BG1006"/>
  <c r="BF1006"/>
  <c r="T1006"/>
  <c r="R1006"/>
  <c r="P1006"/>
  <c r="BI1001"/>
  <c r="BH1001"/>
  <c r="BG1001"/>
  <c r="BF1001"/>
  <c r="T1001"/>
  <c r="R1001"/>
  <c r="P1001"/>
  <c r="BI996"/>
  <c r="BH996"/>
  <c r="BG996"/>
  <c r="BF996"/>
  <c r="T996"/>
  <c r="R996"/>
  <c r="P996"/>
  <c r="BI987"/>
  <c r="BH987"/>
  <c r="BG987"/>
  <c r="BF987"/>
  <c r="T987"/>
  <c r="R987"/>
  <c r="P987"/>
  <c r="BI981"/>
  <c r="BH981"/>
  <c r="BG981"/>
  <c r="BF981"/>
  <c r="T981"/>
  <c r="R981"/>
  <c r="P981"/>
  <c r="BI975"/>
  <c r="BH975"/>
  <c r="BG975"/>
  <c r="BF975"/>
  <c r="T975"/>
  <c r="R975"/>
  <c r="P975"/>
  <c r="BI969"/>
  <c r="BH969"/>
  <c r="BG969"/>
  <c r="BF969"/>
  <c r="T969"/>
  <c r="R969"/>
  <c r="P969"/>
  <c r="BI965"/>
  <c r="BH965"/>
  <c r="BG965"/>
  <c r="BF965"/>
  <c r="T965"/>
  <c r="R965"/>
  <c r="P965"/>
  <c r="BI961"/>
  <c r="BH961"/>
  <c r="BG961"/>
  <c r="BF961"/>
  <c r="T961"/>
  <c r="R961"/>
  <c r="P961"/>
  <c r="BI955"/>
  <c r="BH955"/>
  <c r="BG955"/>
  <c r="BF955"/>
  <c r="T955"/>
  <c r="R955"/>
  <c r="P955"/>
  <c r="BI950"/>
  <c r="BH950"/>
  <c r="BG950"/>
  <c r="BF950"/>
  <c r="T950"/>
  <c r="R950"/>
  <c r="P950"/>
  <c r="BI944"/>
  <c r="BH944"/>
  <c r="BG944"/>
  <c r="BF944"/>
  <c r="T944"/>
  <c r="R944"/>
  <c r="P944"/>
  <c r="BI937"/>
  <c r="BH937"/>
  <c r="BG937"/>
  <c r="BF937"/>
  <c r="T937"/>
  <c r="R937"/>
  <c r="P937"/>
  <c r="BI926"/>
  <c r="BH926"/>
  <c r="BG926"/>
  <c r="BF926"/>
  <c r="T926"/>
  <c r="R926"/>
  <c r="P926"/>
  <c r="BI921"/>
  <c r="BH921"/>
  <c r="BG921"/>
  <c r="BF921"/>
  <c r="T921"/>
  <c r="R921"/>
  <c r="P921"/>
  <c r="BI916"/>
  <c r="BH916"/>
  <c r="BG916"/>
  <c r="BF916"/>
  <c r="T916"/>
  <c r="T915"/>
  <c r="R916"/>
  <c r="R915"/>
  <c r="P916"/>
  <c r="P915"/>
  <c r="BI909"/>
  <c r="BH909"/>
  <c r="BG909"/>
  <c r="BF909"/>
  <c r="T909"/>
  <c r="R909"/>
  <c r="P909"/>
  <c r="BI905"/>
  <c r="BH905"/>
  <c r="BG905"/>
  <c r="BF905"/>
  <c r="T905"/>
  <c r="R905"/>
  <c r="P905"/>
  <c r="BI901"/>
  <c r="BH901"/>
  <c r="BG901"/>
  <c r="BF901"/>
  <c r="T901"/>
  <c r="R901"/>
  <c r="P901"/>
  <c r="BI892"/>
  <c r="BH892"/>
  <c r="BG892"/>
  <c r="BF892"/>
  <c r="T892"/>
  <c r="R892"/>
  <c r="P892"/>
  <c r="BI884"/>
  <c r="BH884"/>
  <c r="BG884"/>
  <c r="BF884"/>
  <c r="T884"/>
  <c r="R884"/>
  <c r="P884"/>
  <c r="BI877"/>
  <c r="BH877"/>
  <c r="BG877"/>
  <c r="BF877"/>
  <c r="T877"/>
  <c r="R877"/>
  <c r="P877"/>
  <c r="BI871"/>
  <c r="BH871"/>
  <c r="BG871"/>
  <c r="BF871"/>
  <c r="T871"/>
  <c r="R871"/>
  <c r="P871"/>
  <c r="BI867"/>
  <c r="BH867"/>
  <c r="BG867"/>
  <c r="BF867"/>
  <c r="T867"/>
  <c r="R867"/>
  <c r="P867"/>
  <c r="BI862"/>
  <c r="BH862"/>
  <c r="BG862"/>
  <c r="BF862"/>
  <c r="T862"/>
  <c r="R862"/>
  <c r="P862"/>
  <c r="BI858"/>
  <c r="BH858"/>
  <c r="BG858"/>
  <c r="BF858"/>
  <c r="T858"/>
  <c r="R858"/>
  <c r="P858"/>
  <c r="BI854"/>
  <c r="BH854"/>
  <c r="BG854"/>
  <c r="BF854"/>
  <c r="T854"/>
  <c r="R854"/>
  <c r="P854"/>
  <c r="BI849"/>
  <c r="BH849"/>
  <c r="BG849"/>
  <c r="BF849"/>
  <c r="T849"/>
  <c r="R849"/>
  <c r="P849"/>
  <c r="BI844"/>
  <c r="BH844"/>
  <c r="BG844"/>
  <c r="BF844"/>
  <c r="T844"/>
  <c r="R844"/>
  <c r="P844"/>
  <c r="BI839"/>
  <c r="BH839"/>
  <c r="BG839"/>
  <c r="BF839"/>
  <c r="T839"/>
  <c r="R839"/>
  <c r="P839"/>
  <c r="BI833"/>
  <c r="BH833"/>
  <c r="BG833"/>
  <c r="BF833"/>
  <c r="T833"/>
  <c r="R833"/>
  <c r="P833"/>
  <c r="BI829"/>
  <c r="BH829"/>
  <c r="BG829"/>
  <c r="BF829"/>
  <c r="T829"/>
  <c r="R829"/>
  <c r="P829"/>
  <c r="BI825"/>
  <c r="BH825"/>
  <c r="BG825"/>
  <c r="BF825"/>
  <c r="T825"/>
  <c r="R825"/>
  <c r="P825"/>
  <c r="BI821"/>
  <c r="BH821"/>
  <c r="BG821"/>
  <c r="BF821"/>
  <c r="T821"/>
  <c r="R821"/>
  <c r="P821"/>
  <c r="BI817"/>
  <c r="BH817"/>
  <c r="BG817"/>
  <c r="BF817"/>
  <c r="T817"/>
  <c r="R817"/>
  <c r="P817"/>
  <c r="BI811"/>
  <c r="BH811"/>
  <c r="BG811"/>
  <c r="BF811"/>
  <c r="T811"/>
  <c r="R811"/>
  <c r="P811"/>
  <c r="BI807"/>
  <c r="BH807"/>
  <c r="BG807"/>
  <c r="BF807"/>
  <c r="T807"/>
  <c r="R807"/>
  <c r="P807"/>
  <c r="BI799"/>
  <c r="BH799"/>
  <c r="BG799"/>
  <c r="BF799"/>
  <c r="T799"/>
  <c r="R799"/>
  <c r="P799"/>
  <c r="BI795"/>
  <c r="BH795"/>
  <c r="BG795"/>
  <c r="BF795"/>
  <c r="T795"/>
  <c r="R795"/>
  <c r="P795"/>
  <c r="BI791"/>
  <c r="BH791"/>
  <c r="BG791"/>
  <c r="BF791"/>
  <c r="T791"/>
  <c r="R791"/>
  <c r="P791"/>
  <c r="BI787"/>
  <c r="BH787"/>
  <c r="BG787"/>
  <c r="BF787"/>
  <c r="T787"/>
  <c r="R787"/>
  <c r="P787"/>
  <c r="BI783"/>
  <c r="BH783"/>
  <c r="BG783"/>
  <c r="BF783"/>
  <c r="T783"/>
  <c r="R783"/>
  <c r="P783"/>
  <c r="BI779"/>
  <c r="BH779"/>
  <c r="BG779"/>
  <c r="BF779"/>
  <c r="T779"/>
  <c r="R779"/>
  <c r="P779"/>
  <c r="BI775"/>
  <c r="BH775"/>
  <c r="BG775"/>
  <c r="BF775"/>
  <c r="T775"/>
  <c r="R775"/>
  <c r="P775"/>
  <c r="BI771"/>
  <c r="BH771"/>
  <c r="BG771"/>
  <c r="BF771"/>
  <c r="T771"/>
  <c r="R771"/>
  <c r="P771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2"/>
  <c r="BH752"/>
  <c r="BG752"/>
  <c r="BF752"/>
  <c r="T752"/>
  <c r="R752"/>
  <c r="P752"/>
  <c r="BI748"/>
  <c r="BH748"/>
  <c r="BG748"/>
  <c r="BF748"/>
  <c r="T748"/>
  <c r="R748"/>
  <c r="P748"/>
  <c r="BI744"/>
  <c r="BH744"/>
  <c r="BG744"/>
  <c r="BF744"/>
  <c r="T744"/>
  <c r="R744"/>
  <c r="P744"/>
  <c r="BI739"/>
  <c r="BH739"/>
  <c r="BG739"/>
  <c r="BF739"/>
  <c r="T739"/>
  <c r="R739"/>
  <c r="P739"/>
  <c r="BI733"/>
  <c r="BH733"/>
  <c r="BG733"/>
  <c r="BF733"/>
  <c r="T733"/>
  <c r="R733"/>
  <c r="P733"/>
  <c r="BI729"/>
  <c r="BH729"/>
  <c r="BG729"/>
  <c r="BF729"/>
  <c r="T729"/>
  <c r="R729"/>
  <c r="P729"/>
  <c r="BI725"/>
  <c r="BH725"/>
  <c r="BG725"/>
  <c r="BF725"/>
  <c r="T725"/>
  <c r="R725"/>
  <c r="P725"/>
  <c r="BI719"/>
  <c r="BH719"/>
  <c r="BG719"/>
  <c r="BF719"/>
  <c r="T719"/>
  <c r="R719"/>
  <c r="P719"/>
  <c r="BI714"/>
  <c r="BH714"/>
  <c r="BG714"/>
  <c r="BF714"/>
  <c r="T714"/>
  <c r="R714"/>
  <c r="P714"/>
  <c r="BI709"/>
  <c r="BH709"/>
  <c r="BG709"/>
  <c r="BF709"/>
  <c r="T709"/>
  <c r="R709"/>
  <c r="P709"/>
  <c r="BI702"/>
  <c r="BH702"/>
  <c r="BG702"/>
  <c r="BF702"/>
  <c r="T702"/>
  <c r="R702"/>
  <c r="P702"/>
  <c r="BI698"/>
  <c r="BH698"/>
  <c r="BG698"/>
  <c r="BF698"/>
  <c r="T698"/>
  <c r="R698"/>
  <c r="P698"/>
  <c r="BI692"/>
  <c r="BH692"/>
  <c r="BG692"/>
  <c r="BF692"/>
  <c r="T692"/>
  <c r="R692"/>
  <c r="P692"/>
  <c r="BI686"/>
  <c r="BH686"/>
  <c r="BG686"/>
  <c r="BF686"/>
  <c r="T686"/>
  <c r="R686"/>
  <c r="P686"/>
  <c r="BI681"/>
  <c r="BH681"/>
  <c r="BG681"/>
  <c r="BF681"/>
  <c r="T681"/>
  <c r="R681"/>
  <c r="P681"/>
  <c r="BI676"/>
  <c r="BH676"/>
  <c r="BG676"/>
  <c r="BF676"/>
  <c r="T676"/>
  <c r="R676"/>
  <c r="P676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1"/>
  <c r="BH651"/>
  <c r="BG651"/>
  <c r="BF651"/>
  <c r="T651"/>
  <c r="R651"/>
  <c r="P651"/>
  <c r="BI647"/>
  <c r="BH647"/>
  <c r="BG647"/>
  <c r="BF647"/>
  <c r="T647"/>
  <c r="R647"/>
  <c r="P647"/>
  <c r="BI643"/>
  <c r="BH643"/>
  <c r="BG643"/>
  <c r="BF643"/>
  <c r="T643"/>
  <c r="R643"/>
  <c r="P643"/>
  <c r="BI636"/>
  <c r="BH636"/>
  <c r="BG636"/>
  <c r="BF636"/>
  <c r="T636"/>
  <c r="R636"/>
  <c r="P636"/>
  <c r="BI632"/>
  <c r="BH632"/>
  <c r="BG632"/>
  <c r="BF632"/>
  <c r="T632"/>
  <c r="R632"/>
  <c r="P632"/>
  <c r="BI626"/>
  <c r="BH626"/>
  <c r="BG626"/>
  <c r="BF626"/>
  <c r="T626"/>
  <c r="R626"/>
  <c r="P626"/>
  <c r="BI623"/>
  <c r="BH623"/>
  <c r="BG623"/>
  <c r="BF623"/>
  <c r="T623"/>
  <c r="R623"/>
  <c r="P623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6"/>
  <c r="BH606"/>
  <c r="BG606"/>
  <c r="BF606"/>
  <c r="T606"/>
  <c r="R606"/>
  <c r="P606"/>
  <c r="BI600"/>
  <c r="BH600"/>
  <c r="BG600"/>
  <c r="BF600"/>
  <c r="T600"/>
  <c r="R600"/>
  <c r="P600"/>
  <c r="BI596"/>
  <c r="BH596"/>
  <c r="BG596"/>
  <c r="BF596"/>
  <c r="T596"/>
  <c r="R596"/>
  <c r="P596"/>
  <c r="BI590"/>
  <c r="BH590"/>
  <c r="BG590"/>
  <c r="BF590"/>
  <c r="T590"/>
  <c r="R590"/>
  <c r="P590"/>
  <c r="BI585"/>
  <c r="BH585"/>
  <c r="BG585"/>
  <c r="BF585"/>
  <c r="T585"/>
  <c r="R585"/>
  <c r="P585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9"/>
  <c r="BH569"/>
  <c r="BG569"/>
  <c r="BF569"/>
  <c r="T569"/>
  <c r="R569"/>
  <c r="P569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28"/>
  <c r="BH528"/>
  <c r="BG528"/>
  <c r="BF528"/>
  <c r="T528"/>
  <c r="R528"/>
  <c r="P528"/>
  <c r="BI525"/>
  <c r="BH525"/>
  <c r="BG525"/>
  <c r="BF525"/>
  <c r="T525"/>
  <c r="R525"/>
  <c r="P525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2"/>
  <c r="BH492"/>
  <c r="BG492"/>
  <c r="BF492"/>
  <c r="T492"/>
  <c r="R492"/>
  <c r="P492"/>
  <c r="BI486"/>
  <c r="BH486"/>
  <c r="BG486"/>
  <c r="BF486"/>
  <c r="T486"/>
  <c r="R486"/>
  <c r="P486"/>
  <c r="BI481"/>
  <c r="BH481"/>
  <c r="BG481"/>
  <c r="BF481"/>
  <c r="T481"/>
  <c r="R481"/>
  <c r="P481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47"/>
  <c r="BH447"/>
  <c r="BG447"/>
  <c r="BF447"/>
  <c r="T447"/>
  <c r="R447"/>
  <c r="P447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27"/>
  <c r="BH327"/>
  <c r="BG327"/>
  <c r="BF327"/>
  <c r="T327"/>
  <c r="R327"/>
  <c r="P327"/>
  <c r="BI322"/>
  <c r="BH322"/>
  <c r="BG322"/>
  <c r="BF322"/>
  <c r="T322"/>
  <c r="R322"/>
  <c r="P322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3"/>
  <c r="BH123"/>
  <c r="BG123"/>
  <c r="BF123"/>
  <c r="T123"/>
  <c r="R123"/>
  <c r="P123"/>
  <c r="BI102"/>
  <c r="BH102"/>
  <c r="BG102"/>
  <c r="BF102"/>
  <c r="T102"/>
  <c r="R102"/>
  <c r="P102"/>
  <c r="BI98"/>
  <c r="BH98"/>
  <c r="BG98"/>
  <c r="BF98"/>
  <c r="T98"/>
  <c r="R98"/>
  <c r="P98"/>
  <c r="J91"/>
  <c r="F89"/>
  <c r="E87"/>
  <c r="J54"/>
  <c r="F52"/>
  <c r="E50"/>
  <c r="J24"/>
  <c r="E24"/>
  <c r="J92"/>
  <c r="J23"/>
  <c r="J18"/>
  <c r="E18"/>
  <c r="F92"/>
  <c r="J17"/>
  <c r="J15"/>
  <c r="E15"/>
  <c r="F91"/>
  <c r="J14"/>
  <c r="J12"/>
  <c r="J52"/>
  <c r="E7"/>
  <c r="E85"/>
  <c i="1" r="L50"/>
  <c r="AM50"/>
  <c r="AM49"/>
  <c r="L49"/>
  <c r="AM47"/>
  <c r="L47"/>
  <c r="L45"/>
  <c r="L44"/>
  <c i="5" r="BK261"/>
  <c r="J145"/>
  <c i="4" r="J392"/>
  <c r="BK325"/>
  <c r="BK214"/>
  <c i="3" r="J123"/>
  <c i="2" r="BK647"/>
  <c r="J292"/>
  <c i="1" r="AS54"/>
  <c i="4" r="BK139"/>
  <c i="2" r="BK1021"/>
  <c r="BK965"/>
  <c r="J854"/>
  <c r="BK660"/>
  <c r="J580"/>
  <c r="J546"/>
  <c r="J447"/>
  <c r="J378"/>
  <c r="BK297"/>
  <c r="J248"/>
  <c r="BK207"/>
  <c i="5" r="J191"/>
  <c i="4" r="BK442"/>
  <c r="BK320"/>
  <c i="2" r="J821"/>
  <c r="BK626"/>
  <c r="BK434"/>
  <c i="4" r="BK440"/>
  <c r="BK192"/>
  <c i="3" r="BK130"/>
  <c i="2" r="J647"/>
  <c i="5" r="J250"/>
  <c r="BK126"/>
  <c i="4" r="J217"/>
  <c i="2" r="BK739"/>
  <c r="J343"/>
  <c i="5" r="J222"/>
  <c i="4" r="BK360"/>
  <c r="BK411"/>
  <c i="2" r="J709"/>
  <c r="J135"/>
  <c i="6" r="BK99"/>
  <c i="4" r="BK312"/>
  <c r="BK167"/>
  <c i="2" r="BK223"/>
  <c i="4" r="J366"/>
  <c r="J198"/>
  <c i="2" r="BK969"/>
  <c r="J702"/>
  <c i="4" r="J389"/>
  <c r="J122"/>
  <c i="2" r="J950"/>
  <c r="J606"/>
  <c r="BK447"/>
  <c i="4" r="J353"/>
  <c r="BK100"/>
  <c i="2" r="J460"/>
  <c i="5" r="BK227"/>
  <c i="4" r="J467"/>
  <c r="J372"/>
  <c i="2" r="BK585"/>
  <c i="4" r="J417"/>
  <c r="BK159"/>
  <c i="2" r="BK909"/>
  <c r="J779"/>
  <c r="BK470"/>
  <c r="BK248"/>
  <c i="5" r="J237"/>
  <c i="2" r="J905"/>
  <c r="BK752"/>
  <c r="J419"/>
  <c i="4" r="BK372"/>
  <c r="J238"/>
  <c r="BK110"/>
  <c i="2" r="BK632"/>
  <c r="BK302"/>
  <c i="4" r="J223"/>
  <c i="2" r="J1011"/>
  <c r="J771"/>
  <c r="BK419"/>
  <c i="4" r="BK357"/>
  <c r="J131"/>
  <c i="2" r="J767"/>
  <c r="J410"/>
  <c r="J164"/>
  <c i="5" r="BK203"/>
  <c i="2" r="BK1011"/>
  <c r="BK744"/>
  <c r="BK197"/>
  <c i="4" r="BK417"/>
  <c r="J454"/>
  <c r="J206"/>
  <c i="2" r="BK283"/>
  <c i="4" r="BK394"/>
  <c r="J157"/>
  <c i="2" r="BK829"/>
  <c r="J748"/>
  <c r="BK363"/>
  <c r="J1017"/>
  <c i="5" r="BK256"/>
  <c i="4" r="BK282"/>
  <c r="J186"/>
  <c i="3" r="BK123"/>
  <c i="2" r="BK520"/>
  <c i="4" r="J214"/>
  <c r="BK105"/>
  <c i="2" r="BK955"/>
  <c r="J755"/>
  <c r="J197"/>
  <c i="4" r="BK208"/>
  <c i="2" r="J926"/>
  <c r="BK373"/>
  <c r="J159"/>
  <c i="4" r="BK201"/>
  <c i="2" r="J617"/>
  <c r="J395"/>
  <c r="BK170"/>
  <c i="6" r="BK125"/>
  <c i="4" r="BK253"/>
  <c i="2" r="J1006"/>
  <c r="J944"/>
  <c r="BK825"/>
  <c r="BK614"/>
  <c r="BK311"/>
  <c i="5" r="BK145"/>
  <c i="4" r="BK295"/>
  <c r="BK392"/>
  <c r="J105"/>
  <c i="2" r="J590"/>
  <c i="6" r="BK117"/>
  <c i="5" r="BK140"/>
  <c i="4" r="J292"/>
  <c r="J162"/>
  <c i="2" r="BK537"/>
  <c i="4" r="BK462"/>
  <c r="J425"/>
  <c r="BK263"/>
  <c r="J136"/>
  <c i="2" r="BK916"/>
  <c r="J799"/>
  <c i="4" r="BK428"/>
  <c r="BK170"/>
  <c i="2" r="J901"/>
  <c r="J557"/>
  <c r="BK439"/>
  <c i="6" r="BK121"/>
  <c i="4" r="BK266"/>
  <c i="2" r="BK623"/>
  <c r="BK415"/>
  <c i="5" r="BK215"/>
  <c i="4" r="J456"/>
  <c r="J380"/>
  <c r="J247"/>
  <c i="2" r="BK557"/>
  <c r="J829"/>
  <c r="J283"/>
  <c i="4" r="J300"/>
  <c r="J146"/>
  <c i="2" r="BK719"/>
  <c r="BK322"/>
  <c i="4" r="J250"/>
  <c r="J128"/>
  <c i="3" r="BK135"/>
  <c i="2" r="J811"/>
  <c r="BK725"/>
  <c r="BK239"/>
  <c r="BK102"/>
  <c i="4" r="J167"/>
  <c i="2" r="BK884"/>
  <c r="J698"/>
  <c r="BK292"/>
  <c i="6" r="J99"/>
  <c i="4" r="J325"/>
  <c r="BK353"/>
  <c i="3" r="J88"/>
  <c i="2" r="J192"/>
  <c i="4" r="J428"/>
  <c r="BK189"/>
  <c i="2" r="J937"/>
  <c i="4" r="BK471"/>
  <c r="J314"/>
  <c i="3" r="J116"/>
  <c i="2" r="BK839"/>
  <c r="J507"/>
  <c i="6" r="BK127"/>
  <c i="4" r="BK122"/>
  <c i="2" r="J516"/>
  <c r="BK139"/>
  <c i="4" r="BK336"/>
  <c i="2" r="BK580"/>
  <c r="J239"/>
  <c i="4" r="J405"/>
  <c i="2" r="J921"/>
  <c r="J405"/>
  <c i="5" r="BK222"/>
  <c r="J182"/>
  <c i="4" r="J446"/>
  <c r="BK389"/>
  <c r="BK304"/>
  <c r="J256"/>
  <c r="BK165"/>
  <c i="3" r="BK88"/>
  <c i="2" r="BK507"/>
  <c r="J297"/>
  <c r="J263"/>
  <c i="5" r="J215"/>
  <c r="BK182"/>
  <c r="J159"/>
  <c i="4" r="BK415"/>
  <c r="BK285"/>
  <c r="J244"/>
  <c r="BK136"/>
  <c i="2" r="J981"/>
  <c r="J909"/>
  <c r="J752"/>
  <c r="J733"/>
  <c r="BK636"/>
  <c r="BK576"/>
  <c r="J541"/>
  <c r="BK503"/>
  <c r="J390"/>
  <c r="BK343"/>
  <c r="BK272"/>
  <c r="BK228"/>
  <c i="6" r="J127"/>
  <c i="5" r="J194"/>
  <c i="4" r="J462"/>
  <c r="J420"/>
  <c r="BK119"/>
  <c i="2" r="J783"/>
  <c r="BK692"/>
  <c r="BK729"/>
  <c r="J228"/>
  <c i="6" r="J125"/>
  <c i="4" r="J170"/>
  <c i="2" r="BK905"/>
  <c r="BK779"/>
  <c r="J632"/>
  <c r="J170"/>
  <c i="6" r="J103"/>
  <c i="4" r="J413"/>
  <c i="3" r="BK150"/>
  <c i="2" r="J676"/>
  <c r="J207"/>
  <c i="4" r="J376"/>
  <c i="5" r="J99"/>
  <c i="3" r="J155"/>
  <c i="2" r="BK233"/>
  <c i="6" r="J112"/>
  <c i="5" r="J232"/>
  <c i="4" r="J295"/>
  <c i="3" r="J145"/>
  <c i="2" r="BK187"/>
  <c i="4" r="J374"/>
  <c r="J195"/>
  <c i="2" r="BK1026"/>
  <c r="BK748"/>
  <c i="4" r="BK340"/>
  <c i="3" r="BK108"/>
  <c i="2" r="J791"/>
  <c r="BK553"/>
  <c r="BK348"/>
  <c i="4" r="J289"/>
  <c i="2" r="BK560"/>
  <c r="J384"/>
  <c i="5" r="J111"/>
  <c i="4" r="BK402"/>
  <c r="BK279"/>
  <c i="2" r="BK541"/>
  <c i="4" r="BK456"/>
  <c r="J402"/>
  <c r="J174"/>
  <c i="2" r="BK981"/>
  <c r="BK569"/>
  <c r="J311"/>
  <c i="4" r="J336"/>
  <c i="2" r="BK611"/>
  <c r="BK395"/>
  <c i="4" r="BK350"/>
  <c r="BK204"/>
  <c i="3" r="BK140"/>
  <c i="2" r="J611"/>
  <c i="4" r="J387"/>
  <c r="BK116"/>
  <c i="2" r="BK1001"/>
  <c r="BK817"/>
  <c r="BK676"/>
  <c i="4" r="BK347"/>
  <c i="2" r="BK921"/>
  <c r="BK755"/>
  <c r="BK475"/>
  <c r="J98"/>
  <c i="5" r="BK111"/>
  <c i="4" r="J263"/>
  <c i="2" r="BK849"/>
  <c r="BK714"/>
  <c r="J353"/>
  <c i="5" r="BK120"/>
  <c r="BK194"/>
  <c i="4" r="BK133"/>
  <c i="2" r="J596"/>
  <c i="6" r="BK108"/>
  <c i="5" r="J187"/>
  <c i="4" r="BK206"/>
  <c i="2" r="BK546"/>
  <c i="4" r="BK444"/>
  <c r="BK229"/>
  <c i="2" r="BK1017"/>
  <c i="4" r="J440"/>
  <c r="J119"/>
  <c i="2" r="BK871"/>
  <c r="BK486"/>
  <c i="4" r="J269"/>
  <c i="2" r="J520"/>
  <c r="J277"/>
  <c r="BK145"/>
  <c i="4" r="J438"/>
  <c i="2" r="BK698"/>
  <c r="BK481"/>
  <c i="4" r="J411"/>
  <c r="J253"/>
  <c r="J149"/>
  <c i="2" r="J614"/>
  <c i="4" r="BK413"/>
  <c r="BK195"/>
  <c i="2" r="J996"/>
  <c r="BK807"/>
  <c r="BK525"/>
  <c r="BK98"/>
  <c i="4" r="BK217"/>
  <c i="2" r="J975"/>
  <c r="J839"/>
  <c r="J665"/>
  <c r="BK252"/>
  <c i="5" r="BK218"/>
  <c i="4" r="J344"/>
  <c r="BK131"/>
  <c i="2" r="J368"/>
  <c i="4" r="BK387"/>
  <c i="5" r="BK167"/>
  <c i="4" r="BK113"/>
  <c i="2" r="BK159"/>
  <c i="6" r="BK103"/>
  <c i="5" r="J120"/>
  <c i="4" r="BK269"/>
  <c i="2" r="BK405"/>
  <c r="J862"/>
  <c r="BK771"/>
  <c r="J322"/>
  <c i="4" r="J340"/>
  <c i="2" r="BK600"/>
  <c r="J213"/>
  <c r="BK987"/>
  <c i="4" r="BK317"/>
  <c i="2" r="J655"/>
  <c r="J560"/>
  <c r="BK263"/>
  <c r="BK123"/>
  <c i="4" r="J360"/>
  <c r="J100"/>
  <c i="2" r="J916"/>
  <c r="J807"/>
  <c r="J475"/>
  <c r="J153"/>
  <c i="4" r="BK385"/>
  <c r="J282"/>
  <c r="BK397"/>
  <c i="3" r="J140"/>
  <c i="6" r="J117"/>
  <c i="4" r="J272"/>
  <c r="BK152"/>
  <c i="2" r="BK460"/>
  <c r="J182"/>
  <c i="4" r="BK378"/>
  <c r="J266"/>
  <c r="J152"/>
  <c i="2" r="J1031"/>
  <c r="BK758"/>
  <c i="4" r="J385"/>
  <c r="BK107"/>
  <c i="2" r="BK811"/>
  <c r="BK492"/>
  <c r="J139"/>
  <c i="4" r="J285"/>
  <c i="3" r="J130"/>
  <c i="2" r="BK368"/>
  <c i="5" r="J89"/>
  <c i="4" r="BK430"/>
  <c r="BK333"/>
  <c i="2" r="J564"/>
  <c r="BK244"/>
  <c i="4" r="J432"/>
  <c r="BK314"/>
  <c i="2" r="J1001"/>
  <c r="J795"/>
  <c r="J585"/>
  <c r="BK316"/>
  <c r="BK791"/>
  <c r="J537"/>
  <c i="5" r="BK243"/>
  <c i="4" r="BK344"/>
  <c r="BK155"/>
  <c i="3" r="J94"/>
  <c i="2" r="J525"/>
  <c i="4" r="J211"/>
  <c r="BK103"/>
  <c i="2" r="BK787"/>
  <c r="BK192"/>
  <c i="4" r="BK247"/>
  <c i="2" r="BK1031"/>
  <c r="BK844"/>
  <c r="J714"/>
  <c r="J202"/>
  <c i="6" r="J105"/>
  <c i="5" r="BK99"/>
  <c i="4" r="BK223"/>
  <c i="2" r="BK858"/>
  <c r="J470"/>
  <c r="BK177"/>
  <c i="4" r="J317"/>
  <c i="5" r="BK95"/>
  <c i="4" r="BK125"/>
  <c i="2" r="J465"/>
  <c i="6" r="BK112"/>
  <c i="5" r="J136"/>
  <c i="4" r="J183"/>
  <c i="6" r="J121"/>
  <c i="4" r="J97"/>
  <c i="2" r="BK288"/>
  <c i="5" r="J95"/>
  <c i="4" r="J423"/>
  <c r="J328"/>
  <c i="2" r="BK384"/>
  <c i="4" r="BK425"/>
  <c r="BK338"/>
  <c r="J116"/>
  <c i="2" r="J833"/>
  <c r="BK767"/>
  <c r="J439"/>
  <c i="5" r="J199"/>
  <c i="4" r="BK452"/>
  <c r="J430"/>
  <c r="BK307"/>
  <c r="BK146"/>
  <c i="2" r="BK681"/>
  <c r="BK499"/>
  <c r="J288"/>
  <c i="5" r="J256"/>
  <c r="BK187"/>
  <c r="BK105"/>
  <c i="4" r="BK289"/>
  <c r="BK211"/>
  <c r="J125"/>
  <c i="2" r="J969"/>
  <c r="BK901"/>
  <c r="J651"/>
  <c r="BK617"/>
  <c r="J569"/>
  <c r="BK512"/>
  <c r="BK410"/>
  <c r="J348"/>
  <c r="BK267"/>
  <c r="BK218"/>
  <c i="5" r="BK232"/>
  <c i="4" r="J471"/>
  <c r="J399"/>
  <c i="2" r="BK867"/>
  <c r="J775"/>
  <c r="J486"/>
  <c i="4" r="J444"/>
  <c r="J259"/>
  <c i="2" r="BK182"/>
  <c i="4" r="BK183"/>
  <c i="2" r="BK1006"/>
  <c i="4" r="J159"/>
  <c i="2" r="J572"/>
  <c r="J306"/>
  <c r="BK130"/>
  <c i="4" r="BK380"/>
  <c i="2" r="J1041"/>
  <c r="BK926"/>
  <c r="J825"/>
  <c r="J499"/>
  <c r="J223"/>
  <c i="5" r="J140"/>
  <c i="4" r="BK276"/>
  <c r="BK383"/>
  <c i="2" r="J670"/>
  <c i="6" r="J108"/>
  <c i="4" r="J415"/>
  <c r="J180"/>
  <c i="2" r="BK651"/>
  <c i="4" r="J449"/>
  <c r="J309"/>
  <c r="J155"/>
  <c i="5" r="BK199"/>
  <c i="4" r="J459"/>
  <c r="BK376"/>
  <c r="BK238"/>
  <c i="2" r="J576"/>
  <c i="6" r="BK91"/>
  <c i="4" r="BK399"/>
  <c r="J189"/>
  <c i="2" r="BK961"/>
  <c r="BK799"/>
  <c r="J761"/>
  <c r="J400"/>
  <c r="BK259"/>
  <c r="BK854"/>
  <c i="4" r="BK423"/>
  <c r="BK186"/>
  <c r="J342"/>
  <c r="J204"/>
  <c i="2" r="J244"/>
  <c i="4" r="J279"/>
  <c i="3" r="BK145"/>
  <c i="2" r="J849"/>
  <c i="4" r="BK232"/>
  <c i="2" r="J1021"/>
  <c r="J681"/>
  <c r="J481"/>
  <c i="4" r="J333"/>
  <c i="2" r="J528"/>
  <c r="J327"/>
  <c i="5" r="J105"/>
  <c i="4" r="J442"/>
  <c r="BK128"/>
  <c i="2" r="J503"/>
  <c i="4" r="BK438"/>
  <c r="J220"/>
  <c i="2" r="J1036"/>
  <c r="J817"/>
  <c r="J725"/>
  <c r="BK353"/>
  <c i="4" r="J304"/>
  <c i="2" r="BK606"/>
  <c r="J123"/>
  <c i="4" r="J307"/>
  <c r="J201"/>
  <c r="J139"/>
  <c i="2" r="J626"/>
  <c r="J316"/>
  <c i="4" r="BK226"/>
  <c r="J110"/>
  <c i="2" r="BK877"/>
  <c r="BK655"/>
  <c r="BK153"/>
  <c i="4" r="BK220"/>
  <c i="2" r="J858"/>
  <c r="BK996"/>
  <c r="BK709"/>
  <c r="BK213"/>
  <c i="4" r="BK300"/>
  <c i="2" r="J871"/>
  <c i="4" r="BK467"/>
  <c r="J312"/>
  <c r="J113"/>
  <c i="2" r="BK783"/>
  <c r="BK733"/>
  <c i="3" r="J108"/>
  <c i="2" r="BK202"/>
  <c i="4" r="BK256"/>
  <c r="J241"/>
  <c i="2" r="BK775"/>
  <c r="BK455"/>
  <c i="5" r="BK176"/>
  <c i="4" r="J357"/>
  <c r="J394"/>
  <c i="2" r="J719"/>
  <c r="J145"/>
  <c i="6" r="BK105"/>
  <c i="4" r="J408"/>
  <c r="J177"/>
  <c i="2" r="J218"/>
  <c i="4" r="BK435"/>
  <c r="J297"/>
  <c i="2" r="J492"/>
  <c i="4" r="J452"/>
  <c r="BK369"/>
  <c r="BK97"/>
  <c i="2" r="BK764"/>
  <c r="BK892"/>
  <c r="BK400"/>
  <c i="4" r="BK180"/>
  <c i="2" r="J892"/>
  <c r="J758"/>
  <c r="J533"/>
  <c r="J130"/>
  <c i="5" r="J176"/>
  <c i="2" r="BK950"/>
  <c r="J764"/>
  <c r="BK465"/>
  <c i="6" r="J87"/>
  <c i="4" r="BK297"/>
  <c i="2" r="J867"/>
  <c r="J550"/>
  <c i="6" r="BK87"/>
  <c i="4" r="J397"/>
  <c r="BK177"/>
  <c i="2" r="J844"/>
  <c r="BK550"/>
  <c r="BK327"/>
  <c i="5" r="BK250"/>
  <c r="J132"/>
  <c i="4" r="J435"/>
  <c r="BK342"/>
  <c r="BK292"/>
  <c r="J226"/>
  <c r="BK162"/>
  <c i="2" r="BK702"/>
  <c r="J600"/>
  <c r="J302"/>
  <c r="J252"/>
  <c i="5" r="J210"/>
  <c r="J167"/>
  <c r="BK132"/>
  <c i="4" r="BK328"/>
  <c r="BK259"/>
  <c r="J165"/>
  <c i="3" r="J150"/>
  <c i="2" r="J955"/>
  <c r="BK862"/>
  <c r="J744"/>
  <c r="J643"/>
  <c r="BK596"/>
  <c r="J553"/>
  <c r="BK533"/>
  <c r="J415"/>
  <c r="J373"/>
  <c r="BK277"/>
  <c r="J233"/>
  <c i="5" r="J261"/>
  <c r="J227"/>
  <c r="BK89"/>
  <c i="4" r="BK454"/>
  <c r="BK405"/>
  <c i="2" r="BK1036"/>
  <c r="J623"/>
  <c r="BK429"/>
  <c i="4" r="BK449"/>
  <c r="J347"/>
  <c r="BK241"/>
  <c r="J142"/>
  <c i="3" r="J101"/>
  <c i="2" r="BK528"/>
  <c i="5" r="J243"/>
  <c i="4" r="BK198"/>
  <c r="J107"/>
  <c i="2" r="J961"/>
  <c r="BK761"/>
  <c r="J512"/>
  <c r="J187"/>
  <c i="4" r="BK244"/>
  <c i="3" r="BK116"/>
  <c i="2" r="J965"/>
  <c r="BK795"/>
  <c r="BK670"/>
  <c r="J267"/>
  <c i="5" r="BK210"/>
  <c i="4" r="J133"/>
  <c i="2" r="J884"/>
  <c r="J660"/>
  <c r="BK358"/>
  <c i="5" r="BK191"/>
  <c r="BK237"/>
  <c i="4" r="BK366"/>
  <c i="2" r="BK643"/>
  <c i="6" r="BK119"/>
  <c i="5" r="J218"/>
  <c i="4" r="J276"/>
  <c r="BK174"/>
  <c i="2" r="J363"/>
  <c r="J177"/>
  <c i="4" r="J369"/>
  <c r="J192"/>
  <c i="2" r="BK1041"/>
  <c r="BK833"/>
  <c i="4" r="BK459"/>
  <c r="BK272"/>
  <c i="3" r="BK101"/>
  <c i="2" r="J729"/>
  <c r="J455"/>
  <c i="4" r="J378"/>
  <c i="3" r="J135"/>
  <c i="2" r="J434"/>
  <c i="5" r="J203"/>
  <c i="4" r="BK374"/>
  <c i="2" r="J686"/>
  <c r="J259"/>
  <c r="BK937"/>
  <c r="BK516"/>
  <c i="4" r="BK309"/>
  <c i="2" r="J1026"/>
  <c r="J692"/>
  <c r="BK390"/>
  <c i="6" r="J91"/>
  <c i="4" r="J383"/>
  <c r="J320"/>
  <c i="3" r="BK94"/>
  <c i="2" r="BK564"/>
  <c r="J272"/>
  <c r="BK164"/>
  <c i="4" r="BK420"/>
  <c r="BK250"/>
  <c i="2" r="BK975"/>
  <c r="J877"/>
  <c r="J787"/>
  <c r="J636"/>
  <c i="6" r="BK95"/>
  <c i="4" r="BK363"/>
  <c i="5" r="J126"/>
  <c i="4" r="J103"/>
  <c i="6" r="J119"/>
  <c i="5" r="BK159"/>
  <c i="4" r="J363"/>
  <c r="J232"/>
  <c i="3" r="BK155"/>
  <c i="2" r="BK306"/>
  <c i="6" r="J95"/>
  <c i="4" r="J350"/>
  <c r="BK157"/>
  <c i="2" r="J987"/>
  <c r="J739"/>
  <c i="4" r="BK432"/>
  <c r="J229"/>
  <c i="2" r="BK944"/>
  <c r="BK572"/>
  <c r="J429"/>
  <c r="BK135"/>
  <c i="4" r="BK142"/>
  <c i="2" r="BK590"/>
  <c r="BK378"/>
  <c i="5" r="BK136"/>
  <c i="4" r="BK446"/>
  <c r="J338"/>
  <c i="2" r="BK665"/>
  <c r="J358"/>
  <c i="4" r="BK408"/>
  <c r="J208"/>
  <c r="BK149"/>
  <c i="2" r="BK821"/>
  <c r="BK686"/>
  <c r="J102"/>
  <c i="4" l="1" r="R465"/>
  <c i="2" r="BK321"/>
  <c r="J321"/>
  <c r="J65"/>
  <c r="R866"/>
  <c r="P995"/>
  <c r="P994"/>
  <c i="3" r="T139"/>
  <c i="4" r="P96"/>
  <c r="BK237"/>
  <c r="J237"/>
  <c r="J65"/>
  <c r="T303"/>
  <c i="6" r="P124"/>
  <c i="2" r="R258"/>
  <c r="BK498"/>
  <c r="J498"/>
  <c r="J66"/>
  <c r="R920"/>
  <c i="3" r="R87"/>
  <c i="4" r="T96"/>
  <c r="P210"/>
  <c r="T262"/>
  <c r="BK288"/>
  <c r="J288"/>
  <c r="J68"/>
  <c r="T288"/>
  <c i="5" r="BK88"/>
  <c r="BK242"/>
  <c r="J242"/>
  <c r="J66"/>
  <c i="6" r="BK86"/>
  <c i="2" r="BK258"/>
  <c r="J258"/>
  <c r="J63"/>
  <c r="T271"/>
  <c r="P866"/>
  <c r="P968"/>
  <c i="3" r="T115"/>
  <c i="4" r="P185"/>
  <c r="R303"/>
  <c i="6" r="P86"/>
  <c i="2" r="R97"/>
  <c r="P258"/>
  <c r="P271"/>
  <c r="T866"/>
  <c i="6" r="R107"/>
  <c i="2" r="T321"/>
  <c r="T920"/>
  <c i="3" r="BK87"/>
  <c i="4" r="BK145"/>
  <c r="J145"/>
  <c r="J62"/>
  <c r="R210"/>
  <c r="R356"/>
  <c i="6" r="BK107"/>
  <c r="J107"/>
  <c r="J62"/>
  <c i="2" r="P212"/>
  <c r="P774"/>
  <c r="P575"/>
  <c i="4" r="P145"/>
  <c r="BK210"/>
  <c r="J210"/>
  <c r="J64"/>
  <c r="R262"/>
  <c r="T275"/>
  <c r="P288"/>
  <c r="R437"/>
  <c i="5" r="R242"/>
  <c r="R235"/>
  <c i="6" r="T107"/>
  <c i="2" r="BK212"/>
  <c r="J212"/>
  <c r="J62"/>
  <c r="R271"/>
  <c r="BK866"/>
  <c r="J866"/>
  <c r="J69"/>
  <c r="BK968"/>
  <c r="J968"/>
  <c r="J73"/>
  <c i="3" r="R115"/>
  <c i="4" r="BK185"/>
  <c r="J185"/>
  <c r="J63"/>
  <c r="BK262"/>
  <c r="J262"/>
  <c r="J66"/>
  <c r="P303"/>
  <c r="T437"/>
  <c i="6" r="R86"/>
  <c i="4" r="T145"/>
  <c r="T237"/>
  <c r="BK303"/>
  <c r="J303"/>
  <c r="J69"/>
  <c r="P437"/>
  <c i="6" r="BK116"/>
  <c r="J116"/>
  <c r="J63"/>
  <c i="2" r="R321"/>
  <c r="P920"/>
  <c r="P919"/>
  <c i="3" r="BK139"/>
  <c r="J139"/>
  <c r="J64"/>
  <c i="6" r="P107"/>
  <c i="2" r="R212"/>
  <c r="P498"/>
  <c i="4" r="P237"/>
  <c r="T356"/>
  <c i="5" r="P88"/>
  <c r="P87"/>
  <c r="P242"/>
  <c r="P235"/>
  <c i="6" r="P116"/>
  <c i="2" r="T97"/>
  <c r="R774"/>
  <c r="R575"/>
  <c r="R995"/>
  <c r="R994"/>
  <c i="3" r="P115"/>
  <c i="6" r="R124"/>
  <c i="2" r="P97"/>
  <c r="T774"/>
  <c r="T575"/>
  <c r="R968"/>
  <c i="3" r="P139"/>
  <c i="6" r="T116"/>
  <c i="2" r="T212"/>
  <c r="BK774"/>
  <c r="J774"/>
  <c r="J68"/>
  <c r="T995"/>
  <c r="T994"/>
  <c i="3" r="P87"/>
  <c r="P86"/>
  <c r="P85"/>
  <c i="1" r="AU56"/>
  <c i="4" r="BK96"/>
  <c r="T185"/>
  <c r="BK356"/>
  <c r="J356"/>
  <c r="J70"/>
  <c i="6" r="R116"/>
  <c i="2" r="BK97"/>
  <c r="J97"/>
  <c r="J61"/>
  <c r="T258"/>
  <c r="T498"/>
  <c r="T968"/>
  <c i="3" r="R139"/>
  <c i="4" r="R145"/>
  <c r="R237"/>
  <c r="BK275"/>
  <c r="J275"/>
  <c r="J67"/>
  <c r="R275"/>
  <c r="R288"/>
  <c r="BK437"/>
  <c r="J437"/>
  <c r="J71"/>
  <c i="6" r="BK124"/>
  <c r="J124"/>
  <c r="J64"/>
  <c i="2" r="P321"/>
  <c r="BK920"/>
  <c r="BK919"/>
  <c r="J919"/>
  <c r="J71"/>
  <c i="3" r="T87"/>
  <c r="T86"/>
  <c r="T85"/>
  <c i="4" r="R185"/>
  <c r="P262"/>
  <c r="P275"/>
  <c i="5" r="R88"/>
  <c r="R87"/>
  <c r="T242"/>
  <c r="T235"/>
  <c i="6" r="T86"/>
  <c i="2" r="BK271"/>
  <c r="J271"/>
  <c r="J64"/>
  <c r="R498"/>
  <c r="BK995"/>
  <c r="BK994"/>
  <c r="J994"/>
  <c r="J74"/>
  <c i="3" r="BK115"/>
  <c r="J115"/>
  <c r="J62"/>
  <c i="4" r="R96"/>
  <c r="R95"/>
  <c r="R94"/>
  <c r="T210"/>
  <c r="P356"/>
  <c i="5" r="T88"/>
  <c r="T87"/>
  <c i="6" r="T124"/>
  <c i="2" r="BE159"/>
  <c r="BE239"/>
  <c r="BE368"/>
  <c r="BE384"/>
  <c r="BE525"/>
  <c r="BE632"/>
  <c r="BE670"/>
  <c r="BE739"/>
  <c r="BE744"/>
  <c r="BE767"/>
  <c r="BE791"/>
  <c r="BE905"/>
  <c r="BE1011"/>
  <c r="BE1041"/>
  <c i="3" r="F54"/>
  <c r="BE116"/>
  <c i="4" r="BE105"/>
  <c r="BE152"/>
  <c r="BE170"/>
  <c r="BE183"/>
  <c r="BE201"/>
  <c r="BE214"/>
  <c r="BE223"/>
  <c r="BE317"/>
  <c r="BE363"/>
  <c r="BE389"/>
  <c r="BE442"/>
  <c r="BE444"/>
  <c r="BE446"/>
  <c i="6" r="J78"/>
  <c i="2" r="BE455"/>
  <c r="BE533"/>
  <c r="BE572"/>
  <c i="3" r="BE145"/>
  <c i="4" r="J54"/>
  <c r="BE97"/>
  <c r="BE195"/>
  <c r="BE211"/>
  <c r="BE282"/>
  <c r="BE340"/>
  <c r="BE366"/>
  <c r="BE462"/>
  <c i="5" r="F54"/>
  <c r="BE159"/>
  <c r="BK226"/>
  <c r="J226"/>
  <c r="J62"/>
  <c r="BK236"/>
  <c r="BK235"/>
  <c r="J235"/>
  <c r="J64"/>
  <c i="6" r="E74"/>
  <c i="2" r="BE123"/>
  <c r="BE182"/>
  <c r="BE297"/>
  <c r="BE348"/>
  <c r="BE353"/>
  <c r="BE419"/>
  <c r="BE465"/>
  <c r="BE475"/>
  <c r="BE492"/>
  <c r="BE553"/>
  <c r="BE557"/>
  <c r="BE702"/>
  <c i="3" r="J82"/>
  <c r="BE108"/>
  <c i="4" r="E84"/>
  <c r="BE103"/>
  <c r="BE107"/>
  <c r="BE110"/>
  <c r="BE125"/>
  <c r="BE128"/>
  <c r="BE174"/>
  <c r="BE186"/>
  <c r="BE198"/>
  <c r="BE256"/>
  <c r="BE338"/>
  <c i="6" r="F81"/>
  <c r="BE87"/>
  <c i="2" r="F54"/>
  <c r="BE145"/>
  <c r="BE170"/>
  <c r="BE177"/>
  <c r="BE192"/>
  <c r="BE202"/>
  <c r="BE311"/>
  <c r="BE373"/>
  <c r="BE528"/>
  <c r="BE686"/>
  <c r="BE755"/>
  <c r="BE807"/>
  <c r="BE849"/>
  <c r="BE854"/>
  <c r="BE916"/>
  <c r="BE926"/>
  <c r="BE937"/>
  <c r="BE955"/>
  <c r="BE961"/>
  <c r="BE975"/>
  <c i="3" r="J52"/>
  <c r="BE130"/>
  <c r="BK154"/>
  <c r="J154"/>
  <c r="J65"/>
  <c i="4" r="F55"/>
  <c r="BE165"/>
  <c r="BE241"/>
  <c r="BE250"/>
  <c r="BE276"/>
  <c r="BE297"/>
  <c r="BE328"/>
  <c r="BE411"/>
  <c r="BE423"/>
  <c r="BE454"/>
  <c r="BE456"/>
  <c i="2" r="BE681"/>
  <c r="BE709"/>
  <c r="BE752"/>
  <c r="BE771"/>
  <c r="BE795"/>
  <c r="BE892"/>
  <c r="BE901"/>
  <c r="BE909"/>
  <c r="BE996"/>
  <c r="BE1036"/>
  <c i="3" r="BE155"/>
  <c r="BK134"/>
  <c r="J134"/>
  <c r="J63"/>
  <c i="4" r="BE139"/>
  <c r="BE208"/>
  <c r="BE238"/>
  <c r="BE247"/>
  <c r="BE269"/>
  <c r="BE285"/>
  <c r="BE304"/>
  <c r="BE430"/>
  <c r="BE467"/>
  <c r="BE471"/>
  <c i="5" r="F55"/>
  <c i="6" r="BE127"/>
  <c i="2" r="BE130"/>
  <c r="BE228"/>
  <c r="BE316"/>
  <c r="BE343"/>
  <c r="BE486"/>
  <c r="BE520"/>
  <c r="BE585"/>
  <c r="BE596"/>
  <c r="BE626"/>
  <c r="BE636"/>
  <c r="BE676"/>
  <c r="BK915"/>
  <c r="J915"/>
  <c r="J70"/>
  <c i="3" r="E48"/>
  <c r="BE101"/>
  <c r="BE140"/>
  <c i="4" r="BE146"/>
  <c r="BE220"/>
  <c r="BE266"/>
  <c r="BE279"/>
  <c r="BE300"/>
  <c r="BE314"/>
  <c r="BE347"/>
  <c i="5" r="J80"/>
  <c r="BE99"/>
  <c r="BE126"/>
  <c r="BE145"/>
  <c r="BE176"/>
  <c r="BE250"/>
  <c r="BE261"/>
  <c i="6" r="F54"/>
  <c r="J81"/>
  <c r="BE91"/>
  <c r="BE105"/>
  <c r="BE108"/>
  <c r="BE112"/>
  <c r="BE117"/>
  <c r="BE119"/>
  <c i="2" r="E48"/>
  <c r="J89"/>
  <c r="BE207"/>
  <c r="BE259"/>
  <c r="BE277"/>
  <c r="BE322"/>
  <c r="BE434"/>
  <c r="BE546"/>
  <c r="BE660"/>
  <c i="3" r="BE150"/>
  <c i="4" r="J55"/>
  <c r="BE136"/>
  <c r="BE177"/>
  <c r="BE374"/>
  <c r="BE399"/>
  <c i="5" r="BE136"/>
  <c r="BE140"/>
  <c r="BE187"/>
  <c r="BE227"/>
  <c r="BE243"/>
  <c i="4" r="BE289"/>
  <c r="BE309"/>
  <c r="BE413"/>
  <c i="5" r="J55"/>
  <c r="BE232"/>
  <c i="6" r="BE99"/>
  <c i="2" r="BE197"/>
  <c r="BE302"/>
  <c r="BE460"/>
  <c r="BE617"/>
  <c r="BE643"/>
  <c r="BE719"/>
  <c r="BE733"/>
  <c r="BE799"/>
  <c r="BE825"/>
  <c r="BE839"/>
  <c r="BE921"/>
  <c r="BE969"/>
  <c r="BE1017"/>
  <c r="BE1026"/>
  <c i="3" r="BE135"/>
  <c i="4" r="J52"/>
  <c r="BE167"/>
  <c r="BE180"/>
  <c r="BE226"/>
  <c r="BE372"/>
  <c r="BE415"/>
  <c i="2" r="J55"/>
  <c r="BE292"/>
  <c r="BE410"/>
  <c r="BE503"/>
  <c r="BE623"/>
  <c r="BE692"/>
  <c r="BE698"/>
  <c r="BK575"/>
  <c r="J575"/>
  <c r="J67"/>
  <c i="3" r="BE123"/>
  <c i="4" r="BE162"/>
  <c r="BE192"/>
  <c r="BE333"/>
  <c r="BE378"/>
  <c r="BE380"/>
  <c i="5" r="E48"/>
  <c r="J54"/>
  <c r="BE89"/>
  <c r="BE191"/>
  <c r="BE194"/>
  <c i="6" r="BE95"/>
  <c r="BE103"/>
  <c i="2" r="BE135"/>
  <c r="BE223"/>
  <c r="BE272"/>
  <c r="BE358"/>
  <c r="BE378"/>
  <c r="BE415"/>
  <c r="BE447"/>
  <c r="BE499"/>
  <c r="BE537"/>
  <c r="BE590"/>
  <c r="BE614"/>
  <c r="BE655"/>
  <c r="BE725"/>
  <c r="BE761"/>
  <c r="BE775"/>
  <c r="BE862"/>
  <c r="BE867"/>
  <c r="BE950"/>
  <c i="4" r="BE189"/>
  <c r="BE204"/>
  <c r="BE232"/>
  <c r="BE312"/>
  <c r="BE350"/>
  <c r="BE392"/>
  <c r="BE405"/>
  <c r="BE417"/>
  <c i="2" r="BE164"/>
  <c r="BE218"/>
  <c r="BE244"/>
  <c r="BE306"/>
  <c r="BE400"/>
  <c r="BE405"/>
  <c r="BE429"/>
  <c r="BE611"/>
  <c r="BE647"/>
  <c r="BE748"/>
  <c r="BE829"/>
  <c r="BE833"/>
  <c r="BE944"/>
  <c r="BE987"/>
  <c r="BE1021"/>
  <c i="4" r="BE119"/>
  <c r="BE131"/>
  <c r="BE133"/>
  <c r="BE142"/>
  <c r="BE159"/>
  <c r="BE217"/>
  <c r="BE253"/>
  <c r="BE259"/>
  <c r="BE320"/>
  <c r="BE325"/>
  <c r="BE336"/>
  <c r="BE369"/>
  <c r="BE394"/>
  <c i="2" r="F55"/>
  <c r="BE187"/>
  <c r="BE213"/>
  <c r="BE248"/>
  <c r="BE327"/>
  <c r="BE516"/>
  <c r="BE600"/>
  <c r="BE651"/>
  <c i="3" r="F82"/>
  <c i="4" r="F54"/>
  <c r="BE113"/>
  <c r="BE122"/>
  <c r="BE157"/>
  <c r="BE206"/>
  <c r="BE263"/>
  <c r="BE353"/>
  <c r="BE360"/>
  <c r="BE383"/>
  <c r="BE397"/>
  <c r="BE402"/>
  <c r="BE420"/>
  <c r="BE425"/>
  <c r="BE428"/>
  <c r="BE432"/>
  <c r="BE435"/>
  <c r="BE459"/>
  <c i="2" r="BE263"/>
  <c r="BE267"/>
  <c r="BE439"/>
  <c r="BE507"/>
  <c r="BE541"/>
  <c r="BE714"/>
  <c r="BE764"/>
  <c r="BE787"/>
  <c r="BE811"/>
  <c r="BE821"/>
  <c r="BE844"/>
  <c r="BE871"/>
  <c r="BE965"/>
  <c r="BE981"/>
  <c r="BE1006"/>
  <c r="BE1031"/>
  <c i="3" r="BE88"/>
  <c r="BE94"/>
  <c i="4" r="BE100"/>
  <c r="BE307"/>
  <c r="BE342"/>
  <c r="BE387"/>
  <c r="BE449"/>
  <c r="BE452"/>
  <c i="5" r="BE132"/>
  <c r="BE167"/>
  <c r="BE182"/>
  <c r="BE210"/>
  <c r="BE215"/>
  <c r="BE222"/>
  <c i="2" r="BE98"/>
  <c r="BE102"/>
  <c r="BE139"/>
  <c r="BE252"/>
  <c r="BE283"/>
  <c r="BE288"/>
  <c r="BE363"/>
  <c r="BE395"/>
  <c r="BE470"/>
  <c r="BE481"/>
  <c r="BE550"/>
  <c r="BE560"/>
  <c r="BE564"/>
  <c r="BE569"/>
  <c r="BE576"/>
  <c r="BE580"/>
  <c r="BE729"/>
  <c r="BE758"/>
  <c r="BE779"/>
  <c r="BE783"/>
  <c r="BE817"/>
  <c r="BE858"/>
  <c r="BE877"/>
  <c r="BE884"/>
  <c r="BE1001"/>
  <c i="4" r="BE116"/>
  <c r="BE155"/>
  <c r="BE292"/>
  <c r="BE357"/>
  <c i="5" r="BE95"/>
  <c r="BE120"/>
  <c r="BE199"/>
  <c r="BE218"/>
  <c r="BE237"/>
  <c i="6" r="BE121"/>
  <c i="2" r="BE153"/>
  <c r="BE233"/>
  <c r="BE390"/>
  <c r="BE512"/>
  <c r="BE606"/>
  <c r="BE665"/>
  <c i="4" r="BE149"/>
  <c r="BE229"/>
  <c r="BE244"/>
  <c r="BE272"/>
  <c r="BE295"/>
  <c r="BE344"/>
  <c r="BE376"/>
  <c r="BE385"/>
  <c r="BE408"/>
  <c r="BE438"/>
  <c r="BE440"/>
  <c r="BK466"/>
  <c r="BK465"/>
  <c r="J465"/>
  <c r="J72"/>
  <c r="BK470"/>
  <c r="J470"/>
  <c r="J74"/>
  <c i="5" r="BE105"/>
  <c r="BE111"/>
  <c r="BE203"/>
  <c r="BE256"/>
  <c r="BK231"/>
  <c r="J231"/>
  <c r="J63"/>
  <c i="6" r="BE125"/>
  <c i="4" r="F36"/>
  <c i="1" r="BC57"/>
  <c i="3" r="J34"/>
  <c i="1" r="AW56"/>
  <c i="4" r="J34"/>
  <c i="1" r="AW57"/>
  <c i="2" r="F37"/>
  <c i="1" r="BD55"/>
  <c i="5" r="J34"/>
  <c i="1" r="AW58"/>
  <c i="6" r="J34"/>
  <c i="1" r="AW59"/>
  <c i="3" r="F34"/>
  <c i="1" r="BA56"/>
  <c i="4" r="F37"/>
  <c i="1" r="BD57"/>
  <c i="6" r="F36"/>
  <c i="1" r="BC59"/>
  <c i="4" r="F34"/>
  <c i="1" r="BA57"/>
  <c i="5" r="F37"/>
  <c i="1" r="BD58"/>
  <c i="6" r="F35"/>
  <c i="1" r="BB59"/>
  <c i="2" r="F34"/>
  <c i="1" r="BA55"/>
  <c i="5" r="F35"/>
  <c i="1" r="BB58"/>
  <c i="3" r="F35"/>
  <c i="1" r="BB56"/>
  <c i="3" r="F37"/>
  <c i="1" r="BD56"/>
  <c i="5" r="F34"/>
  <c i="1" r="BA58"/>
  <c i="2" r="J34"/>
  <c i="1" r="AW55"/>
  <c i="6" r="F34"/>
  <c i="1" r="BA59"/>
  <c i="3" r="F36"/>
  <c i="1" r="BC56"/>
  <c i="5" r="F36"/>
  <c i="1" r="BC58"/>
  <c i="6" r="F37"/>
  <c i="1" r="BD59"/>
  <c i="4" r="F35"/>
  <c i="1" r="BB57"/>
  <c i="2" r="F36"/>
  <c i="1" r="BC55"/>
  <c i="2" r="F35"/>
  <c i="1" r="BB55"/>
  <c i="5" l="1" r="R86"/>
  <c i="4" r="BK95"/>
  <c r="BK94"/>
  <c r="J94"/>
  <c r="J59"/>
  <c i="2" r="R96"/>
  <c i="6" r="P85"/>
  <c r="P84"/>
  <c i="1" r="AU59"/>
  <c i="3" r="BK86"/>
  <c r="BK85"/>
  <c r="J85"/>
  <c r="J59"/>
  <c i="5" r="T86"/>
  <c i="2" r="P96"/>
  <c r="P95"/>
  <c i="1" r="AU55"/>
  <c i="6" r="T85"/>
  <c r="T84"/>
  <c i="2" r="T96"/>
  <c i="6" r="R85"/>
  <c r="R84"/>
  <c i="2" r="T919"/>
  <c i="5" r="P86"/>
  <c i="1" r="AU58"/>
  <c i="5" r="BK87"/>
  <c r="J87"/>
  <c r="J60"/>
  <c i="4" r="P95"/>
  <c r="P94"/>
  <c i="1" r="AU57"/>
  <c i="6" r="BK85"/>
  <c r="J85"/>
  <c r="J60"/>
  <c i="2" r="R919"/>
  <c i="4" r="T95"/>
  <c r="T94"/>
  <c i="3" r="R86"/>
  <c r="R85"/>
  <c i="2" r="BK96"/>
  <c r="J96"/>
  <c r="J60"/>
  <c i="6" r="J86"/>
  <c r="J61"/>
  <c i="4" r="J96"/>
  <c r="J61"/>
  <c i="2" r="J920"/>
  <c r="J72"/>
  <c i="3" r="J87"/>
  <c r="J61"/>
  <c i="5" r="J88"/>
  <c r="J61"/>
  <c i="2" r="J995"/>
  <c r="J75"/>
  <c i="4" r="J466"/>
  <c r="J73"/>
  <c i="5" r="J236"/>
  <c r="J65"/>
  <c r="J33"/>
  <c i="1" r="AV58"/>
  <c r="AT58"/>
  <c i="2" r="J33"/>
  <c i="1" r="AV55"/>
  <c r="AT55"/>
  <c i="4" r="F33"/>
  <c i="1" r="AZ57"/>
  <c i="3" r="J33"/>
  <c i="1" r="AV56"/>
  <c r="AT56"/>
  <c r="BB54"/>
  <c r="AX54"/>
  <c i="6" r="F33"/>
  <c i="1" r="AZ59"/>
  <c i="6" r="J33"/>
  <c i="1" r="AV59"/>
  <c r="AT59"/>
  <c i="3" r="F33"/>
  <c i="1" r="AZ56"/>
  <c r="BD54"/>
  <c r="W33"/>
  <c i="5" r="F33"/>
  <c i="1" r="AZ58"/>
  <c r="BC54"/>
  <c r="AY54"/>
  <c r="BA54"/>
  <c r="W30"/>
  <c i="2" r="F33"/>
  <c i="1" r="AZ55"/>
  <c i="4" r="J33"/>
  <c i="1" r="AV57"/>
  <c r="AT57"/>
  <c i="2" l="1" r="T95"/>
  <c r="R95"/>
  <c i="3" r="J86"/>
  <c r="J60"/>
  <c i="2" r="BK95"/>
  <c r="J95"/>
  <c r="J59"/>
  <c i="5" r="BK86"/>
  <c r="J86"/>
  <c r="J59"/>
  <c i="4" r="J95"/>
  <c r="J60"/>
  <c i="6" r="BK84"/>
  <c r="J84"/>
  <c r="J59"/>
  <c i="1" r="AU54"/>
  <c i="4" r="J30"/>
  <c i="1" r="AG57"/>
  <c r="AN57"/>
  <c r="AZ54"/>
  <c r="W29"/>
  <c r="W31"/>
  <c r="W32"/>
  <c i="3" r="J30"/>
  <c i="1" r="AG56"/>
  <c r="AN56"/>
  <c r="AW54"/>
  <c r="AK30"/>
  <c i="4" l="1" r="J39"/>
  <c i="3" r="J39"/>
  <c i="1" r="AV54"/>
  <c r="AK29"/>
  <c i="2" r="J30"/>
  <c i="1" r="AG55"/>
  <c r="AN55"/>
  <c i="5" r="J30"/>
  <c i="1" r="AG58"/>
  <c r="AN58"/>
  <c i="6" r="J30"/>
  <c i="1" r="AG59"/>
  <c r="AN59"/>
  <c i="2" l="1" r="J39"/>
  <c i="6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<sst xmlns="http://schemas.openxmlformats.org/spreadsheetml/2006/main">
  <si>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</si>
  <si>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</si>
  <si>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</si>
  <si>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</si>
  <si>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</si>
  <si>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{3d520375-8e56-4d20-9d97-7e9e5bbb3137}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</si>
  <si>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</si>
  <si>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</si>
  <si>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</si>
  <si>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</si>
  <si>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</si>
  <si>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</si>
  <si>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</si>
  <si>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</si>
  <si>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003-0-26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</si>
  <si>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</si>
  <si>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</si>
  <si>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Teplice - Navýšení kapacity parkovacích stání ul. Trnovanská</t>
  </si>
  <si>
    <t>KSO:</t>
  </si>
  <si>
    <t>822 2</t>
  </si>
  <si>
    <t>CC-CZ:</t>
  </si>
  <si>
    <t>2112</t>
  </si>
  <si>
    <t>Místo:</t>
  </si>
  <si>
    <t>Teplice</t>
  </si>
  <si>
    <t>Datum:</t>
  </si>
  <si>
    <t>20. 1. 2026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</si>
  <si>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</si>
  <si>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</si>
  <si>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</si>
  <si>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</si>
  <si>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</si>
  <si>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</si>
  <si>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</si>
  <si>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</si>
  <si>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Projekce dopravní Filip, s.r.o.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</si>
  <si>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</si>
  <si>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</si>
  <si>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</si>
  <si>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 „Teplice - Navýšení kapacity parkovacích stání ul. Trnovanská“. Z jejích příloh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</si>
  <si>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</si>
  <si>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</si>
  <si>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</si>
  <si>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</si>
  <si>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</si>
  <si>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</si>
  <si>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</si>
  <si>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</si>
  <si>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</si>
  <si>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</si>
  <si>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</si>
  <si>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</si>
  <si>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</si>
  <si>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</si>
  <si>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</si>
  <si>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</si>
  <si>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</si>
  <si>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</si>
  <si>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</si>
  <si>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</si>
  <si>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</si>
  <si>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</si>
  <si>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</si>
  <si>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</si>
  <si>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</si>
  <si>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</si>
  <si>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</si>
  <si>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</si>
  <si>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</si>
  <si>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</si>
  <si>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</si>
  <si>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</si>
  <si>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</si>
  <si>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</si>
  <si>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</si>
  <si>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</si>
  <si>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</si>
  <si>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</si>
  <si>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</si>
  <si>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</si>
  <si>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</si>
  <si>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ING</t>
  </si>
  <si>
    <t>1</t>
  </si>
  <si>
    <t>{0e41e546-00cd-4856-ae31-bdb0fc84597e}</t>
  </si>
  <si>
    <t>2</t>
  </si>
  <si>
    <t>SO 101s</t>
  </si>
  <si>
    <t>Sanace aktivní zóny a zemní pláně</t>
  </si>
  <si>
    <t>{cc3eecbb-da12-46c8-8e4f-07d0e67dd4a4}</t>
  </si>
  <si>
    <t>SO 401</t>
  </si>
  <si>
    <t>Veřejné osvětlení</t>
  </si>
  <si>
    <t>{c93d36a4-14a6-4730-aa29-4006e8065940}</t>
  </si>
  <si>
    <t>SO 801</t>
  </si>
  <si>
    <t>Krajinářské úpravy</t>
  </si>
  <si>
    <t>{94c0e1c7-bb63-4387-bab0-caad2bab5c23}</t>
  </si>
  <si>
    <t>VRN</t>
  </si>
  <si>
    <t>Vedlejší rozpočtové náklady</t>
  </si>
  <si>
    <t>VON</t>
  </si>
  <si>
    <t>{410251b3-4497-4f15-90c3-069b8bc71dbc}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</si>
  <si>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</si>
  <si>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</si>
  <si>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</si>
  <si>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</si>
  <si>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</si>
  <si>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</si>
  <si>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</si>
  <si>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</si>
  <si>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</si>
  <si>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</si>
  <si>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</si>
  <si>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</si>
  <si>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</si>
  <si>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</si>
  <si>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</si>
  <si>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</si>
  <si>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</si>
  <si>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</si>
  <si>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</si>
  <si>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</si>
  <si>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</si>
  <si>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</si>
  <si>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</si>
  <si>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</si>
  <si>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</si>
  <si>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</si>
  <si>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</si>
  <si>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</si>
  <si>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</si>
  <si>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</si>
  <si>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</si>
  <si>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</si>
  <si>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</si>
  <si>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</si>
  <si>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</si>
  <si>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</si>
  <si>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</si>
  <si>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</si>
  <si>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</si>
  <si>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</si>
  <si>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</si>
  <si>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</si>
  <si>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v hornině třídy těžitelnosti I skupiny 1 a 2 objem do 500 m3 strojně</t>
  </si>
  <si>
    <t>m3</t>
  </si>
  <si>
    <t>CS ÚRS 2026 01</t>
  </si>
  <si>
    <t>4</t>
  </si>
  <si>
    <t>-958931197</t>
  </si>
  <si>
    <t>PP</t>
  </si>
  <si>
    <t>Odkopávky a prokopávky nezapažené strojně v hornině třídy těžitelnosti I skupiny 1 a 2 přes 100 do 500 m3</t>
  </si>
  <si>
    <t>Online PSC</t>
  </si>
  <si>
    <t>https://podminky.urs.cz/item/CS_URS_2026_01/122151104</t>
  </si>
  <si>
    <t>VV</t>
  </si>
  <si>
    <t>"svrchní vrstva" 3362,32*0,1</t>
  </si>
  <si>
    <t>122251104</t>
  </si>
  <si>
    <t>Odkopávky a prokopávky nezapažené v hornině třídy těžitelnosti I skupiny 3 objem do 500 m3 strojně</t>
  </si>
  <si>
    <t>156774603</t>
  </si>
  <si>
    <t>Odkopávky a prokopávky nezapažené strojně v hornině třídy těžitelnosti I skupiny 3 přes 100 do 500 m3</t>
  </si>
  <si>
    <t>https://podminky.urs.cz/item/CS_URS_2026_01/122251104</t>
  </si>
  <si>
    <t>"dorovnání na ZP odstraněné vozovky"</t>
  </si>
  <si>
    <t>594,45*0,16</t>
  </si>
  <si>
    <t>649,7*0,19</t>
  </si>
  <si>
    <t>1110,7*0,19</t>
  </si>
  <si>
    <t>429,31*0,03</t>
  </si>
  <si>
    <t>Mezisoučet</t>
  </si>
  <si>
    <t>3</t>
  </si>
  <si>
    <t>"odkop"</t>
  </si>
  <si>
    <t>"vozovka" 239,8*0,37</t>
  </si>
  <si>
    <t>"stání sever" (146,14*0,03)+(475,58*0,05)</t>
  </si>
  <si>
    <t>"chodníky sever" 1+136,15*0,03</t>
  </si>
  <si>
    <t>"vjezd IZS" 289,54*0,41</t>
  </si>
  <si>
    <t xml:space="preserve">"přejezd IZS" 35,68*0,39 </t>
  </si>
  <si>
    <t>"vjezd, stání" 993,94*0,23</t>
  </si>
  <si>
    <t>"chodník" 2328,86*0,21</t>
  </si>
  <si>
    <t>"schodiště" 16,93*0,4</t>
  </si>
  <si>
    <t>"v rámci terénních úprav" 40,7</t>
  </si>
  <si>
    <t>Součet</t>
  </si>
  <si>
    <t>132251101</t>
  </si>
  <si>
    <t>Hloubení rýh nezapažených š do 800 mm v hornině třídy těžitelnosti I skupiny 3 objem do 20 m3 strojně</t>
  </si>
  <si>
    <t>763226540</t>
  </si>
  <si>
    <t>Hloubení nezapažených rýh šířky do 800 mm strojně s urovnáním dna do předepsaného profilu a spádu v hornině třídy těžitelnosti I skupiny 3 do 20 m3</t>
  </si>
  <si>
    <t>https://podminky.urs.cz/item/CS_URS_2026_01/132251101</t>
  </si>
  <si>
    <t>"přípojky" 110,54*0,8*1</t>
  </si>
  <si>
    <t>"trativod" 555,61*0,18</t>
  </si>
  <si>
    <t>"prahy schodiště" 2,66</t>
  </si>
  <si>
    <t>133251101</t>
  </si>
  <si>
    <t>Hloubení šachet nezapažených v hornině třídy těžitelnosti I skupiny 3 objem do 20 m3</t>
  </si>
  <si>
    <t>134543474</t>
  </si>
  <si>
    <t>Hloubení nezapažených šachet strojně v hornině třídy těžitelnosti I skupiny 3 do 20 m3</t>
  </si>
  <si>
    <t>https://podminky.urs.cz/item/CS_URS_2026_01/133251101</t>
  </si>
  <si>
    <t>"UV"</t>
  </si>
  <si>
    <t>1*1*1*20</t>
  </si>
  <si>
    <t>5</t>
  </si>
  <si>
    <t>162351103</t>
  </si>
  <si>
    <t>Vodorovné přemístění přes 50 do 500 m výkopku/sypaniny z horniny třídy těžitelnosti I skupiny 1 až 3</t>
  </si>
  <si>
    <t>166908688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</si>
  <si>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</si>
  <si>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https://podminky.urs.cz/item/CS_URS_2026_01/162351103</t>
  </si>
  <si>
    <t>"V rámci stavby" 37,2</t>
  </si>
  <si>
    <t>185</t>
  </si>
  <si>
    <t>162651112</t>
  </si>
  <si>
    <t>Vodorovné přemístění přes 4 000 do 5000 m výkopku/sypaniny z horniny třídy těžitelnosti I skupiny 1 až 3</t>
  </si>
  <si>
    <t>1356332936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</si>
  <si>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</si>
  <si>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https://podminky.urs.cz/item/CS_URS_2026_01/162651112</t>
  </si>
  <si>
    <t>"zemina vhodná k ohumusování na skládku stavby" 1624,73*0,15</t>
  </si>
  <si>
    <t>"zemina vhodná k ohumusování ze skládky stavby na místo upotřebení" 1624,73*0,15</t>
  </si>
  <si>
    <t>7</t>
  </si>
  <si>
    <t>162751117</t>
  </si>
  <si>
    <t>Vodorovné přemístění přes 9 000 do 10000 m výkopku/sypaniny z horniny třídy těžitelnosti I skupiny 1 až 3</t>
  </si>
  <si>
    <t>356856202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</si>
  <si>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</si>
  <si>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https://podminky.urs.cz/item/CS_URS_2026_01/162751117</t>
  </si>
  <si>
    <t>P</t>
  </si>
  <si>
    <t>Poznámka k položce:_x000d_
vzdálenost odvozu je pouze orientační, určí uchazeč</t>
  </si>
  <si>
    <t>336,232-(1624,73*0,15)</t>
  </si>
  <si>
    <t>1462,206+191,102+20</t>
  </si>
  <si>
    <t>-(37,2)</t>
  </si>
  <si>
    <t>8</t>
  </si>
  <si>
    <t>167151101</t>
  </si>
  <si>
    <t>Nakládání výkopku z hornin třídy těžitelnosti I skupiny 1 až 3 do 100 m3</t>
  </si>
  <si>
    <t>-1080348384</t>
  </si>
  <si>
    <t>Nakládání, skládání a překládání neulehlého výkopku nebo sypaniny strojně nakládání, množství do 100 m3, z horniny třídy těžitelnosti I, skupiny 1 až 3</t>
  </si>
  <si>
    <t>https://podminky.urs.cz/item/CS_URS_2026_01/167151101</t>
  </si>
  <si>
    <t>"zemina vhodná k ohumusování na skládce stavby" 1624,73*0,15</t>
  </si>
  <si>
    <t>37,2</t>
  </si>
  <si>
    <t>9</t>
  </si>
  <si>
    <t>171151103</t>
  </si>
  <si>
    <t>Uložení sypaniny z hornin soudržných do násypů zhutněných strojně</t>
  </si>
  <si>
    <t>287971679</t>
  </si>
  <si>
    <t>Uložení sypanin do násypů strojně s rozprostřením sypaniny ve vrstvách a s hrubým urovnáním zhutněných z hornin soudržných jakékoliv třídy těžitelnosti</t>
  </si>
  <si>
    <t>https://podminky.urs.cz/item/CS_URS_2026_01/171151103</t>
  </si>
  <si>
    <t>"v rámci terénních úprav, stávající zemina " 37,2</t>
  </si>
  <si>
    <t>10</t>
  </si>
  <si>
    <t>171201231</t>
  </si>
  <si>
    <t>Poplatek za předání recyklačnímu zařízení zeminy a kamení kód odpadu 17 05 04</t>
  </si>
  <si>
    <t>t</t>
  </si>
  <si>
    <t>-1534353374</t>
  </si>
  <si>
    <t>Poplatek za předání zeminy a kamení recyklačnímu zařízení zatříděné do Katalogu odpadů pod kódem 17 05 04</t>
  </si>
  <si>
    <t>https://podminky.urs.cz/item/CS_URS_2026_01/171201231</t>
  </si>
  <si>
    <t>1728,631</t>
  </si>
  <si>
    <t>1728,631*1,8 'Přepočtené koeficientem množství</t>
  </si>
  <si>
    <t>11</t>
  </si>
  <si>
    <t>174151101</t>
  </si>
  <si>
    <t>Zásyp jam, šachet rýh nebo kolem objektů sypaninou se zhutněním</t>
  </si>
  <si>
    <t>1719685252</t>
  </si>
  <si>
    <t>Zásyp sypaninou z jakékoliv horniny strojně s uložením výkopku ve vrstvách se zhutněním jam, šachet, rýh nebo kolem objektů v těchto vykopávkách</t>
  </si>
  <si>
    <t>https://podminky.urs.cz/item/CS_URS_2026_01/174151101</t>
  </si>
  <si>
    <t>"zásyp odstraněných UV zeminou" 15*(PI*0,275*0,275*1)</t>
  </si>
  <si>
    <t>"obsyp UV štěrkopískem" (20-(PI*0,275*0,275*1*20))</t>
  </si>
  <si>
    <t>"zásyp přípojek ŠD" (110,54)*0,8*(1-0,36)</t>
  </si>
  <si>
    <t>M</t>
  </si>
  <si>
    <t>58344171</t>
  </si>
  <si>
    <t>štěrkodrť frakce 0/32</t>
  </si>
  <si>
    <t>-948160869</t>
  </si>
  <si>
    <t>56,596</t>
  </si>
  <si>
    <t>56,596*2 'Přepočtené koeficientem množství</t>
  </si>
  <si>
    <t>13</t>
  </si>
  <si>
    <t>175151101</t>
  </si>
  <si>
    <t>Obsypání potrubí strojně sypaninou bez prohození, uloženou do 3 m</t>
  </si>
  <si>
    <t>55488781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</si>
  <si>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</si>
  <si>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https://podminky.urs.cz/item/CS_URS_2026_01/175151101</t>
  </si>
  <si>
    <t>(110,54)*0,8*0,26-(PI*0,075*0,075*(110,54))</t>
  </si>
  <si>
    <t>14</t>
  </si>
  <si>
    <t>58331200</t>
  </si>
  <si>
    <t>štěrkopísek netříděný</t>
  </si>
  <si>
    <t>2017183629</t>
  </si>
  <si>
    <t>15,248+21,039</t>
  </si>
  <si>
    <t>36,287*2 'Přepočtené koeficientem množství</t>
  </si>
  <si>
    <t>15</t>
  </si>
  <si>
    <t>181111111</t>
  </si>
  <si>
    <t>Plošná úprava terénu do 500 m2 zemina skupiny 1 až 4 nerovnosti přes 50 do 100 mm v rovinně a svahu do 1:5</t>
  </si>
  <si>
    <t>m2</t>
  </si>
  <si>
    <t>779163535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</si>
  <si>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</si>
  <si>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https://podminky.urs.cz/item/CS_URS_2026_01/181111111</t>
  </si>
  <si>
    <t>1624,73</t>
  </si>
  <si>
    <t>16</t>
  </si>
  <si>
    <t>181351003</t>
  </si>
  <si>
    <t>Rozprostření ornice tl vrstvy do 200 mm pl do 100 m2 v rovině nebo ve svahu do 1:5 strojně</t>
  </si>
  <si>
    <t>1501539095</t>
  </si>
  <si>
    <t>Rozprostření a urovnání ornice v rovině nebo ve svahu sklonu do 1:5 strojně při souvislé ploše do 100 m2, tl. vrstvy do 200 mm</t>
  </si>
  <si>
    <t>https://podminky.urs.cz/item/CS_URS_2026_01/181351003</t>
  </si>
  <si>
    <t>17</t>
  </si>
  <si>
    <t>181951112</t>
  </si>
  <si>
    <t>Úprava pláně v hornině třídy těžitelnosti I skupiny 1 až 3 se zhutněním strojně</t>
  </si>
  <si>
    <t>206932013</t>
  </si>
  <si>
    <t>Úprava pláně vyrovnáním výškových rozdílů strojně v hornině třídy těžitelnosti I, skupiny 1 až 3 se zhutněním</t>
  </si>
  <si>
    <t>https://podminky.urs.cz/item/CS_URS_2026_01/181951112</t>
  </si>
  <si>
    <t>2261,7+465+64,74+289,54+115,72+1500+2474,76</t>
  </si>
  <si>
    <t>18</t>
  </si>
  <si>
    <t>183402121</t>
  </si>
  <si>
    <t>Rozrušení půdy souvislé pl přes 100 do 500 m2 hl přes 50 do 150 mm v rovině a svahu do 1:5</t>
  </si>
  <si>
    <t>-1525664080</t>
  </si>
  <si>
    <t>Rozrušení půdy na hloubku přes 50 do 150 mm souvislé plochy do 500 m2 v rovině nebo na svahu do 1:5</t>
  </si>
  <si>
    <t>https://podminky.urs.cz/item/CS_URS_2026_01/183402121</t>
  </si>
  <si>
    <t>Zakládání</t>
  </si>
  <si>
    <t>19</t>
  </si>
  <si>
    <t>211971121</t>
  </si>
  <si>
    <t>Zřízení opláštění žeber nebo trativodů geotextilií v rýze nebo zářezu sklonu přes 1:2 š do 2,5 m</t>
  </si>
  <si>
    <t>-729531794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</si>
  <si>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</si>
  <si>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https://podminky.urs.cz/item/CS_URS_2026_01/211971121</t>
  </si>
  <si>
    <t>1111,22</t>
  </si>
  <si>
    <t>20</t>
  </si>
  <si>
    <t>69311068</t>
  </si>
  <si>
    <t>geotextilie netkaná separační, ochranná, filtrační, drenážní PP 300g/m2</t>
  </si>
  <si>
    <t>-585938092</t>
  </si>
  <si>
    <t>1111,22*1,15 'Přepočtené koeficientem množství</t>
  </si>
  <si>
    <t>212312111</t>
  </si>
  <si>
    <t>Lože pro trativody z betonu prostého</t>
  </si>
  <si>
    <t>917494696</t>
  </si>
  <si>
    <t>https://podminky.urs.cz/item/CS_URS_2026_01/212312111</t>
  </si>
  <si>
    <t>Poznámka k položce:_x000d_
265,68 m trativodu nahrazeno ŠP lože za lože z betonu</t>
  </si>
  <si>
    <t>265,68*0,033</t>
  </si>
  <si>
    <t>22</t>
  </si>
  <si>
    <t>212752412</t>
  </si>
  <si>
    <t>Trativod z drenážních trubek korugovaných PE-HD SN 8 perforace 220° včetně lože otevřený výkop DN 150 pro liniové stavby</t>
  </si>
  <si>
    <t>m</t>
  </si>
  <si>
    <t>1342458474</t>
  </si>
  <si>
    <t>Trativody z drenážních trubek pro liniové stavby a komunikace se zřízením štěrkového lože pod trubky a s jejich obsypem v otevřeném výkopu trubka korugovaná sendvičová PE-HD SN 8 perforace 220° DN 150</t>
  </si>
  <si>
    <t>https://podminky.urs.cz/item/CS_URS_2026_01/212752412</t>
  </si>
  <si>
    <t>555,61</t>
  </si>
  <si>
    <t>23</t>
  </si>
  <si>
    <t>213141111</t>
  </si>
  <si>
    <t>Zřízení vrstvy z geotextilie v rovině nebo ve sklonu do 1:5 š do 3 m</t>
  </si>
  <si>
    <t>1208779845</t>
  </si>
  <si>
    <t>Zřízení vrstvy z geotextilie filtrační, separační, odvodňovací, ochranné, výztužné nebo protierozní v rovině nebo ve sklonu do 1:5, šířky do 3 m</t>
  </si>
  <si>
    <t>https://podminky.urs.cz/item/CS_URS_2026_01/213141111</t>
  </si>
  <si>
    <t>"Vjezdy, vyhrazená stání - konstrukce F" 118,2</t>
  </si>
  <si>
    <t>"Stání - konstrukce G" 1724,93</t>
  </si>
  <si>
    <t>24</t>
  </si>
  <si>
    <t>693000RA</t>
  </si>
  <si>
    <t>textilie netkaná sorpční 400g/m2</t>
  </si>
  <si>
    <t>-1058183304</t>
  </si>
  <si>
    <t xml:space="preserve">pevná sorpční textílie s vysokou sorpční kapacitou, zachytí a udrží ropné znečištění, sorbuje pouze ropné látky, čistá dešťová voda textílií protéká </t>
  </si>
  <si>
    <t>1843,13</t>
  </si>
  <si>
    <t>1843,13*1,1 'Přepočtené koeficientem množství</t>
  </si>
  <si>
    <t>25</t>
  </si>
  <si>
    <t>271542211</t>
  </si>
  <si>
    <t>Podsyp pod základové konstrukce se zhutněním z netříděné štěrkodrtě</t>
  </si>
  <si>
    <t>180204369</t>
  </si>
  <si>
    <t>Podsyp pod základové konstrukce se zhutněním a urovnáním povrchu ze štěrkodrtě netříděné</t>
  </si>
  <si>
    <t>https://podminky.urs.cz/item/CS_URS_2026_01/271542211</t>
  </si>
  <si>
    <t>"schodiště" 16,93*0,1</t>
  </si>
  <si>
    <t>26</t>
  </si>
  <si>
    <t>273313611</t>
  </si>
  <si>
    <t>Základové desky z betonu tř. C 16/20</t>
  </si>
  <si>
    <t>1369516218</t>
  </si>
  <si>
    <t>Základy z betonu prostého desky z betonu kamenem neprokládaného tř. C 16/20</t>
  </si>
  <si>
    <t>https://podminky.urs.cz/item/CS_URS_2026_01/273313611</t>
  </si>
  <si>
    <t>"schodiště - podkladní beton" 16,93*0,1</t>
  </si>
  <si>
    <t>27</t>
  </si>
  <si>
    <t>275313611</t>
  </si>
  <si>
    <t>Základové patky z betonu tř. C 16/20</t>
  </si>
  <si>
    <t>1056033232</t>
  </si>
  <si>
    <t>Základy z betonu prostého patky a bloky z betonu kamenem neprokládaného tř. C 16/20</t>
  </si>
  <si>
    <t>https://podminky.urs.cz/item/CS_URS_2026_01/275313611</t>
  </si>
  <si>
    <t>"schodiště - základové prahy" 2,66</t>
  </si>
  <si>
    <t>"patky sloupků mobiliáře" 18*0,3*0,5*0,5</t>
  </si>
  <si>
    <t>Svislé a kompletní konstrukce</t>
  </si>
  <si>
    <t>28</t>
  </si>
  <si>
    <t>339921132</t>
  </si>
  <si>
    <t>Osazování betonových palisád do betonového základu v řadě výšky prvku přes 0,5 do 1 m</t>
  </si>
  <si>
    <t>-122034755</t>
  </si>
  <si>
    <t>Osazování palisád betonových v řadě se zabetonováním výšky palisády přes 500 do 1000 mm</t>
  </si>
  <si>
    <t>https://podminky.urs.cz/item/CS_URS_2026_01/339921132</t>
  </si>
  <si>
    <t>23,72+20,5</t>
  </si>
  <si>
    <t>29</t>
  </si>
  <si>
    <t>59229005</t>
  </si>
  <si>
    <t>palisáda hranatá betonová 160x160mm v 1000mm přírodní</t>
  </si>
  <si>
    <t>kus</t>
  </si>
  <si>
    <t>750750391</t>
  </si>
  <si>
    <t>20,5/0,16</t>
  </si>
  <si>
    <t>128,125*1,02 'Přepočtené koeficientem množství</t>
  </si>
  <si>
    <t>30</t>
  </si>
  <si>
    <t>59229007</t>
  </si>
  <si>
    <t>palisáda hranatá betonová 160x160mm v 600mm přírodní</t>
  </si>
  <si>
    <t>-146116418</t>
  </si>
  <si>
    <t>23,72/0,16</t>
  </si>
  <si>
    <t>148,25*1,02 'Přepočtené koeficientem množství</t>
  </si>
  <si>
    <t>Vodorovné konstrukce</t>
  </si>
  <si>
    <t>31</t>
  </si>
  <si>
    <t>430321616</t>
  </si>
  <si>
    <t>Schodišťová konstrukce a rampa ze ŽB tř. C 30/37</t>
  </si>
  <si>
    <t>-1613924835</t>
  </si>
  <si>
    <t>Schodišťové konstrukce a rampy z betonu železového (bez výztuže) stupně, schodnice, ramena, podesty s nosníky tř. C 30/37</t>
  </si>
  <si>
    <t>https://podminky.urs.cz/item/CS_URS_2026_01/430321616</t>
  </si>
  <si>
    <t>Poznámka k položce:_x000d_
XA1, SC4, XF1</t>
  </si>
  <si>
    <t>"schodiště" 16,93*0,2</t>
  </si>
  <si>
    <t>32</t>
  </si>
  <si>
    <t>430362021</t>
  </si>
  <si>
    <t>Výztuž schodišťové konstrukce a rampy svařovanými sítěmi Kari</t>
  </si>
  <si>
    <t>2061011526</t>
  </si>
  <si>
    <t>Výztuž schodišťových konstrukcí a ramp stupňů, schodnic, ramen, podest s nosníky ze svařovaných sítí z drátů typu KARI</t>
  </si>
  <si>
    <t>https://podminky.urs.cz/item/CS_URS_2026_01/430362021</t>
  </si>
  <si>
    <t>16,93*2*4,335/1000</t>
  </si>
  <si>
    <t>0,147*1,15 'Přepočtené koeficientem množství</t>
  </si>
  <si>
    <t>33</t>
  </si>
  <si>
    <t>434191421.2</t>
  </si>
  <si>
    <t>Osazení schodišťových stupňů betonových</t>
  </si>
  <si>
    <t>-2027325909</t>
  </si>
  <si>
    <t>Osazování schodišťových stupňů betonových s vyspárováním styčných spár, s provizorním dřevěným zábradlím a dočasným zakrytím stupnic prkny</t>
  </si>
  <si>
    <t>Poznámka k položce:_x000d_
na M25 XF4</t>
  </si>
  <si>
    <t>60,3</t>
  </si>
  <si>
    <t>34</t>
  </si>
  <si>
    <t>59373004</t>
  </si>
  <si>
    <t>prvek schodišťový z vibrolisovaného betonu š 370 v 160 dl 300mm přírodní</t>
  </si>
  <si>
    <t>2107009880</t>
  </si>
  <si>
    <t>60,3/0,3</t>
  </si>
  <si>
    <t>201*1,02 'Přepočtené koeficientem množství</t>
  </si>
  <si>
    <t>35</t>
  </si>
  <si>
    <t>434311114</t>
  </si>
  <si>
    <t>Schodišťové stupně dusané na terén z betonu tř. C 16/20 bez potěru</t>
  </si>
  <si>
    <t>730114341</t>
  </si>
  <si>
    <t>Stupně dusané z betonu prostého nebo prokládaného kamenem na terén nebo na desku bez potěru, se zahlazením povrchu tř. C 16/20</t>
  </si>
  <si>
    <t>https://podminky.urs.cz/item/CS_URS_2026_01/434311114</t>
  </si>
  <si>
    <t>Poznámka k položce:_x000d_
řez G-G'</t>
  </si>
  <si>
    <t>"na desku, lože pod stupně" 60,3</t>
  </si>
  <si>
    <t>36</t>
  </si>
  <si>
    <t>434351141</t>
  </si>
  <si>
    <t>Zřízení bednění stupňů přímočarých schodišť</t>
  </si>
  <si>
    <t>1966535703</t>
  </si>
  <si>
    <t>Bednění stupňů betonovaných na podstupňové desce nebo na terénu půdorysně přímočarých zřízení</t>
  </si>
  <si>
    <t>https://podminky.urs.cz/item/CS_URS_2026_01/434351141</t>
  </si>
  <si>
    <t>60,3*0,1</t>
  </si>
  <si>
    <t>37</t>
  </si>
  <si>
    <t>434351142</t>
  </si>
  <si>
    <t>Odstranění bednění stupňů přímočarých schodišť</t>
  </si>
  <si>
    <t>-22230534</t>
  </si>
  <si>
    <t>Bednění stupňů betonovaných na podstupňové desce nebo na terénu půdorysně přímočarých odstranění</t>
  </si>
  <si>
    <t>https://podminky.urs.cz/item/CS_URS_2026_01/434351142</t>
  </si>
  <si>
    <t>6,03</t>
  </si>
  <si>
    <t>38</t>
  </si>
  <si>
    <t>451317777</t>
  </si>
  <si>
    <t>Podklad nebo lože pod dlažbu vodorovný nebo do sklonu 1:5 z betonu prostého tl přes 50 do 100 mm</t>
  </si>
  <si>
    <t>-1833348710</t>
  </si>
  <si>
    <t>Podklad nebo lože pod dlažbu (přídlažbu) v ploše vodorovné nebo ve sklonu do 1:5, tloušťky od 50 do 100 mm z betonu prostého</t>
  </si>
  <si>
    <t>https://podminky.urs.cz/item/CS_URS_2026_01/451317777</t>
  </si>
  <si>
    <t>"vjezd IZS - konstrukce E"</t>
  </si>
  <si>
    <t>3,59+3,35</t>
  </si>
  <si>
    <t>39</t>
  </si>
  <si>
    <t>451573111</t>
  </si>
  <si>
    <t>Lože pod potrubí otevřený výkop ze štěrkopísku</t>
  </si>
  <si>
    <t>378904224</t>
  </si>
  <si>
    <t>Lože pod potrubí, stoky a drobné objekty v otevřeném výkopu z písku a štěrkopísku do 63 mm</t>
  </si>
  <si>
    <t>https://podminky.urs.cz/item/CS_URS_2026_01/451573111</t>
  </si>
  <si>
    <t>(110,54)*0,8*0,1</t>
  </si>
  <si>
    <t>40</t>
  </si>
  <si>
    <t>452311141</t>
  </si>
  <si>
    <t>Podkladní desky z betonu prostého bez zvýšených nároků na prostředí tř. C 16/20 otevřený výkop</t>
  </si>
  <si>
    <t>-107789426</t>
  </si>
  <si>
    <t>Podkladní a zajišťovací konstrukce z betonu prostého v otevřeném výkopu bez zvýšených nároků na prostředí desky pod potrubí, stoky a drobné objekty z betonu tř. C 16/20</t>
  </si>
  <si>
    <t>https://podminky.urs.cz/item/CS_URS_2026_01/452311141</t>
  </si>
  <si>
    <t>"pod UV" 0,6*0,6*0,1*20</t>
  </si>
  <si>
    <t>Komunikace pozemní</t>
  </si>
  <si>
    <t>41</t>
  </si>
  <si>
    <t>564851111</t>
  </si>
  <si>
    <t>Podklad ze štěrkodrtě ŠD plochy přes 100 m2 tl 150 mm</t>
  </si>
  <si>
    <t>-311867637</t>
  </si>
  <si>
    <t>Podklad ze štěrkodrti ŠD s rozprostřením a zhutněním plochy přes 100 m2, po zhutnění tl. 150 mm</t>
  </si>
  <si>
    <t>https://podminky.urs.cz/item/CS_URS_2026_01/564851111</t>
  </si>
  <si>
    <t>"Vjezd IZS - konstrukce E"</t>
  </si>
  <si>
    <t>289,54</t>
  </si>
  <si>
    <t>42</t>
  </si>
  <si>
    <t>564861112</t>
  </si>
  <si>
    <t>Podklad ze štěrkodrtě ŠD plochy přes 100 m2 tl 210 mm</t>
  </si>
  <si>
    <t>1173011204</t>
  </si>
  <si>
    <t>Podklad ze štěrkodrti ŠD s rozprostřením a zhutněním plochy přes 100 m2, po zhutnění tl. 210 mm</t>
  </si>
  <si>
    <t>https://podminky.urs.cz/item/CS_URS_2026_01/564861112</t>
  </si>
  <si>
    <t>"Vozovka + rekonstrukce ACO - konstrukce A+B"</t>
  </si>
  <si>
    <t>2261,7</t>
  </si>
  <si>
    <t>"Vozovka (dlažba) - konstrukce C"</t>
  </si>
  <si>
    <t>465</t>
  </si>
  <si>
    <t>"Chodník"</t>
  </si>
  <si>
    <t>2474,76</t>
  </si>
  <si>
    <t>"Stání - konstrukce G"</t>
  </si>
  <si>
    <t>1500</t>
  </si>
  <si>
    <t>"Vjezdy, vyhrazená stání - konstrukce F"</t>
  </si>
  <si>
    <t>115,72</t>
  </si>
  <si>
    <t>43</t>
  </si>
  <si>
    <t>564871012</t>
  </si>
  <si>
    <t>Podklad ze štěrkodrtě ŠD plochy do 100 m2 tl 260 mm</t>
  </si>
  <si>
    <t>-1125483601</t>
  </si>
  <si>
    <t>Podklad ze štěrkodrti ŠD s rozprostřením a zhutněním plochy jednotlivě do 100 m2, po zhutnění tl. 260 mm</t>
  </si>
  <si>
    <t>https://podminky.urs.cz/item/CS_URS_2026_01/564871012</t>
  </si>
  <si>
    <t>"Rampy - konstrukce D"</t>
  </si>
  <si>
    <t>64,74</t>
  </si>
  <si>
    <t>44</t>
  </si>
  <si>
    <t>564952111</t>
  </si>
  <si>
    <t>Podklad z mechanicky zpevněného kameniva MZK tl 150 mm</t>
  </si>
  <si>
    <t>-1279005107</t>
  </si>
  <si>
    <t>Podklad z mechanicky zpevněného kameniva MZK (minerální beton) s rozprostřením a s hutněním, po zhutnění tl. 150 mm</t>
  </si>
  <si>
    <t>https://podminky.urs.cz/item/CS_URS_2026_01/564952111</t>
  </si>
  <si>
    <t>2092,23</t>
  </si>
  <si>
    <t>45</t>
  </si>
  <si>
    <t>565155021</t>
  </si>
  <si>
    <t>Asfaltový beton vrstva podkladní ACP 16 + tl 70 mm š přes 3 m z nemodifikovaného asfaltu</t>
  </si>
  <si>
    <t>176697021</t>
  </si>
  <si>
    <t>Asfaltový beton vrstva podkladní ACP 16 + z nemodifikovaného asfaltu s rozprostřením a zhutněním ACP 16 + v pruhu šířky přes 3 m, po zhutnění tl. 70 mm</t>
  </si>
  <si>
    <t>https://podminky.urs.cz/item/CS_URS_2026_01/565155021</t>
  </si>
  <si>
    <t>2139,56</t>
  </si>
  <si>
    <t>46</t>
  </si>
  <si>
    <t>567132112</t>
  </si>
  <si>
    <t>Podklad ze směsi stmelené cementem SC C 8/10 tl 170 mm</t>
  </si>
  <si>
    <t>713723796</t>
  </si>
  <si>
    <t>Podklad ze směsi stmelené cementem SC bez dilatačních spár, s rozprostřením a zhutněním SC C 8/10, po zhutnění tl. 170 mm</t>
  </si>
  <si>
    <t>https://podminky.urs.cz/item/CS_URS_2026_01/567132112</t>
  </si>
  <si>
    <t>Vozovka (dlažba) - konstrukce C</t>
  </si>
  <si>
    <t>47</t>
  </si>
  <si>
    <t>573191111</t>
  </si>
  <si>
    <t>Postřik infiltrační kationaktivní emulzí v množství 1 kg/m2</t>
  </si>
  <si>
    <t>-1483118517</t>
  </si>
  <si>
    <t>Postřik infiltrační kationaktivní emulzí v množství 1,00 kg/m2</t>
  </si>
  <si>
    <t>https://podminky.urs.cz/item/CS_URS_2026_01/573191111</t>
  </si>
  <si>
    <t>48</t>
  </si>
  <si>
    <t>573211108</t>
  </si>
  <si>
    <t>Postřik živičný spojovací z asfaltu v množství 0,40 kg/m2</t>
  </si>
  <si>
    <t>1772804305</t>
  </si>
  <si>
    <t>Postřik spojovací PS bez posypu kamenivem z asfaltu silničního, v množství 0,40 kg/m2</t>
  </si>
  <si>
    <t>https://podminky.urs.cz/item/CS_URS_2026_01/573211108</t>
  </si>
  <si>
    <t>49</t>
  </si>
  <si>
    <t>577134121</t>
  </si>
  <si>
    <t>Asfaltový beton vrstva obrusná ACO 11+ tř. I tl 40 mm š přes 3 m z nemodifikovaného asfaltu</t>
  </si>
  <si>
    <t>-936972459</t>
  </si>
  <si>
    <t>Asfaltový beton vrstva obrusná ACO 11 z nemodifikovaného asfaltu s rozprostřením a se zhutněním ACO 11+ v pruhu šířky přes 3 m, po zhutnění tl. 40 mm</t>
  </si>
  <si>
    <t>https://podminky.urs.cz/item/CS_URS_2026_01/577134121</t>
  </si>
  <si>
    <t>50</t>
  </si>
  <si>
    <t>581131315</t>
  </si>
  <si>
    <t>Kryt cementobetonový vozovek skupiny CB III tl 190 mm</t>
  </si>
  <si>
    <t>623301033</t>
  </si>
  <si>
    <t>Kryt cementobetonový silničních komunikací skupiny CB III tl. 190 mm</t>
  </si>
  <si>
    <t>https://podminky.urs.cz/item/CS_URS_2026_01/581131315</t>
  </si>
  <si>
    <t>Poznámka k položce:_x000d_
minimální pevnost ztvrdlého betonu C30/37, stupeň vlivu prostředí XF4, finální povrch bude zdrsněn</t>
  </si>
  <si>
    <t>51</t>
  </si>
  <si>
    <t>591141111.R</t>
  </si>
  <si>
    <t>Kladení zámkové dlažby na MC tl 50 mm</t>
  </si>
  <si>
    <t>52205072</t>
  </si>
  <si>
    <t>Kladení zámkové dlažby s provedením lože do tl. 50 mm, s vyplněním spár, s dvojím beraněním a se smetením přebytečného materiálu na krajnici, do lože z cementové malty</t>
  </si>
  <si>
    <t>Poznámka k položce:_x000d_
- kladecí lože MC25</t>
  </si>
  <si>
    <t>52</t>
  </si>
  <si>
    <t>59245010.bF</t>
  </si>
  <si>
    <t>dlažba tvar čtverec betonová 200x200x100mm přírodní "bez FAZET"</t>
  </si>
  <si>
    <t>-658473902</t>
  </si>
  <si>
    <t>3,35</t>
  </si>
  <si>
    <t>3,35*1,03 'Přepočtené koeficientem množství</t>
  </si>
  <si>
    <t>53</t>
  </si>
  <si>
    <t>596211110</t>
  </si>
  <si>
    <t>Kladení zámkové dlažby komunikací pro pěší ručně tl 60 mm skupiny A pl do 50 m2</t>
  </si>
  <si>
    <t>-392138133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</si>
  <si>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</si>
  <si>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https://podminky.urs.cz/item/CS_URS_2026_01/596211110</t>
  </si>
  <si>
    <t>"Chodník, prvky pro nevidomé"</t>
  </si>
  <si>
    <t>101,92+102,54</t>
  </si>
  <si>
    <t>54</t>
  </si>
  <si>
    <t>59245006</t>
  </si>
  <si>
    <t>dlažba pro nevidomé betonová 200x100mm tl 60mm červená</t>
  </si>
  <si>
    <t>-316759356</t>
  </si>
  <si>
    <t>101,92</t>
  </si>
  <si>
    <t>101,92*1,03 'Přepočtené koeficientem množství</t>
  </si>
  <si>
    <t>55</t>
  </si>
  <si>
    <t>59245021.bF</t>
  </si>
  <si>
    <t>dlažba tvar čtverec betonová 200x200x60mm přírodní "bez FAZET"</t>
  </si>
  <si>
    <t>1235865452</t>
  </si>
  <si>
    <t>102,54</t>
  </si>
  <si>
    <t>102,54*1,03 'Přepočtené koeficientem množství</t>
  </si>
  <si>
    <t>56</t>
  </si>
  <si>
    <t>596211113</t>
  </si>
  <si>
    <t>Kladení zámkové dlažby komunikací pro pěší ručně tl 60 mm skupiny A pl přes 300 m2</t>
  </si>
  <si>
    <t>-1603821519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</si>
  <si>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</si>
  <si>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https://podminky.urs.cz/item/CS_URS_2026_01/596211113</t>
  </si>
  <si>
    <t>2270,3</t>
  </si>
  <si>
    <t>57</t>
  </si>
  <si>
    <t>59245018</t>
  </si>
  <si>
    <t>dlažba skladebná betonová 200x100mm tl 60mm přírodní</t>
  </si>
  <si>
    <t>-114543214</t>
  </si>
  <si>
    <t>2270,3*1,01 'Přepočtené koeficientem množství</t>
  </si>
  <si>
    <t>58</t>
  </si>
  <si>
    <t>596212210</t>
  </si>
  <si>
    <t>Kladení zámkové dlažby pozemních komunikací ručně tl 80 mm skupiny A pl do 50 m2</t>
  </si>
  <si>
    <t>-187022977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</si>
  <si>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</si>
  <si>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https://podminky.urs.cz/item/CS_URS_2026_01/596212210</t>
  </si>
  <si>
    <t>"vozovka (dlažba) - konstrukce C"</t>
  </si>
  <si>
    <t>35,68</t>
  </si>
  <si>
    <t>"stání - konstrukce G"</t>
  </si>
  <si>
    <t>46,31</t>
  </si>
  <si>
    <t>7,78+102,76+2,3+2,88</t>
  </si>
  <si>
    <t>59</t>
  </si>
  <si>
    <t>59245030.bF</t>
  </si>
  <si>
    <t>dlažba tvar čtverec betonová 200x200x80mm přírodní "bez FAZET"</t>
  </si>
  <si>
    <t>617094019</t>
  </si>
  <si>
    <t>2,88</t>
  </si>
  <si>
    <t>2,88*1,03 'Přepočtené koeficientem množství</t>
  </si>
  <si>
    <t>60</t>
  </si>
  <si>
    <t>59245031.bF</t>
  </si>
  <si>
    <t>dlažba tvar čtverec betonová 200x200x80mm červená "bez FAZET"</t>
  </si>
  <si>
    <t>1537554804</t>
  </si>
  <si>
    <t>102,76</t>
  </si>
  <si>
    <t>102,76*1,02 'Přepočtené koeficientem množství</t>
  </si>
  <si>
    <t>61</t>
  </si>
  <si>
    <t>59245226</t>
  </si>
  <si>
    <t>dlažba pro nevidomé betonová 200x100mm tl 80mm červená</t>
  </si>
  <si>
    <t>-724483484</t>
  </si>
  <si>
    <t>3,59</t>
  </si>
  <si>
    <t>2,3</t>
  </si>
  <si>
    <t>5,89*1,03 'Přepočtené koeficientem množství</t>
  </si>
  <si>
    <t>62</t>
  </si>
  <si>
    <t>59245020</t>
  </si>
  <si>
    <t>dlažba skladebná betonová 200x100mm tl 80mm přírodní</t>
  </si>
  <si>
    <t>935267174</t>
  </si>
  <si>
    <t>7,78</t>
  </si>
  <si>
    <t>43,46*1,03 'Přepočtené koeficientem množství</t>
  </si>
  <si>
    <t>63</t>
  </si>
  <si>
    <t>59245005</t>
  </si>
  <si>
    <t>dlažba skladebná betonová 200x100mm tl 80mm černá</t>
  </si>
  <si>
    <t>716865379</t>
  </si>
  <si>
    <t>46,31*1,03 'Přepočtené koeficientem množství</t>
  </si>
  <si>
    <t>64</t>
  </si>
  <si>
    <t>596212213</t>
  </si>
  <si>
    <t>Kladení zámkové dlažby pozemních komunikací ručně tl 80 mm skupiny A pl přes 300 m2</t>
  </si>
  <si>
    <t>-948083458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</si>
  <si>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</si>
  <si>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https://podminky.urs.cz/item/CS_URS_2026_01/596212213</t>
  </si>
  <si>
    <t>429,31</t>
  </si>
  <si>
    <t>65</t>
  </si>
  <si>
    <t>59245013</t>
  </si>
  <si>
    <t>dlažba zámková betonová tvaru I 200x165mm tl 80mm přírodní</t>
  </si>
  <si>
    <t>-1132160677</t>
  </si>
  <si>
    <t>429,31*1,01 'Přepočtené koeficientem množství</t>
  </si>
  <si>
    <t>66</t>
  </si>
  <si>
    <t>596412114</t>
  </si>
  <si>
    <t>Kladení dlažby z vegetačních tvárnic pozemních komunikací velikosti dlaždic do 0,09 m2 tl 80 mm pl přes 100 do 300 m2</t>
  </si>
  <si>
    <t>1968022630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</si>
  <si>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100 do 300 m2</t>
  </si>
  <si>
    <t>https://podminky.urs.cz/item/CS_URS_2026_01/596412114</t>
  </si>
  <si>
    <t>1453,63</t>
  </si>
  <si>
    <t>67</t>
  </si>
  <si>
    <t>59245035</t>
  </si>
  <si>
    <t>dlažba plošná vegetační betonová 200x200mm tl 80mm přírodní</t>
  </si>
  <si>
    <t>602162308</t>
  </si>
  <si>
    <t>Poznámka k položce:_x000d_
27,7% podílu zeleně v ploše</t>
  </si>
  <si>
    <t>1453,63*1,01 'Přepočtené koeficientem množství</t>
  </si>
  <si>
    <t>68</t>
  </si>
  <si>
    <t>596811411</t>
  </si>
  <si>
    <t>Kladení velkoformátové betonové dlažby tl přes 100 do 150 mm velikosti do 0,5 m2 pl do 300 m2</t>
  </si>
  <si>
    <t>-2051802703</t>
  </si>
  <si>
    <t>Kladení velkoformátové dlažby pozemních komunikací a komunikací pro pěší s ložem z kameniva tl. 40 mm, s vyplněním spár, s hutněním, vibrováním a se smetením přebytečného materiálu tl. přes 100 do 150 mm, velikosti dlaždic do 0,5 m2, pro plochy do 300 m2</t>
  </si>
  <si>
    <t>https://podminky.urs.cz/item/CS_URS_2026_01/596811411</t>
  </si>
  <si>
    <t>282,6</t>
  </si>
  <si>
    <t>69</t>
  </si>
  <si>
    <t>59246000.R1.2</t>
  </si>
  <si>
    <t>dlažba velkoformátová betonová zatravňovací 400x200mm tl 120mm šedá-přírodní</t>
  </si>
  <si>
    <t>80324938</t>
  </si>
  <si>
    <t>Poznámka k položce:_x000d_
zatravňovací část 35 mm</t>
  </si>
  <si>
    <t>282,6*1,01 'Přepočtené koeficientem množství</t>
  </si>
  <si>
    <t>70</t>
  </si>
  <si>
    <t>58343810</t>
  </si>
  <si>
    <t>kamenivo drcené hrubé frakce 4/8</t>
  </si>
  <si>
    <t>669077607</t>
  </si>
  <si>
    <t>282,6*0,278*0,12</t>
  </si>
  <si>
    <t>1453,63*0,277*0,08</t>
  </si>
  <si>
    <t>41,64*2 'Přepočtené koeficientem množství</t>
  </si>
  <si>
    <t>Trubní vedení</t>
  </si>
  <si>
    <t>71</t>
  </si>
  <si>
    <t>871313121</t>
  </si>
  <si>
    <t>Montáž kanalizačního potrubí hladkého plnostěnného SN 8 z PVC-U DN 160</t>
  </si>
  <si>
    <t>1570396010</t>
  </si>
  <si>
    <t>Montáž kanalizačního potrubí z tvrdého PVC-U hladkého plnostěnného tuhost SN 8 DN 160</t>
  </si>
  <si>
    <t>https://podminky.urs.cz/item/CS_URS_2026_01/871313121</t>
  </si>
  <si>
    <t>110,54</t>
  </si>
  <si>
    <t>72</t>
  </si>
  <si>
    <t>28611165</t>
  </si>
  <si>
    <t>trubka kanalizační PVC-U plnostěnná jednovrstvá DN 160x3000mm SN8</t>
  </si>
  <si>
    <t>-187539312</t>
  </si>
  <si>
    <t>110,54*1,05 'Přepočtené koeficientem množství</t>
  </si>
  <si>
    <t>73</t>
  </si>
  <si>
    <t>890411851</t>
  </si>
  <si>
    <t>Bourání šachet z prefabrikovaných skruží strojně obestavěného prostoru do 1,5 m3</t>
  </si>
  <si>
    <t>118802791</t>
  </si>
  <si>
    <t>Bourání šachet a jímek strojně velikosti obestavěného prostoru do 1,5 m3 z prefabrikovaných skruží</t>
  </si>
  <si>
    <t>https://podminky.urs.cz/item/CS_URS_2026_01/890411851</t>
  </si>
  <si>
    <t>"UV" 15*(PI*0,275*0,275*1)</t>
  </si>
  <si>
    <t>74</t>
  </si>
  <si>
    <t>895941301</t>
  </si>
  <si>
    <t>Osazení vpusti uliční DN 450 z betonových dílců dno s výtokem</t>
  </si>
  <si>
    <t>115730018</t>
  </si>
  <si>
    <t>Osazení vpusti uliční z betonových dílců DN 450 dno s výtokem</t>
  </si>
  <si>
    <t>https://podminky.urs.cz/item/CS_URS_2026_01/895941301</t>
  </si>
  <si>
    <t>75</t>
  </si>
  <si>
    <t>59223850</t>
  </si>
  <si>
    <t>dno pro uliční vpusť s výtokovým otvorem betonové 450x330x50mm</t>
  </si>
  <si>
    <t>1821669219</t>
  </si>
  <si>
    <t>Poznámka k položce:_x000d_
odtok PVC DN150</t>
  </si>
  <si>
    <t>76</t>
  </si>
  <si>
    <t>895941314</t>
  </si>
  <si>
    <t>Osazení vpusti uliční DN 450 z betonových dílců skruž horní 570 mm</t>
  </si>
  <si>
    <t>1535016052</t>
  </si>
  <si>
    <t>Osazení vpusti uliční z betonových dílců DN 450 skruž horní 570 mm</t>
  </si>
  <si>
    <t>https://podminky.urs.cz/item/CS_URS_2026_01/895941314</t>
  </si>
  <si>
    <t xml:space="preserve">Poznámka k položce:_x000d_
Přesná výška horní skruže bude určena na místě </t>
  </si>
  <si>
    <t>77</t>
  </si>
  <si>
    <t>59223858</t>
  </si>
  <si>
    <t>skruž betonová horní pro uliční vpusť 450x570x50mm</t>
  </si>
  <si>
    <t>608895446</t>
  </si>
  <si>
    <t>78</t>
  </si>
  <si>
    <t>899132111</t>
  </si>
  <si>
    <t>Výměna (výšková úprava) poklopu kanalizačního samonivelačního s ošetřením podkladu hloubky do 25 cm</t>
  </si>
  <si>
    <t>434891260</t>
  </si>
  <si>
    <t>Výměna (výšková úprava) poklopu kanalizačního s rámem samonivelačním s ošetřením podkladních vrstev hloubky do 25 cm</t>
  </si>
  <si>
    <t>https://podminky.urs.cz/item/CS_URS_2026_01/899132111</t>
  </si>
  <si>
    <t>"výšková úprava, poklop stávající" 12</t>
  </si>
  <si>
    <t>79</t>
  </si>
  <si>
    <t>899132212</t>
  </si>
  <si>
    <t>Výměna (výšková úprava) poklopu vodovodního samonivelačního nebo pevného šoupátkového</t>
  </si>
  <si>
    <t>362981888</t>
  </si>
  <si>
    <t>https://podminky.urs.cz/item/CS_URS_2026_01/899132212</t>
  </si>
  <si>
    <t>"výšková úprava, poklop stávající" 3</t>
  </si>
  <si>
    <t>80</t>
  </si>
  <si>
    <t>899133211</t>
  </si>
  <si>
    <t>Výměna (výšková úprava) vtokové mříže uliční vpusti s použitím betonových vyrovnávacích prvků</t>
  </si>
  <si>
    <t>478676178</t>
  </si>
  <si>
    <t>Výměna (výšková úprava) vtokové mříže uliční vpusti na betonové skruži s použitím betonových vyrovnávacích prvků</t>
  </si>
  <si>
    <t>https://podminky.urs.cz/item/CS_URS_2026_01/899133211</t>
  </si>
  <si>
    <t>"výšková úprava, mříž stávající" 6</t>
  </si>
  <si>
    <t>81</t>
  </si>
  <si>
    <t>899203211</t>
  </si>
  <si>
    <t>Demontáž mříží litinových včetně rámů hmotnosti přes 100 do 150 kg</t>
  </si>
  <si>
    <t>-2103784227</t>
  </si>
  <si>
    <t>Demontáž mříží litinových včetně rámů, hmotnosti jednotlivě přes 100 do 150 Kg</t>
  </si>
  <si>
    <t>https://podminky.urs.cz/item/CS_URS_2026_01/899203211</t>
  </si>
  <si>
    <t>82</t>
  </si>
  <si>
    <t>899204112</t>
  </si>
  <si>
    <t>Osazení mříží litinových včetně rámů a košů na bahno pro třídu zatížení D400, E600</t>
  </si>
  <si>
    <t>-879394579</t>
  </si>
  <si>
    <t>https://podminky.urs.cz/item/CS_URS_2026_01/899204112</t>
  </si>
  <si>
    <t>83</t>
  </si>
  <si>
    <t>59223864</t>
  </si>
  <si>
    <t>prstenec pro uliční vpusť vyrovnávací betonový 390x60x130mm</t>
  </si>
  <si>
    <t>-1521271065</t>
  </si>
  <si>
    <t>84</t>
  </si>
  <si>
    <t>55242320</t>
  </si>
  <si>
    <t>mříž vtoková litinová plochá 500x500mm</t>
  </si>
  <si>
    <t>418738698</t>
  </si>
  <si>
    <t>Poznámka k položce:_x000d_
D400</t>
  </si>
  <si>
    <t>85</t>
  </si>
  <si>
    <t>59223871</t>
  </si>
  <si>
    <t>koš vysoký pro uliční vpusti žárově Pz plech pro rám 500/500mm</t>
  </si>
  <si>
    <t>-23275018</t>
  </si>
  <si>
    <t>86</t>
  </si>
  <si>
    <t>899623141</t>
  </si>
  <si>
    <t>Obetonování potrubí nebo zdiva stok betonem prostým tř. C 12/15 v otevřeném výkopu</t>
  </si>
  <si>
    <t>-575562963</t>
  </si>
  <si>
    <t>Obetonování potrubí nebo zdiva stok betonem prostým v otevřeném výkopu, betonem tř. C 12/15</t>
  </si>
  <si>
    <t>https://podminky.urs.cz/item/CS_URS_2026_01/899623141</t>
  </si>
  <si>
    <t>"přebetonování chráničky" 52*0,35*0,15</t>
  </si>
  <si>
    <t>87</t>
  </si>
  <si>
    <t>899722113</t>
  </si>
  <si>
    <t>Krytí potrubí z plastů výstražnou fólií z PVC přes 25 do 34cm</t>
  </si>
  <si>
    <t>-467465972</t>
  </si>
  <si>
    <t>Krytí potrubí z plastů výstražnou fólií z PVC šířky přes 25 do 34 cm</t>
  </si>
  <si>
    <t>https://podminky.urs.cz/item/CS_URS_2026_01/899722113</t>
  </si>
  <si>
    <t>88</t>
  </si>
  <si>
    <t>napojení_v2.1</t>
  </si>
  <si>
    <t>napojení trativodu DN do 160 mm na uliční vpust</t>
  </si>
  <si>
    <t>-840693677</t>
  </si>
  <si>
    <t>89</t>
  </si>
  <si>
    <t>napojení_v2.1.1</t>
  </si>
  <si>
    <t>napojení přípojek DN do 160 mm na stávající potrubí / šachtu</t>
  </si>
  <si>
    <t>-1693435807</t>
  </si>
  <si>
    <t>"přípojky" 19</t>
  </si>
  <si>
    <t>Ostatní konstrukce a práce, bourání</t>
  </si>
  <si>
    <t>90</t>
  </si>
  <si>
    <t>911111111</t>
  </si>
  <si>
    <t>Montáž zábradlí ocelového zabetonovaného</t>
  </si>
  <si>
    <t>29082868</t>
  </si>
  <si>
    <t>https://podminky.urs.cz/item/CS_URS_2026_01/911111111</t>
  </si>
  <si>
    <t>"stávající segmentové zábradlí" 3*2</t>
  </si>
  <si>
    <t>91</t>
  </si>
  <si>
    <t>912111113</t>
  </si>
  <si>
    <t>Montáž zábrany parkovací sloupku v do 800 mm přichycené šrouby</t>
  </si>
  <si>
    <t>-862059202</t>
  </si>
  <si>
    <t>Montáž zábrany parkovací tvaru sloupku do výšky 800 mm přichycené šrouby</t>
  </si>
  <si>
    <t>https://podminky.urs.cz/item/CS_URS_2026_01/912111113</t>
  </si>
  <si>
    <t>92</t>
  </si>
  <si>
    <t>sloupek</t>
  </si>
  <si>
    <t>zahrazovací sloupek (ocelové konstrukce, hlava ve tvaru T z hliníkové slitiny) výšky 1100 mm, průměru 76 mm (tloušťka stěny 3,2 mm); kotvení pod dlažbou, výška nadzemní části 1000 mm; barevné provedení sloupku vč. hlavy v nátěru DB 703 (antracitová šedá)</t>
  </si>
  <si>
    <t>-1882339895</t>
  </si>
  <si>
    <t>zahrazovací sloupek (ocelové konstrukce, hlava ve tvaru T z hliníkové slitiny) výšky 1300 mm, průměru 76 mm (tloušťka stěny 3,2 mm); kotvení pod dlažbou, výška nadzemní části 1200 mm; barevné provedení sloupku vč. hlavy v nátěru (RAL dle investora)</t>
  </si>
  <si>
    <t>Poznámka k položce:_x000d_
DB 703 (antracitově šedá)</t>
  </si>
  <si>
    <t>93</t>
  </si>
  <si>
    <t>914111111</t>
  </si>
  <si>
    <t>Montáž svislé dopravní značky do velikosti 1 m2 objímkami na sloupek nebo konzolu</t>
  </si>
  <si>
    <t>-1088556982</t>
  </si>
  <si>
    <t>Montáž svislé dopravní značky základní velikosti do 1 m2 objímkami na sloupky nebo konzoly</t>
  </si>
  <si>
    <t>https://podminky.urs.cz/item/CS_URS_2026_01/914111111</t>
  </si>
  <si>
    <t>"stávající" 1+1+2+1+1+1+1</t>
  </si>
  <si>
    <t xml:space="preserve">"nové"  2+1+5+5+4</t>
  </si>
  <si>
    <t>94</t>
  </si>
  <si>
    <t>40445625</t>
  </si>
  <si>
    <t>informativní značky provozní IP8, IP9, IP11-IP13 500x700mm</t>
  </si>
  <si>
    <t>-1860400719</t>
  </si>
  <si>
    <t>"IP12" 4</t>
  </si>
  <si>
    <t>95</t>
  </si>
  <si>
    <t>914111112</t>
  </si>
  <si>
    <t>Montáž svislé dopravní značky do velikosti 1 m2 páskováním na sloup</t>
  </si>
  <si>
    <t>-1153391719</t>
  </si>
  <si>
    <t>Montáž svislé dopravní značky základní velikosti do 1 m2 páskováním na sloupy</t>
  </si>
  <si>
    <t>https://podminky.urs.cz/item/CS_URS_2026_01/914111112</t>
  </si>
  <si>
    <t>"stávající" 1+2*3+2</t>
  </si>
  <si>
    <t>"nové" 3+3</t>
  </si>
  <si>
    <t>96</t>
  </si>
  <si>
    <t>40445621</t>
  </si>
  <si>
    <t>informativní značky provozní IP1-IP3, IP4b-IP7, IP10a, b 500x500mm</t>
  </si>
  <si>
    <t>-1798932914</t>
  </si>
  <si>
    <t>"IP2" 2+1+3</t>
  </si>
  <si>
    <t>"IP6a" 3</t>
  </si>
  <si>
    <t>97</t>
  </si>
  <si>
    <t>40445619</t>
  </si>
  <si>
    <t>zákazové, příkazové dopravní značky B1-B34, C1-15 500mm</t>
  </si>
  <si>
    <t>1043840112</t>
  </si>
  <si>
    <t>"B29" 5</t>
  </si>
  <si>
    <t>98</t>
  </si>
  <si>
    <t>40445650</t>
  </si>
  <si>
    <t>dodatkové tabulky E7, E12, E13 500x300mm</t>
  </si>
  <si>
    <t>1881738992</t>
  </si>
  <si>
    <t>"E13, v celém prostoru," 5</t>
  </si>
  <si>
    <t>99</t>
  </si>
  <si>
    <t>914511112</t>
  </si>
  <si>
    <t>Montáž sloupku dopravních značek délky do 3,5 m s betonovým základem a patkou D 60 mm</t>
  </si>
  <si>
    <t>660180783</t>
  </si>
  <si>
    <t>Montáž sloupku dopravních značek délky do 3,5 m do hliníkové patky pro sloupek D 60 mm</t>
  </si>
  <si>
    <t>https://podminky.urs.cz/item/CS_URS_2026_01/914511112</t>
  </si>
  <si>
    <t>"stávající" 2+1+1</t>
  </si>
  <si>
    <t>"nové" 1+1+1+1+2+5+4</t>
  </si>
  <si>
    <t>100</t>
  </si>
  <si>
    <t>40445225</t>
  </si>
  <si>
    <t>sloupek pro dopravní značku Zn D 60mm v 3,5m</t>
  </si>
  <si>
    <t>-1866082936</t>
  </si>
  <si>
    <t>1+1+1+1+2+5+4</t>
  </si>
  <si>
    <t>101</t>
  </si>
  <si>
    <t>915211115</t>
  </si>
  <si>
    <t>Vodorovné dopravní značení dělící čáry souvislé š 125 mm žlutý plast</t>
  </si>
  <si>
    <t>2103864081</t>
  </si>
  <si>
    <t>Vodorovné dopravní značení stříkaným plastem dělící čára šířky 125 mm souvislá žlutá základní</t>
  </si>
  <si>
    <t>https://podminky.urs.cz/item/CS_URS_2026_01/915211115</t>
  </si>
  <si>
    <t>"V12b" 10</t>
  </si>
  <si>
    <t>"V12c" 43,86</t>
  </si>
  <si>
    <t>102</t>
  </si>
  <si>
    <t>915221121</t>
  </si>
  <si>
    <t>Vodorovné dopravní značení vodící čáry přerušované š 250 mm bílý plast</t>
  </si>
  <si>
    <t>949481891</t>
  </si>
  <si>
    <t>Vodorovné dopravní značení stříkaným plastem vodící čára bílá šířky 250 mm přerušovaná základní</t>
  </si>
  <si>
    <t>https://podminky.urs.cz/item/CS_URS_2026_01/915221121</t>
  </si>
  <si>
    <t>"V2b 1,5/1,5/0,25" 28,56</t>
  </si>
  <si>
    <t>103</t>
  </si>
  <si>
    <t>915231111</t>
  </si>
  <si>
    <t>Vodorovné dopravní značení přechody pro chodce, šipky, symboly bílý plast</t>
  </si>
  <si>
    <t>-1884950184</t>
  </si>
  <si>
    <t>Vodorovné dopravní značení stříkaným plastem přechody pro chodce, šipky, symboly nápisy bílé základní</t>
  </si>
  <si>
    <t>https://podminky.urs.cz/item/CS_URS_2026_01/915231111</t>
  </si>
  <si>
    <t>"V5 0,5" 11,88*0,5</t>
  </si>
  <si>
    <t>"V7a" 57,63</t>
  </si>
  <si>
    <t>104</t>
  </si>
  <si>
    <t>915321115</t>
  </si>
  <si>
    <t>Předformátované vodorovné dopravní značení vodící pás pro slabozraké</t>
  </si>
  <si>
    <t>-169824704</t>
  </si>
  <si>
    <t>Vodorovné značení předformovaným termoplastem vodící pás pro slabozraké z 6 proužků</t>
  </si>
  <si>
    <t>https://podminky.urs.cz/item/CS_URS_2026_01/915321115</t>
  </si>
  <si>
    <t>6,63</t>
  </si>
  <si>
    <t>105</t>
  </si>
  <si>
    <t>915611111</t>
  </si>
  <si>
    <t>Předznačení vodorovného liniového značení</t>
  </si>
  <si>
    <t>-329525688</t>
  </si>
  <si>
    <t>Předznačení pro vodorovné značení stříkané barvou nebo prováděné z nátěrových hmot liniové dělicí čáry, vodicí proužky</t>
  </si>
  <si>
    <t>https://podminky.urs.cz/item/CS_URS_2026_01/915611111</t>
  </si>
  <si>
    <t>53,86+28,56</t>
  </si>
  <si>
    <t>106</t>
  </si>
  <si>
    <t>915621111</t>
  </si>
  <si>
    <t>Předznačení vodorovného plošného značení</t>
  </si>
  <si>
    <t>-1830319378</t>
  </si>
  <si>
    <t>Předznačení pro vodorovné značení stříkané barvou nebo prováděné z nátěrových hmot plošné šipky, symboly, nápisy</t>
  </si>
  <si>
    <t>https://podminky.urs.cz/item/CS_URS_2026_01/915621111</t>
  </si>
  <si>
    <t>66,57</t>
  </si>
  <si>
    <t>107</t>
  </si>
  <si>
    <t>916131213</t>
  </si>
  <si>
    <t>Osazení silničního obrubníku betonového stojatého s boční opěrou do lože z betonu prostého</t>
  </si>
  <si>
    <t>815518381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</si>
  <si>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</si>
  <si>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https://podminky.urs.cz/item/CS_URS_2026_01/916131213</t>
  </si>
  <si>
    <t>610,3+675,96+30+29+50*0,78+44*0,8</t>
  </si>
  <si>
    <t>108</t>
  </si>
  <si>
    <t>59217031</t>
  </si>
  <si>
    <t>obrubník silniční betonový 1000x150x250mm</t>
  </si>
  <si>
    <t>-1725162205</t>
  </si>
  <si>
    <t>675,96</t>
  </si>
  <si>
    <t>675,96*1,02 'Přepočtené koeficientem množství</t>
  </si>
  <si>
    <t>109</t>
  </si>
  <si>
    <t>59217029</t>
  </si>
  <si>
    <t>obrubník silniční betonový nájezdový 1000x150x150mm</t>
  </si>
  <si>
    <t>404949585</t>
  </si>
  <si>
    <t>610,3</t>
  </si>
  <si>
    <t>610,3*1,02 'Přepočtené koeficientem množství</t>
  </si>
  <si>
    <t>110</t>
  </si>
  <si>
    <t>59217030</t>
  </si>
  <si>
    <t>obrubník silniční betonový přechodový 1000x150x150-250mm</t>
  </si>
  <si>
    <t>-1379556073</t>
  </si>
  <si>
    <t>"L" 30</t>
  </si>
  <si>
    <t>"P" 29</t>
  </si>
  <si>
    <t>59*1,02 'Přepočtené koeficientem množství</t>
  </si>
  <si>
    <t>111</t>
  </si>
  <si>
    <t>59217035</t>
  </si>
  <si>
    <t>obrubník betonový obloukový vnější 780x150x250mm</t>
  </si>
  <si>
    <t>1556438088</t>
  </si>
  <si>
    <t>"R0,5 " 50*0,78</t>
  </si>
  <si>
    <t>39*1,02 'Přepočtené koeficientem množství</t>
  </si>
  <si>
    <t>112</t>
  </si>
  <si>
    <t>59217035.1</t>
  </si>
  <si>
    <t>obrubník betonový rohový 90° vnitřní 400/400x150x250mm</t>
  </si>
  <si>
    <t>-741435166</t>
  </si>
  <si>
    <t>Poznámka k položce:_x000d_
jednovrstvý materiál se zárukou 20 let</t>
  </si>
  <si>
    <t>44*1,02 'Přepočtené koeficientem množství</t>
  </si>
  <si>
    <t>113</t>
  </si>
  <si>
    <t>916133112</t>
  </si>
  <si>
    <t>Osazení silničního obrubníku betonového ke kruhovým objezdům do lože z betonu prostého s boční opěrou</t>
  </si>
  <si>
    <t>1272199355</t>
  </si>
  <si>
    <t>Osazení silničního obrubníku ke kruhovým objezdům se zřízením lože tl. do 150 mm, s vyplněním a zatřením spár cementovou maltou betonového, do lože z betonu prostého s boční opěrou</t>
  </si>
  <si>
    <t>https://podminky.urs.cz/item/CS_URS_2026_01/916133112</t>
  </si>
  <si>
    <t>Poznámka k položce:_x000d_
třída betonu dle PD</t>
  </si>
  <si>
    <t>43,1+(7+7)*0,6</t>
  </si>
  <si>
    <t>114</t>
  </si>
  <si>
    <t>59217056</t>
  </si>
  <si>
    <t>obrubník betonový pro kruhový objezd přechodový R0,5 200x600x300mm</t>
  </si>
  <si>
    <t>2118770407</t>
  </si>
  <si>
    <t>"R" 7*0,6</t>
  </si>
  <si>
    <t>"L" 7*0,6</t>
  </si>
  <si>
    <t>8,4*1,02 'Přepočtené koeficientem množství</t>
  </si>
  <si>
    <t>115</t>
  </si>
  <si>
    <t>59217057</t>
  </si>
  <si>
    <t>obrubník betonový pro kruhový objezd přímý 200x600x300mm</t>
  </si>
  <si>
    <t>-60021717</t>
  </si>
  <si>
    <t>43,1</t>
  </si>
  <si>
    <t>43,1*1,02 'Přepočtené koeficientem množství</t>
  </si>
  <si>
    <t>116</t>
  </si>
  <si>
    <t>916231213</t>
  </si>
  <si>
    <t>Osazení chodníkového obrubníku betonového stojatého s boční opěrou do lože z betonu prostého</t>
  </si>
  <si>
    <t>-307935464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</si>
  <si>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</si>
  <si>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https://podminky.urs.cz/item/CS_URS_2026_01/916231213</t>
  </si>
  <si>
    <t>1604,96</t>
  </si>
  <si>
    <t>(10+104)*0,78</t>
  </si>
  <si>
    <t>99,32</t>
  </si>
  <si>
    <t>117</t>
  </si>
  <si>
    <t>59217016</t>
  </si>
  <si>
    <t>obrubník betonový chodníkový 1000x80x250mm</t>
  </si>
  <si>
    <t>-58216740</t>
  </si>
  <si>
    <t>1604,96*1,02 'Přepočtené koeficientem množství</t>
  </si>
  <si>
    <t>118</t>
  </si>
  <si>
    <t>59217017</t>
  </si>
  <si>
    <t>obrubník betonový chodníkový 1000x100x250mm</t>
  </si>
  <si>
    <t>974962152</t>
  </si>
  <si>
    <t>99,32*1,02 'Přepočtené koeficientem množství</t>
  </si>
  <si>
    <t>119</t>
  </si>
  <si>
    <t>59217016.R1</t>
  </si>
  <si>
    <t>obrubník betonový chodníkový obloukový 780x80x250 mm</t>
  </si>
  <si>
    <t>-629401318</t>
  </si>
  <si>
    <t>obrubník betonový chodníkový vibrolisovaný obloukový 780x80x250 mm</t>
  </si>
  <si>
    <t>"R0,5" 10</t>
  </si>
  <si>
    <t>"R1,0"104</t>
  </si>
  <si>
    <t>114*1,02 'Přepočtené koeficientem množství</t>
  </si>
  <si>
    <t>120</t>
  </si>
  <si>
    <t>916231293</t>
  </si>
  <si>
    <t>Příplatek za osazení obloukového obrubníku</t>
  </si>
  <si>
    <t>609193734</t>
  </si>
  <si>
    <t>Osazení chodníkového obrubníku betonového se zřízením lože, s vyplněním a zatřením spár cementovou maltou Příplatek k cenám za osazení obloukového obrubníku</t>
  </si>
  <si>
    <t>https://podminky.urs.cz/item/CS_URS_2026_01/916231293</t>
  </si>
  <si>
    <t>121</t>
  </si>
  <si>
    <t>9163712RP1</t>
  </si>
  <si>
    <t>Osazení skrytého zahradního obrubníku ocelového zarytím včetně začištění</t>
  </si>
  <si>
    <t>2058404998</t>
  </si>
  <si>
    <t xml:space="preserve">Poznámka k položce:_x000d_
dodávka, viz. zámečnický výrobek_x000d_
</t>
  </si>
  <si>
    <t>26,56</t>
  </si>
  <si>
    <t>122</t>
  </si>
  <si>
    <t>919726123</t>
  </si>
  <si>
    <t>Geotextilie pro ochranu, separaci a filtraci netkaná měrná hm přes 300 do 500 g/m2</t>
  </si>
  <si>
    <t>1363035822</t>
  </si>
  <si>
    <t>Geotextilie netkaná pro ochranu, separaci nebo filtraci měrná hmotnost přes 300 do 500 g/m2</t>
  </si>
  <si>
    <t>https://podminky.urs.cz/item/CS_URS_2026_01/919726123</t>
  </si>
  <si>
    <t>Poznámka k položce:_x000d_
Opatření proti šíření RT, dle TP170</t>
  </si>
  <si>
    <t>465*1,15</t>
  </si>
  <si>
    <t>123</t>
  </si>
  <si>
    <t>919732211</t>
  </si>
  <si>
    <t>Styčná spára napojení nového živičného povrchu na stávající za tepla š 15 mm hl 25 mm s prořezáním</t>
  </si>
  <si>
    <t>1657581183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</si>
  <si>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</si>
  <si>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https://podminky.urs.cz/item/CS_URS_2026_01/919732211</t>
  </si>
  <si>
    <t>60,76</t>
  </si>
  <si>
    <t>124</t>
  </si>
  <si>
    <t>919735112</t>
  </si>
  <si>
    <t>Řezání stávajícího živičného krytu hl přes 50 do 100 mm</t>
  </si>
  <si>
    <t>-1310281242</t>
  </si>
  <si>
    <t>Řezání stávajícího živičného krytu nebo podkladu hloubky přes 50 do 100 mm</t>
  </si>
  <si>
    <t>https://podminky.urs.cz/item/CS_URS_2026_01/919735112</t>
  </si>
  <si>
    <t>115,29</t>
  </si>
  <si>
    <t>125</t>
  </si>
  <si>
    <t>936104211</t>
  </si>
  <si>
    <t>Montáž odpadkového koše do betonové patky</t>
  </si>
  <si>
    <t>2089220002</t>
  </si>
  <si>
    <t>https://podminky.urs.cz/item/CS_URS_2026_01/936104211</t>
  </si>
  <si>
    <t>"stávající" 3</t>
  </si>
  <si>
    <t>126</t>
  </si>
  <si>
    <t>KS_1</t>
  </si>
  <si>
    <t>Kontejnerové zástěny pro KS 1 pro domy 1286-1288, dodávka vč. montáže</t>
  </si>
  <si>
    <t>kpl</t>
  </si>
  <si>
    <t>-2055343325</t>
  </si>
  <si>
    <t xml:space="preserve">Poznámka k položce:_x000d_
Aretační systém např. ASACONT se zástěnami z recyklovaných profilů Traplast_x000d_
Kapacita: 7x 1100L, 2x240L_x000d_
Řešení: čtyři sestavy pro dvě kontejnerové nádoby (střední řady zády k sobě) s průchozími uličkami mezi sestavami_x000d_
Rozměr KS: 3,1 x 9 m_x000d_
- SKU: BOX 2, kapacita 2 x 1100L, PÚ - silnovrstvý žárový zinek, vč. nosných betonových prefabrikátů umístěných na ploše - 4 sestavy_x000d_
- Paravanová zástěna  vč. držáků a spojovacího materiálu, rozměry: v. 1260 x 1110/1350/1450/1600/1900 - 12 ks_x000d_
</t>
  </si>
  <si>
    <t>127</t>
  </si>
  <si>
    <t>KS_2</t>
  </si>
  <si>
    <t>Kontejnerové zástěny pro KS 2 pro domy 1289-1291, dodávka vč. montáže</t>
  </si>
  <si>
    <t>-94276976</t>
  </si>
  <si>
    <t xml:space="preserve">Poznámka k položce:_x000d_
Aretační systém např. ASACONT se zástěnami z recyklovaných profilů Traplast_x000d_
Kapacita: 7x 1100L, 2x240L_x000d_
Řešení: v jedné řadě_x000d_
Rozměr KS: 11,5 x 1,35 m_x000d_
- SKU: BOX 8, kapacita 8 x 1100L, PÚ - silnovrstvý žárový zinek, vč. tří nosných betonových prefabrikátů umístěných na ploše - 1 sestava_x000d_
- Paravanová zástěna  vč. držáků a spojovacího materiálu, rozměry: v. 1260 x 1110/1350/1450/1600/1900 - 10 ks_x000d_
</t>
  </si>
  <si>
    <t>128</t>
  </si>
  <si>
    <t>KS_3</t>
  </si>
  <si>
    <t>Kontejnerové zástěny pro KS 3 pro domy 1292-1296, dodávka vč. montáže</t>
  </si>
  <si>
    <t>-152776862</t>
  </si>
  <si>
    <t xml:space="preserve">Poznámka k položce:_x000d_
Aretační systém např. ASACONT se zástěnami z recyklovaných profilů Traplast_x000d_
Kapacita: 7x 1100L, 2x240L_x000d_
Řešení: dvě sestavy pro čtyři kontejnerové nádobyi_x000d_
Rozměr jedné sestavy: 5,9 x 1,35 m_x000d_
- SKU: BOX 4, kapacita 4 x 1100L, PÚ - silnovrstvý žárový zinek, vč. tří nosných betonových prefabrikátů umístěných na ploše - 2 sestavy_x000d_
- Paravanová zástěna  vč. držáků a spojovacího materiálu, rozměry: v. 1260 x 1110/1350/1450/1600/1900 - 12 ks_x000d_
</t>
  </si>
  <si>
    <t>129</t>
  </si>
  <si>
    <t>KS_4</t>
  </si>
  <si>
    <t>Kontejnerové zástěny pro KS 4 pro domy 1297-1301, dodávka vč. montáže</t>
  </si>
  <si>
    <t>2098230535</t>
  </si>
  <si>
    <t xml:space="preserve">Poznámka k položce:_x000d_
Aretační systém např. ASACONT se zástěnami z recyklovaných profilů Traplast_x000d_
Kapacita: 7x 1100L, 2x240L_x000d_
Řešení: sestava pro dvě kontejnerové nádoby / sestava pro šest kontejnerových nádob_x000d_
Rozměr KS: 2x1100L 3,1 x 1,35 m_x000d_
Rozměr KS: 6x1100L 8,7 x 1,35 m_x000d_
- SKU: BOX 2, kapacita 2 x 1100L, PÚ - silnovrstvý žárový zinek, vč. nosných betonových prefabrikátů umístěných na ploše - 1 sestava_x000d_
- Paravanová zástěna  vč. držáků a spojovacího materiálu, rozměry: v. 1260 x 1110/1350/1450/1600/1900 - 4 ks_x000d_
- SKU: BOX 6, kapacita 6 x 1100L, PÚ - silnovrstvý žárový zinek, vč. tří nosných betonových prefabrikátů umístěných na ploše - 1 sestava_x000d_
- Paravanová zástěna  vč. držáků a spojovacího materiálu, rozměry: v. 1260 x 1110/1350/1450/1600/1900 - 8 ks_x000d_
</t>
  </si>
  <si>
    <t>130</t>
  </si>
  <si>
    <t>KS_5</t>
  </si>
  <si>
    <t>Kontejnerové zástěny pro KS 5 pro domy 1322-1337, dodávka vč. montáže</t>
  </si>
  <si>
    <t>-729791898</t>
  </si>
  <si>
    <t xml:space="preserve">Poznámka k položce:_x000d_
Aretační systém např. ASACONT se zástěnami z recyklovaných profilů Traplast_x000d_
Kapacita: 11x 1100L, 3x240L_x000d_
Řešení: sestava pro pět kontejnerových nádob a tři 240L / sestava pro šest kontejnerových nádob_x000d_
Rozměr KS: 5x1100L +3x240L, 10,1 x 1,35 m_x000d_
Rozměr KS: 6x1100L 8,7 x 1,35 m_x000d_
- SKU: BOX 7, kapacita 7 x 1100L, PÚ - silnovrstvý žárový zinek, vč. tří nosných betonových prefabrikátů umístěných na ploše - 1 sestava_x000d_
- Paravanová zástěna  vč. držáků a spojovacího materiálu, rozměry: v. 1260 x 1110/1350/1450/1600/1900 - 9 ks_x000d_
- SKU: BOX 6, kapacita 6 x 1100L, PÚ - silnovrstvý žárový zinek, vč. tří nosných betonových prefabrikátů umístěných na ploše - 1 sestava_x000d_
- Paravanová zástěna  vč. držáků a spojovacího materiálu, rozměry: v. 1260 x 1110/1350/1450/1600/1900 - 8 ks_x000d_
</t>
  </si>
  <si>
    <t>131</t>
  </si>
  <si>
    <t>Ost.práce_02</t>
  </si>
  <si>
    <t>Demontáž a opětovná montáž poštovní schránky vč. bet. základu</t>
  </si>
  <si>
    <t>340890906</t>
  </si>
  <si>
    <t>Poznámka k položce:_x000d_
kompletní přesun vč. zemních prací a betonového základu</t>
  </si>
  <si>
    <t>132</t>
  </si>
  <si>
    <t>Ost.práce_03</t>
  </si>
  <si>
    <t>Vyčištění štěrbinového žlabu</t>
  </si>
  <si>
    <t>1058685876</t>
  </si>
  <si>
    <t>6</t>
  </si>
  <si>
    <t>Bourání konstrukcí</t>
  </si>
  <si>
    <t>133</t>
  </si>
  <si>
    <t>113106123</t>
  </si>
  <si>
    <t>Rozebrání dlažeb ze zámkových dlaždic komunikací pro pěší ručně</t>
  </si>
  <si>
    <t>885831411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</si>
  <si>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</si>
  <si>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https://podminky.urs.cz/item/CS_URS_2026_01/113106123</t>
  </si>
  <si>
    <t>389,95</t>
  </si>
  <si>
    <t>134</t>
  </si>
  <si>
    <t>113107221</t>
  </si>
  <si>
    <t>Odstranění podkladu z kameniva drceného tl do 100 mm strojně pl přes 200 m2</t>
  </si>
  <si>
    <t>1102865476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</si>
  <si>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</si>
  <si>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https://podminky.urs.cz/item/CS_URS_2026_01/113107221</t>
  </si>
  <si>
    <t>135</t>
  </si>
  <si>
    <t>113107230</t>
  </si>
  <si>
    <t>Odstranění podkladu z betonu prostého tl do 100 mm strojně pl přes 200 m2</t>
  </si>
  <si>
    <t>-934278131</t>
  </si>
  <si>
    <t>Odstranění podkladů nebo krytů strojně plochy jednotlivě přes 200 m2 s přemístěním hmot na skládku na vzdálenost do 20 m nebo s naložením na dopravní prostředek z betonu prostého, o tl. vrstvy do 100 mm</t>
  </si>
  <si>
    <t>https://podminky.urs.cz/item/CS_URS_2026_01/113107230</t>
  </si>
  <si>
    <t>2075,83</t>
  </si>
  <si>
    <t>136</t>
  </si>
  <si>
    <t>113107241</t>
  </si>
  <si>
    <t>Odstranění podkladu živičného tl 50 mm strojně pl přes 200 m2</t>
  </si>
  <si>
    <t>1292710822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</si>
  <si>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</si>
  <si>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https://podminky.urs.cz/item/CS_URS_2026_01/113107241</t>
  </si>
  <si>
    <t>137</t>
  </si>
  <si>
    <t>113107321</t>
  </si>
  <si>
    <t>Odstranění podkladu z kameniva drceného tl do 100 mm strojně pl do 50 m2</t>
  </si>
  <si>
    <t>337770751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</si>
  <si>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</si>
  <si>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https://podminky.urs.cz/item/CS_URS_2026_01/113107321</t>
  </si>
  <si>
    <t>138</t>
  </si>
  <si>
    <t>113107330</t>
  </si>
  <si>
    <t>Odstranění podkladu z betonu prostého tl do 100 mm strojně pl do 50 m2</t>
  </si>
  <si>
    <t>1052064942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</si>
  <si>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</si>
  <si>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https://podminky.urs.cz/item/CS_URS_2026_01/113107330</t>
  </si>
  <si>
    <t>139</t>
  </si>
  <si>
    <t>113107232</t>
  </si>
  <si>
    <t>Odstranění podkladu z betonu prostého tl přes 150 do 300 mm strojně pl přes 200 m2</t>
  </si>
  <si>
    <t>1365983644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</si>
  <si>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</si>
  <si>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https://podminky.urs.cz/item/CS_URS_2026_01/113107232</t>
  </si>
  <si>
    <t>Poznámka k položce:_x000d_
bude odvezeno na skládku stavby k drcení</t>
  </si>
  <si>
    <t>"tl. pr. 265mm" 793,64</t>
  </si>
  <si>
    <t>"tl. pr. 220mm" 1031,25</t>
  </si>
  <si>
    <t>"tl. pr. 223mm" 1645,46</t>
  </si>
  <si>
    <t>140</t>
  </si>
  <si>
    <t>113154543</t>
  </si>
  <si>
    <t>Frézování živičného krytu tl 50 mm pruh š přes 1 m pl přes 500 do 2000 m2</t>
  </si>
  <si>
    <t>182010116</t>
  </si>
  <si>
    <t>Frézování živičného podkladu nebo krytu s naložením hmot na dopravní prostředek plochy přes 500 do 2 000 m2 pruhu šířky přes 1 m, tloušťky vrstvy 50 mm</t>
  </si>
  <si>
    <t>https://podminky.urs.cz/item/CS_URS_2026_01/113154543</t>
  </si>
  <si>
    <t>"T1, tl. 45 mm" 806,94</t>
  </si>
  <si>
    <t>141</t>
  </si>
  <si>
    <t>113154544</t>
  </si>
  <si>
    <t>Frézování živičného krytu tl 60 mm pruh š přes 1 m pl přes 500 do 2000 m2</t>
  </si>
  <si>
    <t>1800395607</t>
  </si>
  <si>
    <t>Frézování živičného podkladu nebo krytu s naložením hmot na dopravní prostředek plochy přes 500 do 2 000 m2 pruhu šířky přes 1 m, tloušťky vrstvy 60 mm</t>
  </si>
  <si>
    <t>https://podminky.urs.cz/item/CS_URS_2026_01/113154544</t>
  </si>
  <si>
    <t>"T1, tl. 60 mm" 1031,25</t>
  </si>
  <si>
    <t>"T1, tl. 57 mm" 1679,5</t>
  </si>
  <si>
    <t>142</t>
  </si>
  <si>
    <t>113201112</t>
  </si>
  <si>
    <t>Vytrhání obrub silničních ležatých</t>
  </si>
  <si>
    <t>-1917957087</t>
  </si>
  <si>
    <t>Vytrhání obrub s vybouráním lože, s přemístěním hmot na skládku na vzdálenost do 3 m nebo s naložením na dopravní prostředek silničních ležatých</t>
  </si>
  <si>
    <t>https://podminky.urs.cz/item/CS_URS_2026_01/113201112</t>
  </si>
  <si>
    <t>443,27</t>
  </si>
  <si>
    <t>143</t>
  </si>
  <si>
    <t>113202111</t>
  </si>
  <si>
    <t>Vytrhání obrub krajníků obrubníků stojatých</t>
  </si>
  <si>
    <t>921081758</t>
  </si>
  <si>
    <t>Vytrhání obrub s vybouráním lože, s přemístěním hmot na skládku na vzdálenost do 3 m nebo s naložením na dopravní prostředek z krajníků nebo obrubníků stojatých</t>
  </si>
  <si>
    <t>https://podminky.urs.cz/item/CS_URS_2026_01/113202111</t>
  </si>
  <si>
    <t>312,13</t>
  </si>
  <si>
    <t>144</t>
  </si>
  <si>
    <t>113204111</t>
  </si>
  <si>
    <t>Vytrhání obrub záhonových</t>
  </si>
  <si>
    <t>-646323027</t>
  </si>
  <si>
    <t>Vytrhání obrub s vybouráním lože, s přemístěním hmot na skládku na vzdálenost do 3 m nebo s naložením na dopravní prostředek záhonových</t>
  </si>
  <si>
    <t>https://podminky.urs.cz/item/CS_URS_2026_01/113204111</t>
  </si>
  <si>
    <t>1543,43</t>
  </si>
  <si>
    <t>145</t>
  </si>
  <si>
    <t>966006132</t>
  </si>
  <si>
    <t>Odstranění značek dopravních nebo orientačních se sloupky s betonovými patkami</t>
  </si>
  <si>
    <t>-1013033939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</si>
  <si>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</si>
  <si>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https://podminky.urs.cz/item/CS_URS_2026_01/966006132</t>
  </si>
  <si>
    <t>1+1+2+1+1+1+1+1</t>
  </si>
  <si>
    <t>146</t>
  </si>
  <si>
    <t>966006211</t>
  </si>
  <si>
    <t>Odstranění svislých dopravních značek ze sloupů, sloupků nebo konzol</t>
  </si>
  <si>
    <t>249543671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</si>
  <si>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</si>
  <si>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https://podminky.urs.cz/item/CS_URS_2026_01/966006211</t>
  </si>
  <si>
    <t>1+1+1+2+2+2+1+1+1+2</t>
  </si>
  <si>
    <t>2*3+2</t>
  </si>
  <si>
    <t>147</t>
  </si>
  <si>
    <t>966006261</t>
  </si>
  <si>
    <t>Odstranění zpomalovacího plastového prahu</t>
  </si>
  <si>
    <t>2109201618</t>
  </si>
  <si>
    <t>Odstranění zpomalovacího prahu s odklizením materiálu na vzdálenost do 20 m nebo s naložením na dopravní prostředek plastového</t>
  </si>
  <si>
    <t>https://podminky.urs.cz/item/CS_URS_2026_01/966006261</t>
  </si>
  <si>
    <t>Poznámka k položce:_x000d_
odvoz na deponii obce</t>
  </si>
  <si>
    <t>12,8</t>
  </si>
  <si>
    <t>148</t>
  </si>
  <si>
    <t>966001311</t>
  </si>
  <si>
    <t>Odstranění odpadkového koše s betonovou patkou</t>
  </si>
  <si>
    <t>-680637102</t>
  </si>
  <si>
    <t>https://podminky.urs.cz/item/CS_URS_2026_01/966001311</t>
  </si>
  <si>
    <t>Poznámka k položce:_x000d_
pro opětovné osazení</t>
  </si>
  <si>
    <t>149</t>
  </si>
  <si>
    <t>966005111</t>
  </si>
  <si>
    <t>Rozebrání a odstranění silničního zábradlí se sloupky osazenými s betonovými patkami</t>
  </si>
  <si>
    <t>-125798835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</si>
  <si>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</si>
  <si>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https://podminky.urs.cz/item/CS_URS_2026_01/966005111</t>
  </si>
  <si>
    <t>Poznámka k položce:_x000d_
3 znovu použity</t>
  </si>
  <si>
    <t>"segmenty" 11*2</t>
  </si>
  <si>
    <t>150</t>
  </si>
  <si>
    <t>966006231</t>
  </si>
  <si>
    <t>Odstranění dopravního zrcadla a zrcadlové části včetně sloupku nebo konzoly</t>
  </si>
  <si>
    <t>840620816</t>
  </si>
  <si>
    <t>Odstranění dopravního zrcadla a demontáž zrcadlové části s odklizením materiálu na vzdálenost do 20 m nebo s naložením na dopravní prostředek včetně sloupku nebo konzole</t>
  </si>
  <si>
    <t>https://podminky.urs.cz/item/CS_URS_2026_01/966006231</t>
  </si>
  <si>
    <t>2+2</t>
  </si>
  <si>
    <t>151</t>
  </si>
  <si>
    <t>966006251</t>
  </si>
  <si>
    <t>Odstranění zábrany parkovací zabetonovaného sloupku v do 800 mm</t>
  </si>
  <si>
    <t>1256088259</t>
  </si>
  <si>
    <t>Odstranění parkovací zábrany s odklizením materiálu na vzdálenost do 20 m nebo s naložením na dopravní prostředek sloupku zabetonovaného</t>
  </si>
  <si>
    <t>https://podminky.urs.cz/item/CS_URS_2026_01/966006251</t>
  </si>
  <si>
    <t>152</t>
  </si>
  <si>
    <t>966007223</t>
  </si>
  <si>
    <t>Odstranění vodorovného dopravního značení vodním paprskem z plochy značené plastem</t>
  </si>
  <si>
    <t>-330137843</t>
  </si>
  <si>
    <t>Odstranění vodorovného dopravního značení vodním paprskem pod tlakem 2 500 barů (např. Peel Jet) z betonového nebo živičného povrchu značeného plastem plošného</t>
  </si>
  <si>
    <t>https://podminky.urs.cz/item/CS_URS_2026_01/966007223</t>
  </si>
  <si>
    <t>10,2*0,5</t>
  </si>
  <si>
    <t>997</t>
  </si>
  <si>
    <t>Přesun sutě</t>
  </si>
  <si>
    <t>153</t>
  </si>
  <si>
    <t>997006009</t>
  </si>
  <si>
    <t>Drcení stavebního odpadu přes 500 t z betonu prostého s dopravou do 100 m a naložením</t>
  </si>
  <si>
    <t>835489711</t>
  </si>
  <si>
    <t>Úprava stavebního odpadu drcení s dopravou na vzdálenost do 100 m a naložením do drtícího zařízení v celkovém objemu přes 500 tun z betonu prostého</t>
  </si>
  <si>
    <t>https://podminky.urs.cz/item/CS_URS_2026_01/997006009</t>
  </si>
  <si>
    <t>"CB kryt pro opětovné použití do sanací, případně do podkladních kcí" 2168,97</t>
  </si>
  <si>
    <t>154</t>
  </si>
  <si>
    <t>997221551</t>
  </si>
  <si>
    <t>Vodorovná doprava suti ze sypkých materiálů do 1 km</t>
  </si>
  <si>
    <t>-1178672860</t>
  </si>
  <si>
    <t>Vodorovná doprava suti bez naložení, ale se složením a s hrubým urovnáním ze sypkých materiálů, na vzdálenost do 1 km</t>
  </si>
  <si>
    <t>https://podminky.urs.cz/item/CS_URS_2026_01/997221551</t>
  </si>
  <si>
    <t>"podklad na recyklační skládku" 66,292+4,59</t>
  </si>
  <si>
    <t>"frézink na recyklační skládku" 92,798+374,084</t>
  </si>
  <si>
    <t>155</t>
  </si>
  <si>
    <t>997221559</t>
  </si>
  <si>
    <t>Příplatek ZKD 1 km u vodorovné dopravy suti ze sypkých materiálů</t>
  </si>
  <si>
    <t>-727336715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</si>
  <si>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</si>
  <si>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https://podminky.urs.cz/item/CS_URS_2026_01/997221559</t>
  </si>
  <si>
    <t>"podklad na recyklační skládku" (66,292+4,59)*9</t>
  </si>
  <si>
    <t>"frézink na recyklační skládku" (92,798+374,084)*9</t>
  </si>
  <si>
    <t>156</t>
  </si>
  <si>
    <t>997221561</t>
  </si>
  <si>
    <t>Vodorovná doprava suti z kusových materiálů do 1 km</t>
  </si>
  <si>
    <t>-12674588</t>
  </si>
  <si>
    <t>Vodorovná doprava suti bez naložení, ale se složením a s hrubým urovnáním z kusových materiálů, na vzdálenost do 1 km</t>
  </si>
  <si>
    <t>https://podminky.urs.cz/item/CS_URS_2026_01/997221561</t>
  </si>
  <si>
    <t>"beton na recyklační skládku" 18,633+101,387+498,199+1,44+128,548+63,987+61,737+0,738+2,7</t>
  </si>
  <si>
    <t>"beton na skládku stavby k předrcení" 2168,97</t>
  </si>
  <si>
    <t>"asfalt na recyklační skládku" 203,431</t>
  </si>
  <si>
    <t>"ostatní" 0,358+0,77+0,748</t>
  </si>
  <si>
    <t>157</t>
  </si>
  <si>
    <t>997221569</t>
  </si>
  <si>
    <t>Příplatek ZKD 1 km u vodorovné dopravy suti z kusových materiálů</t>
  </si>
  <si>
    <t>-1476951807</t>
  </si>
  <si>
    <t>Vodorovná doprava suti bez naložení, ale se složením a s hrubým urovnáním z kusových materiálů, na vzdálenost Příplatek k ceně za každý další započatý 1 km přes 1 km</t>
  </si>
  <si>
    <t>https://podminky.urs.cz/item/CS_URS_2026_01/997221569</t>
  </si>
  <si>
    <t>"beton na recyklační skládku" (18,633+101,387+498,199+1,44+128,548+63,987+61,737+0,738+2,7)*9</t>
  </si>
  <si>
    <t>"beton na skládku stavby k předrcení" 2168,97*6</t>
  </si>
  <si>
    <t>"asfalt na recyklační skládku" 203,431*9</t>
  </si>
  <si>
    <t>"ostatní" (0,358+0,77+0,748)*9</t>
  </si>
  <si>
    <t>159</t>
  </si>
  <si>
    <t>997221861</t>
  </si>
  <si>
    <t>Poplatek za předání recyklačnímu zařízení stavebního odpadu z prostého betonu kód odpadu 17 01 01</t>
  </si>
  <si>
    <t>1795042034</t>
  </si>
  <si>
    <t>Poplatek za předání stavebního odpadu recyklačnímu zařízení z prostého betonu zatříděného do Katalogu odpadů pod kódem 17 01 01</t>
  </si>
  <si>
    <t>https://podminky.urs.cz/item/CS_URS_2026_01/997221861</t>
  </si>
  <si>
    <t>18,633+101,387+498,199+1,44+128,548+63,987+61,737+0,738+2,7</t>
  </si>
  <si>
    <t>160</t>
  </si>
  <si>
    <t>997221873</t>
  </si>
  <si>
    <t>1735466047</t>
  </si>
  <si>
    <t>Poplatek za předání stavebního odpadu recyklačnímu zařízení zeminy a kamení zatříděného do Katalogu odpadů pod kódem 17 05 04</t>
  </si>
  <si>
    <t>https://podminky.urs.cz/item/CS_URS_2026_01/997221873</t>
  </si>
  <si>
    <t>66,292+4,59</t>
  </si>
  <si>
    <t>161</t>
  </si>
  <si>
    <t>997221875</t>
  </si>
  <si>
    <t>Poplatek za předání recyklačnímu zařízení stavebního odpadu asfaltového bez obsahu dehtu kód odpadu 17 03 02</t>
  </si>
  <si>
    <t>475064069</t>
  </si>
  <si>
    <t>Poplatek za předání stavebního odpadu recyklačnímu zařízení asfaltového bez obsahu dehtu zatříděného do Katalogu odpadů pod kódem 17 03 02</t>
  </si>
  <si>
    <t>https://podminky.urs.cz/item/CS_URS_2026_01/997221875</t>
  </si>
  <si>
    <t>92,798+374,084</t>
  </si>
  <si>
    <t>203,431</t>
  </si>
  <si>
    <t>998</t>
  </si>
  <si>
    <t>Přesun hmot</t>
  </si>
  <si>
    <t>162</t>
  </si>
  <si>
    <t>998223011</t>
  </si>
  <si>
    <t>Přesun hmot pro pozemní komunikace s krytem dlážděným</t>
  </si>
  <si>
    <t>-2143830773</t>
  </si>
  <si>
    <t>Přesun hmot pro pozemní komunikace s krytem dlážděným dopravní vzdálenost do 200 m jakékoliv délky objektu</t>
  </si>
  <si>
    <t>https://podminky.urs.cz/item/CS_URS_2026_01/998223011</t>
  </si>
  <si>
    <t>PSV</t>
  </si>
  <si>
    <t>Práce a dodávky PSV</t>
  </si>
  <si>
    <t>767</t>
  </si>
  <si>
    <t>Konstrukce zámečnické</t>
  </si>
  <si>
    <t>163</t>
  </si>
  <si>
    <t>767223222</t>
  </si>
  <si>
    <t>Montáž přímého kovového zábradlí do betonu konstrukce na schodišti v exteriéru</t>
  </si>
  <si>
    <t>375589605</t>
  </si>
  <si>
    <t>Montáž zábradlí přímého v exteriéru na schodišti kotveného do betonu</t>
  </si>
  <si>
    <t>https://podminky.urs.cz/item/CS_URS_2026_01/767223222</t>
  </si>
  <si>
    <t>Poznámka k položce:_x000d_
do betonových patek</t>
  </si>
  <si>
    <t>2*(3,852+2,34+2,667+3,306+2,994)</t>
  </si>
  <si>
    <t>164</t>
  </si>
  <si>
    <t>767995113</t>
  </si>
  <si>
    <t>Montáž atypických zámečnických konstrukcí hmotnosti přes 10 do 20 kg</t>
  </si>
  <si>
    <t>kg</t>
  </si>
  <si>
    <t>626894823</t>
  </si>
  <si>
    <t>Montáž ostatních atypických zámečnických konstrukcí hmotnosti přes 10 do 20 kg</t>
  </si>
  <si>
    <t>https://podminky.urs.cz/item/CS_URS_2026_01/767995113</t>
  </si>
  <si>
    <t>"ocelová obruba"</t>
  </si>
  <si>
    <t>26,56*8,2</t>
  </si>
  <si>
    <t>"trny - délka 600 mm" (36*0,6)*0,617</t>
  </si>
  <si>
    <t>"zábradlí"</t>
  </si>
  <si>
    <t>(30,32+32,4)*6,56</t>
  </si>
  <si>
    <t>10*0,05*1,99</t>
  </si>
  <si>
    <t>165</t>
  </si>
  <si>
    <t>13021012</t>
  </si>
  <si>
    <t>tyč ocelová kruhová žebírková DIN 488 jakost B500B (10 505) výztuž do betonu D 10mm</t>
  </si>
  <si>
    <t>430569971</t>
  </si>
  <si>
    <t>Poznámka k položce:_x000d_
0,617 kg/m</t>
  </si>
  <si>
    <t>"délka 600 mm"</t>
  </si>
  <si>
    <t>(36*0,6)*0,617/1000</t>
  </si>
  <si>
    <t>0,013*1,1 'Přepočtené koeficientem množství</t>
  </si>
  <si>
    <t>166</t>
  </si>
  <si>
    <t>13010288</t>
  </si>
  <si>
    <t>tyč ocelová plochá jakost S235JR (11 375) 100x10mm</t>
  </si>
  <si>
    <t>-478494921</t>
  </si>
  <si>
    <t>Poznámka k položce:_x000d_
8,2 kg/m</t>
  </si>
  <si>
    <t>26,56*8,2/1000</t>
  </si>
  <si>
    <t>0,218*1,1 'Přepočtené koeficientem množství</t>
  </si>
  <si>
    <t>167</t>
  </si>
  <si>
    <t>14550250</t>
  </si>
  <si>
    <t>profil ocelový svařovaný jakost S235 průřez čtvercový 50x50x5mm</t>
  </si>
  <si>
    <t>1279131975</t>
  </si>
  <si>
    <t>Poznámka k položce:_x000d_
6,56 kg/m</t>
  </si>
  <si>
    <t>(30,32+32,4)*6,56/1000</t>
  </si>
  <si>
    <t>0,411*1,1 'Přepočtené koeficientem množství</t>
  </si>
  <si>
    <t>168</t>
  </si>
  <si>
    <t>13010218</t>
  </si>
  <si>
    <t>tyč ocelová plochá jakost S235JR (11 375) 50x5mm</t>
  </si>
  <si>
    <t>1423591063</t>
  </si>
  <si>
    <t>Poznámka k položce:_x000d_
1,99 kg/m</t>
  </si>
  <si>
    <t>"zábradlí, zaslepení konců"</t>
  </si>
  <si>
    <t>10*0,05*1,99/1000</t>
  </si>
  <si>
    <t>0,001*1,1 'Přepočtené koeficientem množství</t>
  </si>
  <si>
    <t>169</t>
  </si>
  <si>
    <t>767996701</t>
  </si>
  <si>
    <t>Demontáž atypických zámečnických konstrukcí řezáním hm jednotlivých dílů do 50 kg</t>
  </si>
  <si>
    <t>-692938686</t>
  </si>
  <si>
    <t>Demontáž ostatních zámečnických konstrukcí řezáním o hmotnosti jednotlivých dílů do 50 kg</t>
  </si>
  <si>
    <t>https://podminky.urs.cz/item/CS_URS_2026_01/767996701</t>
  </si>
  <si>
    <t>"oplocení kontejnerů, odhad" 5*150</t>
  </si>
  <si>
    <t>170</t>
  </si>
  <si>
    <t>998767101</t>
  </si>
  <si>
    <t>Přesun hmot tonážní pro zámečnické konstrukce v objektech v do 6 m</t>
  </si>
  <si>
    <t>-2092773086</t>
  </si>
  <si>
    <t>Přesun hmot pro zámečnické konstrukce stanovený z hmotnosti přesunovaného materiálu vodorovná dopravní vzdálenost do 50 m základní v objektech výšky do 6 m</t>
  </si>
  <si>
    <t>https://podminky.urs.cz/item/CS_URS_2026_01/998767101</t>
  </si>
  <si>
    <t>783</t>
  </si>
  <si>
    <t>Dokončovací práce - nátěry</t>
  </si>
  <si>
    <t>171</t>
  </si>
  <si>
    <t>783301303</t>
  </si>
  <si>
    <t>Bezoplachové odrezivění zámečnických konstrukcí</t>
  </si>
  <si>
    <t>608011706</t>
  </si>
  <si>
    <t>Příprava podkladu zámečnických konstrukcí před provedením nátěru odrezivění odrezovačem bezoplachovým</t>
  </si>
  <si>
    <t>https://podminky.urs.cz/item/CS_URS_2026_01/783301303</t>
  </si>
  <si>
    <t>0,05*4*(62,72+0,5)</t>
  </si>
  <si>
    <t>10*0,05*0,05</t>
  </si>
  <si>
    <t>172</t>
  </si>
  <si>
    <t>783301311</t>
  </si>
  <si>
    <t>Odmaštění zámečnických konstrukcí vodou ředitelným odmašťovačem</t>
  </si>
  <si>
    <t>-758723557</t>
  </si>
  <si>
    <t>Příprava podkladu zámečnických konstrukcí před provedením nátěru odmaštění odmašťovačem vodou ředitelným</t>
  </si>
  <si>
    <t>https://podminky.urs.cz/item/CS_URS_2026_01/783301311</t>
  </si>
  <si>
    <t>173</t>
  </si>
  <si>
    <t>783314201</t>
  </si>
  <si>
    <t>Základní antikorozní jednonásobný syntetický standardní nátěr zámečnických konstrukcí</t>
  </si>
  <si>
    <t>702465726</t>
  </si>
  <si>
    <t>Základní antikorozní nátěr zámečnických konstrukcí jednonásobný syntetický standardní</t>
  </si>
  <si>
    <t>https://podminky.urs.cz/item/CS_URS_2026_01/783314201</t>
  </si>
  <si>
    <t>174</t>
  </si>
  <si>
    <t>783317101</t>
  </si>
  <si>
    <t>Krycí jednonásobný syntetický standardní nátěr zámečnických konstrukcí</t>
  </si>
  <si>
    <t>-1790223972</t>
  </si>
  <si>
    <t>Krycí nátěr (email) zámečnických konstrukcí jednonásobný syntetický standardní</t>
  </si>
  <si>
    <t>https://podminky.urs.cz/item/CS_URS_2026_01/783317101</t>
  </si>
  <si>
    <t>Poznámka k položce:_x000d_
práškové lakování, RAL DB 703</t>
  </si>
  <si>
    <t>Práce a dodávky M</t>
  </si>
  <si>
    <t>46-M</t>
  </si>
  <si>
    <t>Zemní práce při extr.mont.pracích</t>
  </si>
  <si>
    <t>175</t>
  </si>
  <si>
    <t>460161142</t>
  </si>
  <si>
    <t>Hloubení kabelových rýh ručně š 35 cm hl 50 cm v hornině tř I skupiny 3</t>
  </si>
  <si>
    <t>-1006815783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</si>
  <si>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</si>
  <si>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https://podminky.urs.cz/item/CS_URS_2026_01/460161142</t>
  </si>
  <si>
    <t>176</t>
  </si>
  <si>
    <t>460341113</t>
  </si>
  <si>
    <t>Vodorovné přemístění horniny jakékoliv třídy dopravními prostředky při elektromontážích přes 500 do 1000 m</t>
  </si>
  <si>
    <t>477515493</t>
  </si>
  <si>
    <t>Vodorovné přemístění (odvoz) horniny dopravními prostředky včetně složení, bez naložení a rozprostření jakékoliv třídy, na vzdálenost přes 500 do 1000 m</t>
  </si>
  <si>
    <t>https://podminky.urs.cz/item/CS_URS_2026_01/460341113</t>
  </si>
  <si>
    <t>8,5</t>
  </si>
  <si>
    <t>177</t>
  </si>
  <si>
    <t>460341121</t>
  </si>
  <si>
    <t>Příplatek k vodorovnému přemístění horniny dopravními prostředky při elektromontážích za každých dalších i započatých 1000 m</t>
  </si>
  <si>
    <t>1548683610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</si>
  <si>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</si>
  <si>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https://podminky.urs.cz/item/CS_URS_2026_01/460341121</t>
  </si>
  <si>
    <t>8,5*9</t>
  </si>
  <si>
    <t>178</t>
  </si>
  <si>
    <t>460361121</t>
  </si>
  <si>
    <t>77558279</t>
  </si>
  <si>
    <t>https://podminky.urs.cz/item/CS_URS_2026_01/460361121</t>
  </si>
  <si>
    <t>8,5*1,8 'Přepočtené koeficientem množství</t>
  </si>
  <si>
    <t>179</t>
  </si>
  <si>
    <t>460431152</t>
  </si>
  <si>
    <t>Zásyp kabelových rýh ručně se zhutněním š 35 cm hl 50 cm z horniny tř I skupiny 3</t>
  </si>
  <si>
    <t>-48975661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</si>
  <si>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</si>
  <si>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https://podminky.urs.cz/item/CS_URS_2026_01/460431152</t>
  </si>
  <si>
    <t>180</t>
  </si>
  <si>
    <t>460661112</t>
  </si>
  <si>
    <t>Kabelové lože z písku pro kabely nn bez zakrytí š lože přes 35 do 50 cm</t>
  </si>
  <si>
    <t>-1699335978</t>
  </si>
  <si>
    <t>Kabelové lože z písku včetně podsypu, zhutnění a urovnání povrchu pro kabely nn bez zakrytí, šířky přes 35 do 50 cm</t>
  </si>
  <si>
    <t>https://podminky.urs.cz/item/CS_URS_2026_01/460661112</t>
  </si>
  <si>
    <t>181</t>
  </si>
  <si>
    <t>460671113</t>
  </si>
  <si>
    <t>Výstražná fólie pro krytí kabelů šířky přes 25 do 35 cm</t>
  </si>
  <si>
    <t>200688967</t>
  </si>
  <si>
    <t>Výstražné prvky pro krytí kabelů včetně vyrovnání povrchu rýhy, rozvinutí a uložení fólie, šířky přes 25 do 35 cm</t>
  </si>
  <si>
    <t>https://podminky.urs.cz/item/CS_URS_2026_01/460671113</t>
  </si>
  <si>
    <t>182</t>
  </si>
  <si>
    <t>460791114</t>
  </si>
  <si>
    <t>Montáž trubek ochranných plastových uložených volně do rýhy tuhých D přes 90 do 110 mm</t>
  </si>
  <si>
    <t>1455256624</t>
  </si>
  <si>
    <t>Montáž trubek ochranných uložených volně do rýhy plastových tuhých, vnitřního průměru přes 90 do 110 mm</t>
  </si>
  <si>
    <t>https://podminky.urs.cz/item/CS_URS_2026_01/460791114</t>
  </si>
  <si>
    <t>183</t>
  </si>
  <si>
    <t>34571098</t>
  </si>
  <si>
    <t>trubka elektroinstalační dělená (chránička) D 100/110mm, HDPE</t>
  </si>
  <si>
    <t>1532847981</t>
  </si>
  <si>
    <t>52*1,05 'Přepočtené koeficientem množství</t>
  </si>
  <si>
    <t>184</t>
  </si>
  <si>
    <t>469981111</t>
  </si>
  <si>
    <t>Přesun hmot pro pomocné stavební práce při elektromontážích do 1000 m</t>
  </si>
  <si>
    <t>-482689480</t>
  </si>
  <si>
    <t>Přesun hmot pro pomocné stavební práce při elektromontážích dopravní vzdálenost do 1000 m</t>
  </si>
  <si>
    <t>https://podminky.urs.cz/item/CS_URS_2026_01/469981111</t>
  </si>
  <si>
    <t>SO 101s - Sanace aktivní zóny a zemní pláně</t>
  </si>
  <si>
    <t xml:space="preserve">Před užitím uvažované sanace, zvýkazované dále, bude prvotně v rámci stavby užita sanace za využití zrecyklovaného CB krytu o předpokládaném objemu 804,13 m3 v tlouštce dle situace stavby; teprve po vyčerpání tohoto materiálu bude přistoupeno k užití materiálu nového na základě dohody TDI - projektant - investor - zhotovitel. Pokud bude v rámci stavby vyhodnoceno, že sanace není třeba, recyklovaný materiál bude využit jako náhrada konstrukční vrstvy ŠD v rámci chodníkových ploch, v souladu s TP170, článek 6. </t>
  </si>
  <si>
    <t>122251106</t>
  </si>
  <si>
    <t>Odkopávky a prokopávky nezapažené v hornině třídy těžitelnosti I skupiny 3 objem do 5000 m3 strojně</t>
  </si>
  <si>
    <t>-2087253819</t>
  </si>
  <si>
    <t>Odkopávky a prokopávky nezapažené strojně v hornině třídy těžitelnosti I skupiny 3 přes 1 000 do 5 000 m3</t>
  </si>
  <si>
    <t>https://podminky.urs.cz/item/CS_URS_2026_01/122251106</t>
  </si>
  <si>
    <t>2726,7*0,5</t>
  </si>
  <si>
    <t>4444,7*0,4</t>
  </si>
  <si>
    <t>300806513</t>
  </si>
  <si>
    <t>989773721</t>
  </si>
  <si>
    <t>3141,23*1,8 'Přepočtené koeficientem množství</t>
  </si>
  <si>
    <t>1201340968</t>
  </si>
  <si>
    <t xml:space="preserve">"úprava parapláně před provedením sanace aktivní zóny" </t>
  </si>
  <si>
    <t>2726,7</t>
  </si>
  <si>
    <t>4444,7</t>
  </si>
  <si>
    <t>564561111</t>
  </si>
  <si>
    <t>Zřízení podsypu nebo podkladu ze sypaniny plochy přes 100 m2 tl 200 mm</t>
  </si>
  <si>
    <t>43841623</t>
  </si>
  <si>
    <t>Zřízení podsypu nebo podkladu ze sypaniny s rozprostřením, vlhčením, a zhutněním plochy přes 100 m2, po zhutnění tl. 200 mm</t>
  </si>
  <si>
    <t>https://podminky.urs.cz/item/CS_URS_2026_01/564561111</t>
  </si>
  <si>
    <t>Poznámka k položce:_x000d_
jedná se o odhad množství, na 1m2 tl. 200 mm po zhutnění potřeba cca 0,38t/m2, při odhadu 2168,97t, 2168,97/0,38= 5707 m2 tl. 200 mm</t>
  </si>
  <si>
    <t>"recyklát vzniklý na skládce stavby předrcením stáv. CB krytu"</t>
  </si>
  <si>
    <t>(2168,97/0,38)</t>
  </si>
  <si>
    <t>564961315</t>
  </si>
  <si>
    <t>Podklad z betonového recyklátu plochy přes 100 m2 tl 200 mm</t>
  </si>
  <si>
    <t>911822865</t>
  </si>
  <si>
    <t>Podklad nebo podsyp z betonového recyklátu s rozprostřením a zhutněním plochy přes 100 m2, po zhutnění tl. 200 mm</t>
  </si>
  <si>
    <t>https://podminky.urs.cz/item/CS_URS_2026_01/564961315</t>
  </si>
  <si>
    <t>"2 vrstvy, tl. celkem 400 mm" 4444,7*2</t>
  </si>
  <si>
    <t>-(2168,97/0,38)</t>
  </si>
  <si>
    <t>564971315</t>
  </si>
  <si>
    <t>Podklad z betonového recyklátu plochy přes 100 m2 tl 250 mm</t>
  </si>
  <si>
    <t>-1978563915</t>
  </si>
  <si>
    <t>Podklad nebo podsyp z betonového recyklátu s rozprostřením a zhutněním plochy přes 100 m2, po zhutnění tl. 250 mm</t>
  </si>
  <si>
    <t>https://podminky.urs.cz/item/CS_URS_2026_01/564971315</t>
  </si>
  <si>
    <t>"2 vrstvy, tl. celkem 500 mm" 2726,7*2</t>
  </si>
  <si>
    <t>919726122</t>
  </si>
  <si>
    <t>Geotextilie pro ochranu, separaci a filtraci netkaná měrná hm přes 200 do 300 g/m2</t>
  </si>
  <si>
    <t>-1707652063</t>
  </si>
  <si>
    <t>Geotextilie netkaná pro ochranu, separaci nebo filtraci měrná hmotnost přes 200 do 300 g/m2</t>
  </si>
  <si>
    <t>https://podminky.urs.cz/item/CS_URS_2026_01/919726122</t>
  </si>
  <si>
    <t>2999,36+4889,17</t>
  </si>
  <si>
    <t>1914394929</t>
  </si>
  <si>
    <t>"recyklát vzniklý na skládce stavby předrcením stáv. CB krytu, ze skládky na místo upotřebení" 2168,97</t>
  </si>
  <si>
    <t>-2063268664</t>
  </si>
  <si>
    <t>"recyklát vzniklý na skládce stavby předrcením stáv. CB krytu, ze skládky na místo upotřebení" 2168,97*6</t>
  </si>
  <si>
    <t>997221611</t>
  </si>
  <si>
    <t>Nakládání suti na dopravní prostředky pro vodorovnou dopravu</t>
  </si>
  <si>
    <t>-1810803652</t>
  </si>
  <si>
    <t>Nakládání na dopravní prostředky pro vodorovnou dopravu suti</t>
  </si>
  <si>
    <t>https://podminky.urs.cz/item/CS_URS_2026_01/997221611</t>
  </si>
  <si>
    <t>"recyklát vzniklý na skládce stavby předrcením stáv. CB krytu" 2168,97</t>
  </si>
  <si>
    <t>998225111</t>
  </si>
  <si>
    <t>Přesun hmot pro pozemní komunikace s krytem z kamene, monolitickým betonovým nebo živičným</t>
  </si>
  <si>
    <t>243451350</t>
  </si>
  <si>
    <t>Přesun hmot pro komunikace s krytem z kameniva, monolitickým betonovým nebo živičným dopravní vzdálenost do 200 m jakékoliv délky objektu</t>
  </si>
  <si>
    <t>https://podminky.urs.cz/item/CS_URS_2026_01/998225111</t>
  </si>
  <si>
    <t>SO 401 - Veřejné osvětlení</t>
  </si>
  <si>
    <t>HSV - HSV</t>
  </si>
  <si>
    <t xml:space="preserve">    001 - Demontáž veřejného osvětlení a kamerového systému</t>
  </si>
  <si>
    <t xml:space="preserve">    002 - Úprava rozvaděče RVO 50</t>
  </si>
  <si>
    <t xml:space="preserve">    003 - Výkop v zeleném pásu včetně povrchů</t>
  </si>
  <si>
    <t xml:space="preserve">    004 - Výkop v chodníku - zámková dlažba</t>
  </si>
  <si>
    <t xml:space="preserve">    005 - Výkop v chodníku - asfalt</t>
  </si>
  <si>
    <t xml:space="preserve">    006 - Výkopy 80x35cm bez finálních povrchů</t>
  </si>
  <si>
    <t xml:space="preserve">    007 - Výkopy 80x50cm bez finálních povrchů</t>
  </si>
  <si>
    <t xml:space="preserve">    008 - Výkopy 140x50cm bez finálních povrchů</t>
  </si>
  <si>
    <t xml:space="preserve">    009 - kabeláž</t>
  </si>
  <si>
    <t xml:space="preserve">    010 - Stavba nových světelných míst</t>
  </si>
  <si>
    <t xml:space="preserve">    011 - Kabelové komory</t>
  </si>
  <si>
    <t xml:space="preserve">    21-M - Elektromontáže</t>
  </si>
  <si>
    <t>001</t>
  </si>
  <si>
    <t>Demontáž veřejného osvětlení a kamerového systému</t>
  </si>
  <si>
    <t>218100001</t>
  </si>
  <si>
    <t>Odpojení vodičů z rozváděče nebo přístroje průřezu žíly do 2,5 mm2</t>
  </si>
  <si>
    <t>https://podminky.urs.cz/item/CS_URS_2026_01/218100001</t>
  </si>
  <si>
    <t>741372833</t>
  </si>
  <si>
    <t>Demontáž svítidla průmyslového výbojkového venkovního na stožáru přes 3 m bez zachování funkčnosti</t>
  </si>
  <si>
    <t>https://podminky.urs.cz/item/CS_URS_2026_01/741372833</t>
  </si>
  <si>
    <t>210204011-D</t>
  </si>
  <si>
    <t>Demontáž stožárů osvětlení ocelových samostatně stojících délky do 12 m</t>
  </si>
  <si>
    <t>210204103-D</t>
  </si>
  <si>
    <t>Demontáž výložníků osvětlení jednoramenných sloupových hmotnosti do 35 kg</t>
  </si>
  <si>
    <t>218204105</t>
  </si>
  <si>
    <t>Demontáž výložníků osvětlení dvouramenných sloupových hmotnosti do 70 kg</t>
  </si>
  <si>
    <t>https://podminky.urs.cz/item/CS_URS_2026_01/218204105</t>
  </si>
  <si>
    <t>218100003</t>
  </si>
  <si>
    <t>Odpojení vodičů z rozváděče nebo přístroje průřezu žíly do 16 mm2</t>
  </si>
  <si>
    <t>https://podminky.urs.cz/item/CS_URS_2026_01/218100003</t>
  </si>
  <si>
    <t>218204201</t>
  </si>
  <si>
    <t>Demontáž elektrovýzbroje stožárů osvětlení 1 okruh</t>
  </si>
  <si>
    <t>https://podminky.urs.cz/item/CS_URS_2026_01/218204201</t>
  </si>
  <si>
    <t>218204202</t>
  </si>
  <si>
    <t>Demontáž elektrovýzbroje stožárů osvětlení 2 okruhy</t>
  </si>
  <si>
    <t>https://podminky.urs.cz/item/CS_URS_2026_01/218204202</t>
  </si>
  <si>
    <t>218220300</t>
  </si>
  <si>
    <t>Demontáž svorek hromosvodných s 1 šroubem</t>
  </si>
  <si>
    <t>https://podminky.urs.cz/item/CS_URS_2026_01/218220300</t>
  </si>
  <si>
    <t>468051121</t>
  </si>
  <si>
    <t>Bourání základu betonového při elektromontážích</t>
  </si>
  <si>
    <t>https://podminky.urs.cz/item/CS_URS_2026_01/468051121</t>
  </si>
  <si>
    <t>460391123</t>
  </si>
  <si>
    <t>Zásyp jam při elektromontážích ručně se zhutněním z hornin třídy I skupiny 3</t>
  </si>
  <si>
    <t>https://podminky.urs.cz/item/CS_URS_2026_01/460391123</t>
  </si>
  <si>
    <t>460131113</t>
  </si>
  <si>
    <t>Hloubení nezapažených jam při elektromontážích ručně v hornině tř I skupiny 3</t>
  </si>
  <si>
    <t>https://podminky.urs.cz/item/CS_URS_2026_01/460131113</t>
  </si>
  <si>
    <t>469972111</t>
  </si>
  <si>
    <t>Odvoz suti a vybouraných hmot při elektromontážích do 1 km</t>
  </si>
  <si>
    <t>469972122</t>
  </si>
  <si>
    <t>Příplatek k odvozu suti při elektromontážích za každý další 1 km</t>
  </si>
  <si>
    <t>https://podminky.urs.cz/item/CS_URS_2026_01/469972122</t>
  </si>
  <si>
    <t>Přesun hmot pro pomocné stavební práce při elektromotážích</t>
  </si>
  <si>
    <t>742124830</t>
  </si>
  <si>
    <t>Demontáž kabelů optických pro vnější rozvody závěsných</t>
  </si>
  <si>
    <t>https://podminky.urs.cz/item/CS_URS_2026_01/742124830</t>
  </si>
  <si>
    <t>742110822</t>
  </si>
  <si>
    <t>Demontáž nosníku s konzolami nebo závitovými tyčemi šířky do 150 mm</t>
  </si>
  <si>
    <t>https://podminky.urs.cz/item/CS_URS_2026_01/742110822</t>
  </si>
  <si>
    <t>002</t>
  </si>
  <si>
    <t>Úprava rozvaděče RVO 50</t>
  </si>
  <si>
    <t>210100001</t>
  </si>
  <si>
    <t>Ukončení vodičů v rozváděči nebo na přístroji včetně zapojení průřezu žíly do 2,5 mm2</t>
  </si>
  <si>
    <t>https://podminky.urs.cz/item/CS_URS_2026_01/210100001</t>
  </si>
  <si>
    <t>210100003</t>
  </si>
  <si>
    <t>Ukončení vodičů v rozváděči nebo na přístroji včetně zapojení průřezu žíly do 16 mm2</t>
  </si>
  <si>
    <t>https://podminky.urs.cz/item/CS_URS_2026_01/210100003</t>
  </si>
  <si>
    <t>210021055</t>
  </si>
  <si>
    <t>Montáž příchytek kovových průměru do 40 mm</t>
  </si>
  <si>
    <t>https://podminky.urs.cz/item/CS_URS_2026_01/210021055</t>
  </si>
  <si>
    <t>35432541</t>
  </si>
  <si>
    <t>příchytka SONAP kabelová 14-28mm</t>
  </si>
  <si>
    <t>35432545</t>
  </si>
  <si>
    <t>příchytka SONAP kabelová 29-40mm</t>
  </si>
  <si>
    <t>741320165</t>
  </si>
  <si>
    <t>Montáž jističů třípólových nn do 25 A ve skříni se zapojením vodičů</t>
  </si>
  <si>
    <t>https://podminky.urs.cz/item/CS_URS_2026_01/741320165</t>
  </si>
  <si>
    <t>741321003</t>
  </si>
  <si>
    <t>Montáž proudových chráničů dvoupólových nn do 25 A ve skříni se zapojením vodičů</t>
  </si>
  <si>
    <t>https://podminky.urs.cz/item/CS_URS_2026_01/741321003</t>
  </si>
  <si>
    <t>1000117059</t>
  </si>
  <si>
    <t>Chránič kombinovaný HAGER ADA910D chránič s nadproudovou ochranou B, 1+N, 6 kA, 0,03 A</t>
  </si>
  <si>
    <t>741330032</t>
  </si>
  <si>
    <t>Montáž stykačů střídavých vestavných jednopólových do 25 A se zapojením vodičů</t>
  </si>
  <si>
    <t>https://podminky.urs.cz/item/CS_URS_2026_01/741330032</t>
  </si>
  <si>
    <t>1157649</t>
  </si>
  <si>
    <t>INST. STYKAC CT+ 1PN 20A 230VAC A9C15030</t>
  </si>
  <si>
    <t>1*3 "Přepočtené koeficientem množství</t>
  </si>
  <si>
    <t>210812011</t>
  </si>
  <si>
    <t>Montáž kabelu Cu plného nebo laněného do 1 kV žíly 3x1,5 až 6 mm2 (např. CYKY, CYKFY) bez ukončení uloženého volně nebo v liště</t>
  </si>
  <si>
    <t>https://podminky.urs.cz/item/CS_URS_2026_01/210812011</t>
  </si>
  <si>
    <t>34111036</t>
  </si>
  <si>
    <t>kabel instalační jádro Cu plné izolace PVC plášť PVC 450/750V (CYKY) 3x2,5mm2</t>
  </si>
  <si>
    <t>Poznámka k položce:_x000d_
Poznámka k položce: CYKY, průměr kabelu 9,5mm</t>
  </si>
  <si>
    <t>210812035</t>
  </si>
  <si>
    <t>Montáž kabelu Cu plného nebo laněného do 1 kV žíly 4x16 mm2 (např. CYKY, CYKFY) bez ukončení uloženého volně nebo v liště</t>
  </si>
  <si>
    <t>https://podminky.urs.cz/item/CS_URS_2026_01/210812035</t>
  </si>
  <si>
    <t>34111080</t>
  </si>
  <si>
    <t>kabel instalační jádro Cu plné izolace PVC plášť PVC 450/750V (CYKY) 4x16mm2</t>
  </si>
  <si>
    <t>003</t>
  </si>
  <si>
    <t>Výkop v zeleném pásu včetně povrchů</t>
  </si>
  <si>
    <t>998225194</t>
  </si>
  <si>
    <t>Příplatek k přesunu hmot pro pozemní komunikace s krytem z kamene, živičným, betonovým do 5000 m</t>
  </si>
  <si>
    <t>https://podminky.urs.cz/item/CS_URS_2026_01/998225194</t>
  </si>
  <si>
    <t>460030011</t>
  </si>
  <si>
    <t>Sejmutí drnu při elektromontážích jakékoliv tloušťky</t>
  </si>
  <si>
    <t>https://podminky.urs.cz/item/CS_URS_2026_01/460030011</t>
  </si>
  <si>
    <t>460030015</t>
  </si>
  <si>
    <t>Odstranění travnatého porostu, kosení a shrabávání trávy při elektromontážích</t>
  </si>
  <si>
    <t>https://podminky.urs.cz/item/CS_URS_2026_01/460030015</t>
  </si>
  <si>
    <t>460161172</t>
  </si>
  <si>
    <t>Hloubení kabelových rýh ručně š 35 cm hl 80 cm v hornině tř I skupiny 3</t>
  </si>
  <si>
    <t>https://podminky.urs.cz/item/CS_URS_2026_01/460161172</t>
  </si>
  <si>
    <t>460431162</t>
  </si>
  <si>
    <t>Zásyp kabelových rýh ručně se zhutněním š 35 cm hl 60 cm z horniny tř I skupiny 3</t>
  </si>
  <si>
    <t>https://podminky.urs.cz/item/CS_URS_2026_01/460431162</t>
  </si>
  <si>
    <t>460620002</t>
  </si>
  <si>
    <t>Položení drnu včetně zalití vodou na rovině</t>
  </si>
  <si>
    <t>460620007</t>
  </si>
  <si>
    <t>Zatravnění včetně zalití vodou na rovině</t>
  </si>
  <si>
    <t>00572472</t>
  </si>
  <si>
    <t>osivo směs travní krajinná-rovinná</t>
  </si>
  <si>
    <t>004</t>
  </si>
  <si>
    <t>Výkop v chodníku - zámková dlažba</t>
  </si>
  <si>
    <t>451577877</t>
  </si>
  <si>
    <t>Podklad nebo lože pod dlažbu vodorovný nebo do sklonu 1:5 ze štěrkopísku tl přes 30 do 100 mm</t>
  </si>
  <si>
    <t>https://podminky.urs.cz/item/CS_URS_2026_01/451577877</t>
  </si>
  <si>
    <t>468021221</t>
  </si>
  <si>
    <t>Rozebrání dlažeb při elektromontážích ručně z dlaždic zámkových do písku spáry nezalité</t>
  </si>
  <si>
    <t>https://podminky.urs.cz/item/CS_URS_2026_01/468021221</t>
  </si>
  <si>
    <t>460881612</t>
  </si>
  <si>
    <t>Kladení dlažby z dlaždic betonových tvarovaných a zámkových do lože z kameniva těženého při elektromontážích</t>
  </si>
  <si>
    <t>https://podminky.urs.cz/item/CS_URS_2026_01/460881612</t>
  </si>
  <si>
    <t>59245001</t>
  </si>
  <si>
    <t>dlažba zámková betonová tvaru I 200x165mm tl 40mm přírodní</t>
  </si>
  <si>
    <t>Poznámka k položce:_x000d_
Poznámka k položce: Spotřeba: 36 kus/m2</t>
  </si>
  <si>
    <t>23,8*1,02 "Přepočtené koeficientem množství</t>
  </si>
  <si>
    <t>005</t>
  </si>
  <si>
    <t>Výkop v chodníku - asfalt</t>
  </si>
  <si>
    <t>919123121</t>
  </si>
  <si>
    <t>Těsnění spár přitavením asfaltových izolačních pásů v CB krytu</t>
  </si>
  <si>
    <t>https://podminky.urs.cz/item/CS_URS_2026_01/919123121</t>
  </si>
  <si>
    <t>919735111</t>
  </si>
  <si>
    <t>Řezání stávajícího živičného krytu hl do 50 mm</t>
  </si>
  <si>
    <t>https://podminky.urs.cz/item/CS_URS_2026_01/919735111</t>
  </si>
  <si>
    <t>460881211</t>
  </si>
  <si>
    <t>Kryt vozovky a chodníku z asfaltového betonu při elektromontážích vrstva ložní tl 4 cm</t>
  </si>
  <si>
    <t>https://podminky.urs.cz/item/CS_URS_2026_01/460881211</t>
  </si>
  <si>
    <t>460871161</t>
  </si>
  <si>
    <t>Podklad vozovky a chodníku z asfaltového betonu se zhutněním při elektromontážích tl do 5 cm</t>
  </si>
  <si>
    <t>https://podminky.urs.cz/item/CS_URS_2026_01/460871161</t>
  </si>
  <si>
    <t>006</t>
  </si>
  <si>
    <t>Výkopy 80x35cm bez finálních povrchů</t>
  </si>
  <si>
    <t>007</t>
  </si>
  <si>
    <t>Výkopy 80x50cm bez finálních povrchů</t>
  </si>
  <si>
    <t>460161272</t>
  </si>
  <si>
    <t>Hloubení kabelových rýh ručně š 50 cm hl 80 cm v hornině tř I skupiny 3</t>
  </si>
  <si>
    <t>https://podminky.urs.cz/item/CS_URS_2026_01/460161272</t>
  </si>
  <si>
    <t>460431262</t>
  </si>
  <si>
    <t>Zásyp kabelových rýh ručně se zhutněním š 50 cm hl 60 cm z horniny tř I skupiny 3</t>
  </si>
  <si>
    <t>https://podminky.urs.cz/item/CS_URS_2026_01/460431262</t>
  </si>
  <si>
    <t>008</t>
  </si>
  <si>
    <t>Výkopy 140x50cm bez finálních povrchů</t>
  </si>
  <si>
    <t>460161333</t>
  </si>
  <si>
    <t>Hloubení kabelových rýh ručně š 50 cm hl 140 cm v hornině tř II skupiny 4</t>
  </si>
  <si>
    <t>460431333</t>
  </si>
  <si>
    <t>Zásyp kabelových rýh ručně se zhutněním š 50 cm hl 120 cm z horniny tř II skupiny 4</t>
  </si>
  <si>
    <t>https://podminky.urs.cz/item/CS_URS_2026_01/460431333</t>
  </si>
  <si>
    <t>460871154</t>
  </si>
  <si>
    <t>Podklad vozovky a chodníku z kameniva drceného se zhutněním při elektromontážích tl přes 20 do 25 cm</t>
  </si>
  <si>
    <t>https://podminky.urs.cz/item/CS_URS_2026_01/460871154</t>
  </si>
  <si>
    <t>009</t>
  </si>
  <si>
    <t>kabeláž</t>
  </si>
  <si>
    <t>210220020</t>
  </si>
  <si>
    <t>Montáž uzemňovacího vedení vodičů FeZn pomocí svorek v zemi s izolací spojů páskou do 120 mm2 ve městské zástavbě</t>
  </si>
  <si>
    <t>https://podminky.urs.cz/item/CS_URS_2026_01/210220020</t>
  </si>
  <si>
    <t>35442062</t>
  </si>
  <si>
    <t>pás zemnící 30x4mm FeZn</t>
  </si>
  <si>
    <t>210220302</t>
  </si>
  <si>
    <t>Montáž svorek hromosvodných se 3 a více šrouby</t>
  </si>
  <si>
    <t>https://podminky.urs.cz/item/CS_URS_2026_01/210220302</t>
  </si>
  <si>
    <t>354420370</t>
  </si>
  <si>
    <t>svorka uzemnění nerez křížová</t>
  </si>
  <si>
    <t>HST.8595140100816</t>
  </si>
  <si>
    <t>základová izolace 3 kg</t>
  </si>
  <si>
    <t>Poznámka k položce:_x000d_
Poznámka k položce: Jednosložková tixotropní asfaltolatexová disperzní hmota zásaditého charakteru vhodná zejména pro hydroizolační nátěry betonu a zdiva, sklonitých a svislých ploch. Zasychá na velmi elastickou izolační vrstvu schopnou překlenutí trhlin. Má dobrou přilnavost k betonu i k asfaltovým pásům. Třebaže je možno hmotu nanášet i na vlhký podklad, musí být umožněno odpaření vody. Dobře přilne na pevný nosný bezprašný čistý podklad (beton, omítka, zdivo) i bez penetračního nátěru. K zajištění maximální přilnavosti lze naředit vodou v poměru 1:1. Vzhledem k nepřítomnosti organických rozpouštědel je vhodná i do vnitřních prostor.</t>
  </si>
  <si>
    <t>741122211</t>
  </si>
  <si>
    <t>Montáž kabel Cu plný kulatý žíla 3x1,5 až 6 mm2 uložený volně (např. CYKY, CYKFY)</t>
  </si>
  <si>
    <t>https://podminky.urs.cz/item/CS_URS_2026_01/741122211</t>
  </si>
  <si>
    <t>136*1,15 "Přepočtené koeficientem množství</t>
  </si>
  <si>
    <t>741122223</t>
  </si>
  <si>
    <t>Montáž kabel Cu plný kulatý žíla 4x16 až 25 mm2 uložený volně (např. CYKY, CYKFY)</t>
  </si>
  <si>
    <t>https://podminky.urs.cz/item/CS_URS_2026_01/741122223</t>
  </si>
  <si>
    <t>Poznámka k položce:_x000d_
Poznámka k položce: CYKY, průměr kabelu 18,6mm</t>
  </si>
  <si>
    <t>1066*1,15 "Přepočtené koeficientem množství</t>
  </si>
  <si>
    <t>741110043</t>
  </si>
  <si>
    <t>Montáž trubka plastová ohebná D přes 35 mm uložená pevně</t>
  </si>
  <si>
    <t>158</t>
  </si>
  <si>
    <t>https://podminky.urs.cz/item/CS_URS_2026_01/741110043</t>
  </si>
  <si>
    <t>34571352</t>
  </si>
  <si>
    <t>trubka elektroinstalační ohebná dvouplášťová korugovaná HDPE (chránička) D 52/63mm</t>
  </si>
  <si>
    <t>34571345</t>
  </si>
  <si>
    <t>trubka elektroinstalační ohebná dvouplášťová korugovaná HDPE (chránička) D 62/75mm</t>
  </si>
  <si>
    <t>34571355</t>
  </si>
  <si>
    <t>trubka elektroinstalační ohebná dvouplášťová korugovaná HDPE (chránička) D 93/110mm</t>
  </si>
  <si>
    <t>34571802</t>
  </si>
  <si>
    <t>chránička optického kabelu HDPE jednoplášťová bezhalogenová D 40/33mm</t>
  </si>
  <si>
    <t>741128021</t>
  </si>
  <si>
    <t>Příplatek k montáži kabelů za zatažení vodiče a kabelu do 0,75 kg</t>
  </si>
  <si>
    <t>https://podminky.urs.cz/item/CS_URS_2026_01/741128021</t>
  </si>
  <si>
    <t>741128022</t>
  </si>
  <si>
    <t>Příplatek k montáži kabelů za zatažení vodiče a kabelu do 2,00 kg</t>
  </si>
  <si>
    <t>https://podminky.urs.cz/item/CS_URS_2026_01/741128022</t>
  </si>
  <si>
    <t>460671112</t>
  </si>
  <si>
    <t>Výstražná fólie pro krytí kabelů šířky přes 20 do 25 cm</t>
  </si>
  <si>
    <t>https://podminky.urs.cz/item/CS_URS_2026_01/460671112</t>
  </si>
  <si>
    <t>460821111</t>
  </si>
  <si>
    <t>Těleso trubkového kabelovodu z prostého betonu C16/20 v otevřeném výkopu</t>
  </si>
  <si>
    <t>https://podminky.urs.cz/item/CS_URS_2026_01/460821111</t>
  </si>
  <si>
    <t>010</t>
  </si>
  <si>
    <t>Stavba nových světelných míst</t>
  </si>
  <si>
    <t>741122142</t>
  </si>
  <si>
    <t>Montáž kabel Cu plný kulatý žíla 5x1,5 až 2,5 mm2 zatažený v trubkách (např. CYKY, CYKFY)</t>
  </si>
  <si>
    <t>https://podminky.urs.cz/item/CS_URS_2026_01/741122142</t>
  </si>
  <si>
    <t>34111090</t>
  </si>
  <si>
    <t>kabel instalační jádro Cu plné izolace PVC plášť PVC 450/750V (CYKY) 5x1,5mm2</t>
  </si>
  <si>
    <t>Poznámka k položce:_x000d_
Poznámka k položce: CYKY, průměr kabelu 10,1mm</t>
  </si>
  <si>
    <t>210100101</t>
  </si>
  <si>
    <t>Ukončení vodičů na svorkovnici s otevřením a uzavřením krytu včetně zapojení průřezu žíly do 16 mm2</t>
  </si>
  <si>
    <t>https://podminky.urs.cz/item/CS_URS_2026_01/210100101</t>
  </si>
  <si>
    <t>210100096</t>
  </si>
  <si>
    <t>Ukončení vodičů na svorkovnici s otevřením a uzavřením krytu včetně zapojení průřezu žíly do 2,5 mm2</t>
  </si>
  <si>
    <t>https://podminky.urs.cz/item/CS_URS_2026_01/210100096</t>
  </si>
  <si>
    <t>210203901</t>
  </si>
  <si>
    <t>Montáž svítidel LED se zapojením vodičů průmyslových nebo venkovních na výložník nebo dřík</t>
  </si>
  <si>
    <t>https://podminky.urs.cz/item/CS_URS_2026_01/210203901</t>
  </si>
  <si>
    <t>1751088</t>
  </si>
  <si>
    <t>Streetlight 21 micro (5XE1B63S08CB)</t>
  </si>
  <si>
    <t>186</t>
  </si>
  <si>
    <t>1751087-1</t>
  </si>
  <si>
    <t>Streetlight SL 21 midi (5XE3E63T08NB) 92,2W</t>
  </si>
  <si>
    <t>188</t>
  </si>
  <si>
    <t>1742890</t>
  </si>
  <si>
    <t>Streetlight SL 21 midi (5XE3E63T08NB) 107,9W</t>
  </si>
  <si>
    <t>190</t>
  </si>
  <si>
    <t>1753367</t>
  </si>
  <si>
    <t>Streetlight SL 21 mini PC-R (5XE6G43A08HB)</t>
  </si>
  <si>
    <t>192</t>
  </si>
  <si>
    <t>210100252</t>
  </si>
  <si>
    <t>Ukončení kabelů smršťovací koncovkou nebo páskou se zapojením bez letování žíly do 4x25 mm2</t>
  </si>
  <si>
    <t>194</t>
  </si>
  <si>
    <t>https://podminky.urs.cz/item/CS_URS_2026_01/210100252</t>
  </si>
  <si>
    <t>35436314</t>
  </si>
  <si>
    <t>hlava rozdělovací smršťovaná přímá do 1kV SKE 4f/1+2 kabel 12-32mm/průřez 1,5-35mm</t>
  </si>
  <si>
    <t>196</t>
  </si>
  <si>
    <t>210220020.1</t>
  </si>
  <si>
    <t>198</t>
  </si>
  <si>
    <t>200</t>
  </si>
  <si>
    <t>210220301</t>
  </si>
  <si>
    <t>Montáž svorek hromosvodných se 2 šrouby</t>
  </si>
  <si>
    <t>202</t>
  </si>
  <si>
    <t>https://podminky.urs.cz/item/CS_URS_2026_01/210220301</t>
  </si>
  <si>
    <t>35442036</t>
  </si>
  <si>
    <t>svorka uzemnění nerez připojovací</t>
  </si>
  <si>
    <t>204</t>
  </si>
  <si>
    <t>206</t>
  </si>
  <si>
    <t>35442037</t>
  </si>
  <si>
    <t>208</t>
  </si>
  <si>
    <t>210</t>
  </si>
  <si>
    <t>460611113</t>
  </si>
  <si>
    <t>Vrty nepažené pro stožáry průměru přes do 55 cm hl do 2 m v hornině tř. vrtatelnosti III</t>
  </si>
  <si>
    <t>212</t>
  </si>
  <si>
    <t>https://podminky.urs.cz/item/CS_URS_2026_01/460611113</t>
  </si>
  <si>
    <t>460641124</t>
  </si>
  <si>
    <t>Základové konstrukce při elektromontážích ze ŽB tř. C 20/25 bez zvláštních nároků na prostředí</t>
  </si>
  <si>
    <t>214</t>
  </si>
  <si>
    <t>https://podminky.urs.cz/item/CS_URS_2026_01/460641124</t>
  </si>
  <si>
    <t>210204011</t>
  </si>
  <si>
    <t>Montáž stožárů osvětlení ocelových samostatně stojících délky do 12 m</t>
  </si>
  <si>
    <t>216</t>
  </si>
  <si>
    <t>https://podminky.urs.cz/item/CS_URS_2026_01/210204011</t>
  </si>
  <si>
    <t>1152367</t>
  </si>
  <si>
    <t>STOZAR SILNICNI 3-STUP. JBUD 8</t>
  </si>
  <si>
    <t>218</t>
  </si>
  <si>
    <t>1289368</t>
  </si>
  <si>
    <t>STOZAR KUZELOVY Azteca 8/60</t>
  </si>
  <si>
    <t>220</t>
  </si>
  <si>
    <t>1152308</t>
  </si>
  <si>
    <t>STOZAR SILNICNI 3-STUP. STP 6-B</t>
  </si>
  <si>
    <t>222</t>
  </si>
  <si>
    <t>945421110</t>
  </si>
  <si>
    <t>Hydraulická zvedací plošina na automobilovém podvozku výška zdvihu do 18m včetně obsluhy</t>
  </si>
  <si>
    <t>hod</t>
  </si>
  <si>
    <t>224</t>
  </si>
  <si>
    <t>https://podminky.urs.cz/item/CS_URS_2026_01/945421110</t>
  </si>
  <si>
    <t>210204222</t>
  </si>
  <si>
    <t>Montáž manžety stožárové průměru přes 150 mm</t>
  </si>
  <si>
    <t>226</t>
  </si>
  <si>
    <t>https://podminky.urs.cz/item/CS_URS_2026_01/210204222</t>
  </si>
  <si>
    <t>31674128</t>
  </si>
  <si>
    <t>manžeta plastová ochranná na stožár d=219mm</t>
  </si>
  <si>
    <t>228</t>
  </si>
  <si>
    <t>210204103</t>
  </si>
  <si>
    <t>Montáž výložníků osvětlení jednoramenných sloupových hmotnosti do 35 kg</t>
  </si>
  <si>
    <t>230</t>
  </si>
  <si>
    <t>https://podminky.urs.cz/item/CS_URS_2026_01/210204103</t>
  </si>
  <si>
    <t>1152079</t>
  </si>
  <si>
    <t>VYLOZNIK ROVNY PRO PRECHODY UD 1-2000/B</t>
  </si>
  <si>
    <t>232</t>
  </si>
  <si>
    <t>1289745</t>
  </si>
  <si>
    <t>VYLOZNIK ROVNY UD 1/89-1500</t>
  </si>
  <si>
    <t>234</t>
  </si>
  <si>
    <t>210204201</t>
  </si>
  <si>
    <t>Montáž elektrovýzbroje stožárů osvětlení 1 okruh</t>
  </si>
  <si>
    <t>236</t>
  </si>
  <si>
    <t>https://podminky.urs.cz/item/CS_URS_2026_01/210204201</t>
  </si>
  <si>
    <t>31674134</t>
  </si>
  <si>
    <t>výzbroj stožárová SV 9.16.4</t>
  </si>
  <si>
    <t>238</t>
  </si>
  <si>
    <t>011</t>
  </si>
  <si>
    <t>Kabelové komory</t>
  </si>
  <si>
    <t>460131113.1</t>
  </si>
  <si>
    <t>240</t>
  </si>
  <si>
    <t>460641124.1</t>
  </si>
  <si>
    <t>242</t>
  </si>
  <si>
    <t>998225111.1</t>
  </si>
  <si>
    <t>244</t>
  </si>
  <si>
    <t>998225194.1</t>
  </si>
  <si>
    <t>246</t>
  </si>
  <si>
    <t>210191519</t>
  </si>
  <si>
    <t>Montáž konstrukce do základu pro uchycení skříní nebo pilířů bez zapojení vodičů</t>
  </si>
  <si>
    <t>248</t>
  </si>
  <si>
    <t>https://podminky.urs.cz/item/CS_URS_2026_01/210191519</t>
  </si>
  <si>
    <t>460841111</t>
  </si>
  <si>
    <t>Osazení kabelové komory z dílu HDPE plochy do 1 m2 hl do 0,5 m pro běžné zatížení</t>
  </si>
  <si>
    <t>250</t>
  </si>
  <si>
    <t>https://podminky.urs.cz/item/CS_URS_2026_01/460841111</t>
  </si>
  <si>
    <t>1030076165</t>
  </si>
  <si>
    <t>Komora kabelová MAFIA KMR-HT-45x45x40., Hidrostank, 450x450 mm, hloubka 400 mm, nosnost 40t</t>
  </si>
  <si>
    <t>252</t>
  </si>
  <si>
    <t>1040100386</t>
  </si>
  <si>
    <t>Víko komory MAFIA VB125-HT-45x45K, Hidrostank, 450x450 mm, kompozitní, rám, šroub, nosnost 12,5t</t>
  </si>
  <si>
    <t>254</t>
  </si>
  <si>
    <t>460841141</t>
  </si>
  <si>
    <t>Osazení víka z HDPE plochy do 1,0 m2 pro kabelové komory z plastů pro běžné zatížení</t>
  </si>
  <si>
    <t>256</t>
  </si>
  <si>
    <t>https://podminky.urs.cz/item/CS_URS_2026_01/460841141</t>
  </si>
  <si>
    <t>460841811</t>
  </si>
  <si>
    <t>Vyříznutí otvoru ve stěně kabelové komory z plastů HDPE kruhového nebo čtvercového profilu</t>
  </si>
  <si>
    <t>258</t>
  </si>
  <si>
    <t>https://podminky.urs.cz/item/CS_URS_2026_01/460841811</t>
  </si>
  <si>
    <t>892312121</t>
  </si>
  <si>
    <t>Tlaková zkouška vzduchem potrubí DN 150 těsnícím vakem ucpávkovým</t>
  </si>
  <si>
    <t>úsek</t>
  </si>
  <si>
    <t>260</t>
  </si>
  <si>
    <t>https://podminky.urs.cz/item/CS_URS_2026_01/892312121</t>
  </si>
  <si>
    <t>21-M</t>
  </si>
  <si>
    <t>Elektromontáže</t>
  </si>
  <si>
    <t>210280002</t>
  </si>
  <si>
    <t>Zkoušky a prohlídky el rozvodů a zařízení celková prohlídka pro objem montážních prací přes 100 do 500 tis Kč</t>
  </si>
  <si>
    <t>262</t>
  </si>
  <si>
    <t>https://podminky.urs.cz/item/CS_URS_2026_01/210280002</t>
  </si>
  <si>
    <t>460010024</t>
  </si>
  <si>
    <t>Vytyčení trasy vedení kabelového podzemního v zastavěném prostoru</t>
  </si>
  <si>
    <t>km</t>
  </si>
  <si>
    <t>264</t>
  </si>
  <si>
    <t>https://podminky.urs.cz/item/CS_URS_2026_01/460010024</t>
  </si>
  <si>
    <t>SO 801 - Krajinářské úpravy</t>
  </si>
  <si>
    <t>Dodávka rostlinného materiálu a výsadbových substrátů včetně realizace veškerých výsadeb je samostatnou akcí města Teplice a jde mimo řešenou stavbu. Vyjímkou jsou strukturální substráty, které jsou součástí skladebních vrstev nových chodníků a parkovacích ploch</t>
  </si>
  <si>
    <t xml:space="preserve">    721 - Zdravotechnika - vnitřní kanalizace</t>
  </si>
  <si>
    <t>112251221</t>
  </si>
  <si>
    <t>Odstranění pařezů rovině nebo na svahu do 1:5 odfrézováním hl přes 0,2 do 0,5 m</t>
  </si>
  <si>
    <t>-272062417</t>
  </si>
  <si>
    <t>Odstranění pařezu odfrézováním nebo odvrtáním hloubky přes 200 do 500 mm v rovině nebo na svahu do 1:5</t>
  </si>
  <si>
    <t>https://podminky.urs.cz/item/CS_URS_2026_01/112251221</t>
  </si>
  <si>
    <t>(9+10)*PI*0,4*0,4</t>
  </si>
  <si>
    <t>(18)*PI*0,6*0,6</t>
  </si>
  <si>
    <t>122151101</t>
  </si>
  <si>
    <t>Odkopávky a prokopávky nezapažené v hornině třídy těžitelnosti I skupiny 1 a 2 objem do 20 m3 strojně</t>
  </si>
  <si>
    <t>935218867</t>
  </si>
  <si>
    <t>Odkopávky a prokopávky nezapažené strojně v hornině třídy těžitelnosti I skupiny 1 a 2 do 20 m3</t>
  </si>
  <si>
    <t>https://podminky.urs.cz/item/CS_URS_2026_01/122151101</t>
  </si>
  <si>
    <t xml:space="preserve">"svrchní vrstva" 251*0,1 </t>
  </si>
  <si>
    <t>122251101</t>
  </si>
  <si>
    <t>Odkopávky a prokopávky nezapažené v hornině třídy těžitelnosti I skupiny 3 objem do 20 m3 strojně</t>
  </si>
  <si>
    <t>-1631836787</t>
  </si>
  <si>
    <t>Odkopávky a prokopávky nezapažené strojně v hornině třídy těžitelnosti I skupiny 3 do 20 m3</t>
  </si>
  <si>
    <t>https://podminky.urs.cz/item/CS_URS_2026_01/122251101</t>
  </si>
  <si>
    <t>"keřové záhony" 426*0,27</t>
  </si>
  <si>
    <t>"trvalkové záhony" 136*0,27</t>
  </si>
  <si>
    <t>394884357</t>
  </si>
  <si>
    <t>"živé ploty"</t>
  </si>
  <si>
    <t>97*0,5*0,27</t>
  </si>
  <si>
    <t>132251253</t>
  </si>
  <si>
    <t>Hloubení rýh nezapažených š do 2000 mm v hornině třídy těžitelnosti I skupiny 3 objem do 100 m3 strojně</t>
  </si>
  <si>
    <t>686534222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</si>
  <si>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</si>
  <si>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https://podminky.urs.cz/item/CS_URS_2026_01/132251253</t>
  </si>
  <si>
    <t xml:space="preserve">"výsadba stromů" </t>
  </si>
  <si>
    <t>4,5*22*1,5-4,5*22*0,3</t>
  </si>
  <si>
    <t>308</t>
  </si>
  <si>
    <t>"provzdušňovací rýhy"</t>
  </si>
  <si>
    <t xml:space="preserve"> 161*0,36</t>
  </si>
  <si>
    <t>-62910542</t>
  </si>
  <si>
    <t>"zemina v rámci stavby" 251*0,1</t>
  </si>
  <si>
    <t>"dovezené substráty v rámci stavby" 631,824+33,6</t>
  </si>
  <si>
    <t>-580095312</t>
  </si>
  <si>
    <t>151,74+13,095+484,76</t>
  </si>
  <si>
    <t>1591784562</t>
  </si>
  <si>
    <t>"zemina v rámci stavby pro přesun" 251*0,1</t>
  </si>
  <si>
    <t>167151111</t>
  </si>
  <si>
    <t>Nakládání výkopku z hornin třídy těžitelnosti I skupiny 1 až 3 přes 100 m3</t>
  </si>
  <si>
    <t>680028521</t>
  </si>
  <si>
    <t>Nakládání, skládání a překládání neulehlého výkopku nebo sypaniny strojně nakládání, množství přes 100 m3, z hornin třídy těžitelnosti I, skupiny 1 až 3</t>
  </si>
  <si>
    <t>https://podminky.urs.cz/item/CS_URS_2026_01/167151111</t>
  </si>
  <si>
    <t>"substráty v rámci stavby pro přesun" 631,824+33,6</t>
  </si>
  <si>
    <t>-721127607</t>
  </si>
  <si>
    <t>649,595</t>
  </si>
  <si>
    <t>649,595*1,8 'Přepočtené koeficientem množství</t>
  </si>
  <si>
    <t>-1536775444</t>
  </si>
  <si>
    <t>"půdokryvné záhony v kořenovém prostoru stávajících stromů"</t>
  </si>
  <si>
    <t>"substrát do záhonů u stromů ve zpevněných plochách" 1</t>
  </si>
  <si>
    <t>"substrát pod konstrukční vrstvy chodníku u stromů ve zpevněných plochách" 135*0,2</t>
  </si>
  <si>
    <t>"výsadba stromů do otevřené podkladní vrstvy"</t>
  </si>
  <si>
    <t>"substrát strukturálně stabilní" (22*4,5*1,2)-(3*0,26)+328</t>
  </si>
  <si>
    <t xml:space="preserve">"provzdušňovací rýhy" </t>
  </si>
  <si>
    <t xml:space="preserve">"substrát strukturálně stabilní"  161*0,5</t>
  </si>
  <si>
    <t>10321100.R</t>
  </si>
  <si>
    <t>zahradní substrát pro výsadbu VL</t>
  </si>
  <si>
    <t>1569028188</t>
  </si>
  <si>
    <t>Poznámka k položce:_x000d_
složení:_x000d_
štěrk fr. 4/8 - 30% _x000d_
štěrk fr. 8/16 - 30%_x000d_
štěrk fr. 16/32 - 30%_x000d_
biouhel 5% _x000d_
kompost 5%</t>
  </si>
  <si>
    <t>28*1,2 'Přepočtené koeficientem množství</t>
  </si>
  <si>
    <t>10321100.R2</t>
  </si>
  <si>
    <t>zahradní substrát pro výsadbu stromů VL</t>
  </si>
  <si>
    <t>-1744511654</t>
  </si>
  <si>
    <t>Poznámka k položce:_x000d_
složení:_x000d_
štěrk fr. 32/125 85%_x000d_
biouhel 7,5 %_x000d_
kompost 7,5 %</t>
  </si>
  <si>
    <t>526,52*1,2 'Přepočtené koeficientem množství</t>
  </si>
  <si>
    <t>-1674967087</t>
  </si>
  <si>
    <t>"intenzivní trávník s výměnou substrátu"</t>
  </si>
  <si>
    <t>251</t>
  </si>
  <si>
    <t>-314172654</t>
  </si>
  <si>
    <t>"stávající zemina" 251</t>
  </si>
  <si>
    <t>181411131</t>
  </si>
  <si>
    <t>Založení parkového trávníku výsevem pl do 1000 m2 v rovině a ve svahu do 1:5</t>
  </si>
  <si>
    <t>1325475631</t>
  </si>
  <si>
    <t>Založení trávníku na půdě předem připravené plochy do 1000 m2 výsevem včetně utažení parkového v rovině nebo na svahu do 1:5</t>
  </si>
  <si>
    <t>https://podminky.urs.cz/item/CS_URS_2026_01/181411131</t>
  </si>
  <si>
    <t>1616</t>
  </si>
  <si>
    <t>00572420</t>
  </si>
  <si>
    <t>osivo směs travní parková okrasná</t>
  </si>
  <si>
    <t>-1981357947</t>
  </si>
  <si>
    <t>1616*0,03</t>
  </si>
  <si>
    <t>182303111</t>
  </si>
  <si>
    <t>Doplnění zeminy nebo substrátu na travnatých plochách tl do 50 mm rovina v rovinně a svahu do 1:5</t>
  </si>
  <si>
    <t>-1254183196</t>
  </si>
  <si>
    <t>Doplnění zeminy nebo substrátu na travnatých plochách tloušťky do 50 mm v rovině nebo na svahu do 1:5</t>
  </si>
  <si>
    <t>https://podminky.urs.cz/item/CS_URS_2026_01/182303111</t>
  </si>
  <si>
    <t>10371500.R</t>
  </si>
  <si>
    <t>substrát pro trávníky "Top-dressing"</t>
  </si>
  <si>
    <t>1540916240</t>
  </si>
  <si>
    <t>Poznámka k položce:_x000d_
Top-Dressing používá speciální top-dressingnová směs. Tato směs je složena z křemičitého písku, kompostu a rašeliny nebo speciálního substrátu. Směs pro Top-Dressing lze doplnit i o hnojivo nebo jiné pomocné půdní látky a půdní kondicionéry.</t>
  </si>
  <si>
    <t>1616*0,02</t>
  </si>
  <si>
    <t>-963271554</t>
  </si>
  <si>
    <t>"keřové záhony" 426</t>
  </si>
  <si>
    <t>184813511</t>
  </si>
  <si>
    <t>Chemické odplevelení před založením kultury postřikem na široko v rovině a svahu do 1:5 ručně</t>
  </si>
  <si>
    <t>1743423226</t>
  </si>
  <si>
    <t>Chemické odplevelení půdy před založením kultury, trávníku nebo zpevněných ploch ručně o jakékoli výměře postřikem na široko v rovině nebo na svahu do 1:5</t>
  </si>
  <si>
    <t>https://podminky.urs.cz/item/CS_URS_2026_01/184813511</t>
  </si>
  <si>
    <t>Poznámka k položce:_x000d_
2x provedeno</t>
  </si>
  <si>
    <t>185802113.R</t>
  </si>
  <si>
    <t>Hnojení půdy umělým hnojivem na široko v rovině a svahu do 1:5</t>
  </si>
  <si>
    <t>921962292</t>
  </si>
  <si>
    <t>Hnojení půdy nebo trávníku v rovině nebo na svahu do 1:5 umělým hnojivem na široko</t>
  </si>
  <si>
    <t>2519115.0</t>
  </si>
  <si>
    <t>hnojivo NPK - Univerzální zahradní hnojivo 10kg</t>
  </si>
  <si>
    <t>1794738304</t>
  </si>
  <si>
    <t>Poznámka k položce:_x000d_
Univerzální granulované hnojivo s optimálním poměrem živin k výživě</t>
  </si>
  <si>
    <t>161,6</t>
  </si>
  <si>
    <t>185804312</t>
  </si>
  <si>
    <t>Zalití rostlin vodou plocha přes 20 m2</t>
  </si>
  <si>
    <t>-1626584099</t>
  </si>
  <si>
    <t>Zalití rostlin vodou plochy záhonů jednotlivě přes 20 m2</t>
  </si>
  <si>
    <t>https://podminky.urs.cz/item/CS_URS_2026_01/185804312</t>
  </si>
  <si>
    <t>1616*0,01</t>
  </si>
  <si>
    <t>9163712RP1.1</t>
  </si>
  <si>
    <t>-1100626372</t>
  </si>
  <si>
    <t>998231311</t>
  </si>
  <si>
    <t>Přesun hmot pro sadovnické a krajinářské úpravy vodorovně do 5000 m</t>
  </si>
  <si>
    <t>-1497904313</t>
  </si>
  <si>
    <t>Přesun hmot pro sadovnické a krajinářské úpravy strojně dopravní vzdálenost do 5000 m</t>
  </si>
  <si>
    <t>https://podminky.urs.cz/item/CS_URS_2026_01/998231311</t>
  </si>
  <si>
    <t>721</t>
  </si>
  <si>
    <t>Zdravotechnika - vnitřní kanalizace</t>
  </si>
  <si>
    <t>721174024</t>
  </si>
  <si>
    <t>Potrubí kanalizační z PP odpadní DN 75</t>
  </si>
  <si>
    <t>-242496485</t>
  </si>
  <si>
    <t>Potrubí z trub polypropylenových odpadní (svislé) DN 75</t>
  </si>
  <si>
    <t>https://podminky.urs.cz/item/CS_URS_2026_01/721174024</t>
  </si>
  <si>
    <t>Poznámka k položce:_x000d_
vč. víčka</t>
  </si>
  <si>
    <t>"provzdušnění do výsadbové jámy" 1+8</t>
  </si>
  <si>
    <t>871199291</t>
  </si>
  <si>
    <t>"pásovina" 25*3,17</t>
  </si>
  <si>
    <t>"trny - délka 600 mm, po cca 1m" ((25*0,6)+0,6)*0,4</t>
  </si>
  <si>
    <t>13021011</t>
  </si>
  <si>
    <t>tyč ocelová kruhová žebírková DIN 488 jakost B500B (10 505) výztuž do betonu D 8mm</t>
  </si>
  <si>
    <t>-15122906</t>
  </si>
  <si>
    <t>Poznámka k položce:_x000d_
0,4 kg/m</t>
  </si>
  <si>
    <t>"délka 600 mm, po cca 1m"</t>
  </si>
  <si>
    <t>((25*0,6)+0,6)*0,4/1000</t>
  </si>
  <si>
    <t>0,006*1,1 'Přepočtené koeficientem množství</t>
  </si>
  <si>
    <t>13010266</t>
  </si>
  <si>
    <t>tyč ocelová plochá jakost S235JR (11 375) 80x5mm</t>
  </si>
  <si>
    <t>1354708170</t>
  </si>
  <si>
    <t>Poznámka k položce:_x000d_
3,17 kg/m</t>
  </si>
  <si>
    <t>25*3,17/1000</t>
  </si>
  <si>
    <t>0,079*1,1 'Přepočtené koeficientem množství</t>
  </si>
  <si>
    <t>-1797481706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</si>
  <si>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</si>
  <si>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</si>
  <si>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</si>
  <si>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</si>
  <si>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 401 - Vedlejší rozpočtové nklady SO 401</t>
  </si>
  <si>
    <t>VRN1</t>
  </si>
  <si>
    <t>Průzkumné, geodetické a projektové práce</t>
  </si>
  <si>
    <t>012164000</t>
  </si>
  <si>
    <t>Vytyčení a zaměření inženýrských sítí</t>
  </si>
  <si>
    <t>1024</t>
  </si>
  <si>
    <t>1850664492</t>
  </si>
  <si>
    <t>https://podminky.urs.cz/item/CS_URS_2026_01/012164000</t>
  </si>
  <si>
    <t>Poznámka k položce:_x000d_
Položka zahrnuje veškeré náklady nutné pro Zajištění inženýrských sítí během realizace stavby dle požadavku správců. Nutné vytyčení všech podzemních sítí s protokolárním zápisem příslušných správců. Přesnou polohu podzemních vedení ověřit ručně kopanými sondami. Podzemní sdělovací kabely, elektrické vedení, odvodňovací potrubí, vodovod, v trase příčné přechody. Přechody nutno ochránit. Zajištění stavby proti škodě na okolních pozemcích a objektech.</t>
  </si>
  <si>
    <t>012303000</t>
  </si>
  <si>
    <t>Zeměměřičské práce při provádění stavby</t>
  </si>
  <si>
    <t>196646424</t>
  </si>
  <si>
    <t xml:space="preserve">Geodetická činnost v průběhu provádění stavebních prací (geodet zhotovitele stavby) včetně vytyčení stavby a skutečného zjištění průběhu inženýrských sítí. </t>
  </si>
  <si>
    <t>https://podminky.urs.cz/item/CS_URS_2026_01/012303000</t>
  </si>
  <si>
    <t>Poznámka k položce:_x000d_
Součástí je vybudování potřebné vytyčovací sítě. _x000d_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, vodovod, v trase příčné přechody. Přechody nutno ochránit. Zajištění stavby proti škodě na okolních pozemcích a objektech.</t>
  </si>
  <si>
    <t>012403000</t>
  </si>
  <si>
    <t>Zeměměřičské práce po výstavbě (GAD DTM)</t>
  </si>
  <si>
    <t>-1915049260</t>
  </si>
  <si>
    <t>https://podminky.urs.cz/item/CS_URS_2026_01/012403000</t>
  </si>
  <si>
    <t>Poznámka k položce:_x000d_
Položka zahrnuje mimo jiné:_x000d_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</t>
  </si>
  <si>
    <t>012414000</t>
  </si>
  <si>
    <t>Geometrický plán</t>
  </si>
  <si>
    <t>-745744413</t>
  </si>
  <si>
    <t>https://podminky.urs.cz/item/CS_URS_2026_01/012414000</t>
  </si>
  <si>
    <t xml:space="preserve">Poznámka k položce:_x000d_
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 elektronické i v papírové podobě v počtu paré dle smlouvy._x000d_
položka zahrnuje:       _x000d_
- přípravu podkladů, vyhotovení žádosti pro vklad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 </t>
  </si>
  <si>
    <t>013254000.401</t>
  </si>
  <si>
    <t>Dokumentace skutečného provedení stavby SO 401</t>
  </si>
  <si>
    <t>1913745383</t>
  </si>
  <si>
    <t>013254000.101</t>
  </si>
  <si>
    <t>Dokumentace skutečného provedení stavby SO 101</t>
  </si>
  <si>
    <t>-565540042</t>
  </si>
  <si>
    <t>VRN3</t>
  </si>
  <si>
    <t>Zařízení staveniště</t>
  </si>
  <si>
    <t>030001000</t>
  </si>
  <si>
    <t>1248927809</t>
  </si>
  <si>
    <t>https://podminky.urs.cz/item/CS_URS_2026_01/030001000</t>
  </si>
  <si>
    <t xml:space="preserve">Poznámka k položce:_x000d_
Kompletní zařízení staveniště pro celou stavbu  včetně zajištění potřebných povolení a rozhodnutí.   _x000d_
Položka zahrnuje náklady spojené se staveništními komunikacemi, vstupem a vjezdem na staveniště, nasvětlení výkopů a lávky přes výkopy,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za spotřebované energie, plyn a vodu atd. v době výstavby až do předání díla.Zajištění údržby veřejných komunikací a komunikací pro pěší v průběhu celé stavby, včetně případné zimní údržby, přesunu popelnic od domů na hranici stavby a zpět po svozu odpadu -1x týdně._x000d_
</t>
  </si>
  <si>
    <t>034303000</t>
  </si>
  <si>
    <t>Dopravní značení na staveništi</t>
  </si>
  <si>
    <t>1986187268</t>
  </si>
  <si>
    <t>https://podminky.urs.cz/item/CS_URS_2026_01/034303000</t>
  </si>
  <si>
    <t>Poznámka k položce:_x000d_
Dopravní značení v místě staveniště</t>
  </si>
  <si>
    <t>VRN4</t>
  </si>
  <si>
    <t>Inženýrská činnost</t>
  </si>
  <si>
    <t>041903000.1</t>
  </si>
  <si>
    <t>Geotechnický dozor</t>
  </si>
  <si>
    <t>752117248</t>
  </si>
  <si>
    <t>041903000.2</t>
  </si>
  <si>
    <t>Arboristický dozor</t>
  </si>
  <si>
    <t>1222196808</t>
  </si>
  <si>
    <t>043154000</t>
  </si>
  <si>
    <t>Zkoušky hutnicí</t>
  </si>
  <si>
    <t>-1677973273</t>
  </si>
  <si>
    <t>https://podminky.urs.cz/item/CS_URS_2026_01/043154000</t>
  </si>
  <si>
    <t>VRN 401</t>
  </si>
  <si>
    <t>Vedlejší rozpočtové nklady SO 401</t>
  </si>
  <si>
    <t>065002000</t>
  </si>
  <si>
    <t>Mimostaveništní doprava materiálů, výrobků a strojů</t>
  </si>
  <si>
    <t>ks</t>
  </si>
  <si>
    <t>676434212</t>
  </si>
  <si>
    <t>012303000.1</t>
  </si>
  <si>
    <t>1575708665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</si>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</sst>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22151104" TargetMode="External" /><Relationship Id="rId2" Type="http://schemas.openxmlformats.org/officeDocument/2006/relationships/hyperlink" Target="https://podminky.urs.cz/item/CS_URS_2026_01/122251104" TargetMode="External" /><Relationship Id="rId3" Type="http://schemas.openxmlformats.org/officeDocument/2006/relationships/hyperlink" Target="https://podminky.urs.cz/item/CS_URS_2026_01/132251101" TargetMode="External" /><Relationship Id="rId4" Type="http://schemas.openxmlformats.org/officeDocument/2006/relationships/hyperlink" Target="https://podminky.urs.cz/item/CS_URS_2026_01/133251101" TargetMode="External" /><Relationship Id="rId5" Type="http://schemas.openxmlformats.org/officeDocument/2006/relationships/hyperlink" Target="https://podminky.urs.cz/item/CS_URS_2026_01/162351103" TargetMode="External" /><Relationship Id="rId6" Type="http://schemas.openxmlformats.org/officeDocument/2006/relationships/hyperlink" Target="https://podminky.urs.cz/item/CS_URS_2026_01/162651112" TargetMode="External" /><Relationship Id="rId7" Type="http://schemas.openxmlformats.org/officeDocument/2006/relationships/hyperlink" Target="https://podminky.urs.cz/item/CS_URS_2026_01/162751117" TargetMode="External" /><Relationship Id="rId8" Type="http://schemas.openxmlformats.org/officeDocument/2006/relationships/hyperlink" Target="https://podminky.urs.cz/item/CS_URS_2026_01/167151101" TargetMode="External" /><Relationship Id="rId9" Type="http://schemas.openxmlformats.org/officeDocument/2006/relationships/hyperlink" Target="https://podminky.urs.cz/item/CS_URS_2026_01/171151103" TargetMode="External" /><Relationship Id="rId10" Type="http://schemas.openxmlformats.org/officeDocument/2006/relationships/hyperlink" Target="https://podminky.urs.cz/item/CS_URS_2026_01/171201231" TargetMode="External" /><Relationship Id="rId11" Type="http://schemas.openxmlformats.org/officeDocument/2006/relationships/hyperlink" Target="https://podminky.urs.cz/item/CS_URS_2026_01/174151101" TargetMode="External" /><Relationship Id="rId12" Type="http://schemas.openxmlformats.org/officeDocument/2006/relationships/hyperlink" Target="https://podminky.urs.cz/item/CS_URS_2026_01/175151101" TargetMode="External" /><Relationship Id="rId13" Type="http://schemas.openxmlformats.org/officeDocument/2006/relationships/hyperlink" Target="https://podminky.urs.cz/item/CS_URS_2026_01/181111111" TargetMode="External" /><Relationship Id="rId14" Type="http://schemas.openxmlformats.org/officeDocument/2006/relationships/hyperlink" Target="https://podminky.urs.cz/item/CS_URS_2026_01/181351003" TargetMode="External" /><Relationship Id="rId15" Type="http://schemas.openxmlformats.org/officeDocument/2006/relationships/hyperlink" Target="https://podminky.urs.cz/item/CS_URS_2026_01/181951112" TargetMode="External" /><Relationship Id="rId16" Type="http://schemas.openxmlformats.org/officeDocument/2006/relationships/hyperlink" Target="https://podminky.urs.cz/item/CS_URS_2026_01/183402121" TargetMode="External" /><Relationship Id="rId17" Type="http://schemas.openxmlformats.org/officeDocument/2006/relationships/hyperlink" Target="https://podminky.urs.cz/item/CS_URS_2026_01/211971121" TargetMode="External" /><Relationship Id="rId18" Type="http://schemas.openxmlformats.org/officeDocument/2006/relationships/hyperlink" Target="https://podminky.urs.cz/item/CS_URS_2026_01/212312111" TargetMode="External" /><Relationship Id="rId19" Type="http://schemas.openxmlformats.org/officeDocument/2006/relationships/hyperlink" Target="https://podminky.urs.cz/item/CS_URS_2026_01/212752412" TargetMode="External" /><Relationship Id="rId20" Type="http://schemas.openxmlformats.org/officeDocument/2006/relationships/hyperlink" Target="https://podminky.urs.cz/item/CS_URS_2026_01/213141111" TargetMode="External" /><Relationship Id="rId21" Type="http://schemas.openxmlformats.org/officeDocument/2006/relationships/hyperlink" Target="https://podminky.urs.cz/item/CS_URS_2026_01/271542211" TargetMode="External" /><Relationship Id="rId22" Type="http://schemas.openxmlformats.org/officeDocument/2006/relationships/hyperlink" Target="https://podminky.urs.cz/item/CS_URS_2026_01/273313611" TargetMode="External" /><Relationship Id="rId23" Type="http://schemas.openxmlformats.org/officeDocument/2006/relationships/hyperlink" Target="https://podminky.urs.cz/item/CS_URS_2026_01/275313611" TargetMode="External" /><Relationship Id="rId24" Type="http://schemas.openxmlformats.org/officeDocument/2006/relationships/hyperlink" Target="https://podminky.urs.cz/item/CS_URS_2026_01/339921132" TargetMode="External" /><Relationship Id="rId25" Type="http://schemas.openxmlformats.org/officeDocument/2006/relationships/hyperlink" Target="https://podminky.urs.cz/item/CS_URS_2026_01/430321616" TargetMode="External" /><Relationship Id="rId26" Type="http://schemas.openxmlformats.org/officeDocument/2006/relationships/hyperlink" Target="https://podminky.urs.cz/item/CS_URS_2026_01/430362021" TargetMode="External" /><Relationship Id="rId27" Type="http://schemas.openxmlformats.org/officeDocument/2006/relationships/hyperlink" Target="https://podminky.urs.cz/item/CS_URS_2026_01/434311114" TargetMode="External" /><Relationship Id="rId28" Type="http://schemas.openxmlformats.org/officeDocument/2006/relationships/hyperlink" Target="https://podminky.urs.cz/item/CS_URS_2026_01/434351141" TargetMode="External" /><Relationship Id="rId29" Type="http://schemas.openxmlformats.org/officeDocument/2006/relationships/hyperlink" Target="https://podminky.urs.cz/item/CS_URS_2026_01/434351142" TargetMode="External" /><Relationship Id="rId30" Type="http://schemas.openxmlformats.org/officeDocument/2006/relationships/hyperlink" Target="https://podminky.urs.cz/item/CS_URS_2026_01/451317777" TargetMode="External" /><Relationship Id="rId31" Type="http://schemas.openxmlformats.org/officeDocument/2006/relationships/hyperlink" Target="https://podminky.urs.cz/item/CS_URS_2026_01/451573111" TargetMode="External" /><Relationship Id="rId32" Type="http://schemas.openxmlformats.org/officeDocument/2006/relationships/hyperlink" Target="https://podminky.urs.cz/item/CS_URS_2026_01/452311141" TargetMode="External" /><Relationship Id="rId33" Type="http://schemas.openxmlformats.org/officeDocument/2006/relationships/hyperlink" Target="https://podminky.urs.cz/item/CS_URS_2026_01/564851111" TargetMode="External" /><Relationship Id="rId34" Type="http://schemas.openxmlformats.org/officeDocument/2006/relationships/hyperlink" Target="https://podminky.urs.cz/item/CS_URS_2026_01/564861112" TargetMode="External" /><Relationship Id="rId35" Type="http://schemas.openxmlformats.org/officeDocument/2006/relationships/hyperlink" Target="https://podminky.urs.cz/item/CS_URS_2026_01/564871012" TargetMode="External" /><Relationship Id="rId36" Type="http://schemas.openxmlformats.org/officeDocument/2006/relationships/hyperlink" Target="https://podminky.urs.cz/item/CS_URS_2026_01/564952111" TargetMode="External" /><Relationship Id="rId37" Type="http://schemas.openxmlformats.org/officeDocument/2006/relationships/hyperlink" Target="https://podminky.urs.cz/item/CS_URS_2026_01/565155021" TargetMode="External" /><Relationship Id="rId38" Type="http://schemas.openxmlformats.org/officeDocument/2006/relationships/hyperlink" Target="https://podminky.urs.cz/item/CS_URS_2026_01/567132112" TargetMode="External" /><Relationship Id="rId39" Type="http://schemas.openxmlformats.org/officeDocument/2006/relationships/hyperlink" Target="https://podminky.urs.cz/item/CS_URS_2026_01/573191111" TargetMode="External" /><Relationship Id="rId40" Type="http://schemas.openxmlformats.org/officeDocument/2006/relationships/hyperlink" Target="https://podminky.urs.cz/item/CS_URS_2026_01/573211108" TargetMode="External" /><Relationship Id="rId41" Type="http://schemas.openxmlformats.org/officeDocument/2006/relationships/hyperlink" Target="https://podminky.urs.cz/item/CS_URS_2026_01/577134121" TargetMode="External" /><Relationship Id="rId42" Type="http://schemas.openxmlformats.org/officeDocument/2006/relationships/hyperlink" Target="https://podminky.urs.cz/item/CS_URS_2026_01/581131315" TargetMode="External" /><Relationship Id="rId43" Type="http://schemas.openxmlformats.org/officeDocument/2006/relationships/hyperlink" Target="https://podminky.urs.cz/item/CS_URS_2026_01/596211110" TargetMode="External" /><Relationship Id="rId44" Type="http://schemas.openxmlformats.org/officeDocument/2006/relationships/hyperlink" Target="https://podminky.urs.cz/item/CS_URS_2026_01/596211113" TargetMode="External" /><Relationship Id="rId45" Type="http://schemas.openxmlformats.org/officeDocument/2006/relationships/hyperlink" Target="https://podminky.urs.cz/item/CS_URS_2026_01/596212210" TargetMode="External" /><Relationship Id="rId46" Type="http://schemas.openxmlformats.org/officeDocument/2006/relationships/hyperlink" Target="https://podminky.urs.cz/item/CS_URS_2026_01/596212213" TargetMode="External" /><Relationship Id="rId47" Type="http://schemas.openxmlformats.org/officeDocument/2006/relationships/hyperlink" Target="https://podminky.urs.cz/item/CS_URS_2026_01/596412114" TargetMode="External" /><Relationship Id="rId48" Type="http://schemas.openxmlformats.org/officeDocument/2006/relationships/hyperlink" Target="https://podminky.urs.cz/item/CS_URS_2026_01/596811411" TargetMode="External" /><Relationship Id="rId49" Type="http://schemas.openxmlformats.org/officeDocument/2006/relationships/hyperlink" Target="https://podminky.urs.cz/item/CS_URS_2026_01/871313121" TargetMode="External" /><Relationship Id="rId50" Type="http://schemas.openxmlformats.org/officeDocument/2006/relationships/hyperlink" Target="https://podminky.urs.cz/item/CS_URS_2026_01/890411851" TargetMode="External" /><Relationship Id="rId51" Type="http://schemas.openxmlformats.org/officeDocument/2006/relationships/hyperlink" Target="https://podminky.urs.cz/item/CS_URS_2026_01/895941301" TargetMode="External" /><Relationship Id="rId52" Type="http://schemas.openxmlformats.org/officeDocument/2006/relationships/hyperlink" Target="https://podminky.urs.cz/item/CS_URS_2026_01/895941314" TargetMode="External" /><Relationship Id="rId53" Type="http://schemas.openxmlformats.org/officeDocument/2006/relationships/hyperlink" Target="https://podminky.urs.cz/item/CS_URS_2026_01/899132111" TargetMode="External" /><Relationship Id="rId54" Type="http://schemas.openxmlformats.org/officeDocument/2006/relationships/hyperlink" Target="https://podminky.urs.cz/item/CS_URS_2026_01/899132212" TargetMode="External" /><Relationship Id="rId55" Type="http://schemas.openxmlformats.org/officeDocument/2006/relationships/hyperlink" Target="https://podminky.urs.cz/item/CS_URS_2026_01/899133211" TargetMode="External" /><Relationship Id="rId56" Type="http://schemas.openxmlformats.org/officeDocument/2006/relationships/hyperlink" Target="https://podminky.urs.cz/item/CS_URS_2026_01/899203211" TargetMode="External" /><Relationship Id="rId57" Type="http://schemas.openxmlformats.org/officeDocument/2006/relationships/hyperlink" Target="https://podminky.urs.cz/item/CS_URS_2026_01/899204112" TargetMode="External" /><Relationship Id="rId58" Type="http://schemas.openxmlformats.org/officeDocument/2006/relationships/hyperlink" Target="https://podminky.urs.cz/item/CS_URS_2026_01/899623141" TargetMode="External" /><Relationship Id="rId59" Type="http://schemas.openxmlformats.org/officeDocument/2006/relationships/hyperlink" Target="https://podminky.urs.cz/item/CS_URS_2026_01/899722113" TargetMode="External" /><Relationship Id="rId60" Type="http://schemas.openxmlformats.org/officeDocument/2006/relationships/hyperlink" Target="https://podminky.urs.cz/item/CS_URS_2026_01/911111111" TargetMode="External" /><Relationship Id="rId61" Type="http://schemas.openxmlformats.org/officeDocument/2006/relationships/hyperlink" Target="https://podminky.urs.cz/item/CS_URS_2026_01/912111113" TargetMode="External" /><Relationship Id="rId62" Type="http://schemas.openxmlformats.org/officeDocument/2006/relationships/hyperlink" Target="https://podminky.urs.cz/item/CS_URS_2026_01/914111111" TargetMode="External" /><Relationship Id="rId63" Type="http://schemas.openxmlformats.org/officeDocument/2006/relationships/hyperlink" Target="https://podminky.urs.cz/item/CS_URS_2026_01/914111112" TargetMode="External" /><Relationship Id="rId64" Type="http://schemas.openxmlformats.org/officeDocument/2006/relationships/hyperlink" Target="https://podminky.urs.cz/item/CS_URS_2026_01/914511112" TargetMode="External" /><Relationship Id="rId65" Type="http://schemas.openxmlformats.org/officeDocument/2006/relationships/hyperlink" Target="https://podminky.urs.cz/item/CS_URS_2026_01/915211115" TargetMode="External" /><Relationship Id="rId66" Type="http://schemas.openxmlformats.org/officeDocument/2006/relationships/hyperlink" Target="https://podminky.urs.cz/item/CS_URS_2026_01/915221121" TargetMode="External" /><Relationship Id="rId67" Type="http://schemas.openxmlformats.org/officeDocument/2006/relationships/hyperlink" Target="https://podminky.urs.cz/item/CS_URS_2026_01/915231111" TargetMode="External" /><Relationship Id="rId68" Type="http://schemas.openxmlformats.org/officeDocument/2006/relationships/hyperlink" Target="https://podminky.urs.cz/item/CS_URS_2026_01/915321115" TargetMode="External" /><Relationship Id="rId69" Type="http://schemas.openxmlformats.org/officeDocument/2006/relationships/hyperlink" Target="https://podminky.urs.cz/item/CS_URS_2026_01/915611111" TargetMode="External" /><Relationship Id="rId70" Type="http://schemas.openxmlformats.org/officeDocument/2006/relationships/hyperlink" Target="https://podminky.urs.cz/item/CS_URS_2026_01/915621111" TargetMode="External" /><Relationship Id="rId71" Type="http://schemas.openxmlformats.org/officeDocument/2006/relationships/hyperlink" Target="https://podminky.urs.cz/item/CS_URS_2026_01/916131213" TargetMode="External" /><Relationship Id="rId72" Type="http://schemas.openxmlformats.org/officeDocument/2006/relationships/hyperlink" Target="https://podminky.urs.cz/item/CS_URS_2026_01/916133112" TargetMode="External" /><Relationship Id="rId73" Type="http://schemas.openxmlformats.org/officeDocument/2006/relationships/hyperlink" Target="https://podminky.urs.cz/item/CS_URS_2026_01/916231213" TargetMode="External" /><Relationship Id="rId74" Type="http://schemas.openxmlformats.org/officeDocument/2006/relationships/hyperlink" Target="https://podminky.urs.cz/item/CS_URS_2026_01/916231293" TargetMode="External" /><Relationship Id="rId75" Type="http://schemas.openxmlformats.org/officeDocument/2006/relationships/hyperlink" Target="https://podminky.urs.cz/item/CS_URS_2026_01/919726123" TargetMode="External" /><Relationship Id="rId76" Type="http://schemas.openxmlformats.org/officeDocument/2006/relationships/hyperlink" Target="https://podminky.urs.cz/item/CS_URS_2026_01/919732211" TargetMode="External" /><Relationship Id="rId77" Type="http://schemas.openxmlformats.org/officeDocument/2006/relationships/hyperlink" Target="https://podminky.urs.cz/item/CS_URS_2026_01/919735112" TargetMode="External" /><Relationship Id="rId78" Type="http://schemas.openxmlformats.org/officeDocument/2006/relationships/hyperlink" Target="https://podminky.urs.cz/item/CS_URS_2026_01/936104211" TargetMode="External" /><Relationship Id="rId79" Type="http://schemas.openxmlformats.org/officeDocument/2006/relationships/hyperlink" Target="https://podminky.urs.cz/item/CS_URS_2026_01/113106123" TargetMode="External" /><Relationship Id="rId80" Type="http://schemas.openxmlformats.org/officeDocument/2006/relationships/hyperlink" Target="https://podminky.urs.cz/item/CS_URS_2026_01/113107221" TargetMode="External" /><Relationship Id="rId81" Type="http://schemas.openxmlformats.org/officeDocument/2006/relationships/hyperlink" Target="https://podminky.urs.cz/item/CS_URS_2026_01/113107230" TargetMode="External" /><Relationship Id="rId82" Type="http://schemas.openxmlformats.org/officeDocument/2006/relationships/hyperlink" Target="https://podminky.urs.cz/item/CS_URS_2026_01/113107241" TargetMode="External" /><Relationship Id="rId83" Type="http://schemas.openxmlformats.org/officeDocument/2006/relationships/hyperlink" Target="https://podminky.urs.cz/item/CS_URS_2026_01/113107321" TargetMode="External" /><Relationship Id="rId84" Type="http://schemas.openxmlformats.org/officeDocument/2006/relationships/hyperlink" Target="https://podminky.urs.cz/item/CS_URS_2026_01/113107330" TargetMode="External" /><Relationship Id="rId85" Type="http://schemas.openxmlformats.org/officeDocument/2006/relationships/hyperlink" Target="https://podminky.urs.cz/item/CS_URS_2026_01/113107232" TargetMode="External" /><Relationship Id="rId86" Type="http://schemas.openxmlformats.org/officeDocument/2006/relationships/hyperlink" Target="https://podminky.urs.cz/item/CS_URS_2026_01/113154543" TargetMode="External" /><Relationship Id="rId87" Type="http://schemas.openxmlformats.org/officeDocument/2006/relationships/hyperlink" Target="https://podminky.urs.cz/item/CS_URS_2026_01/113154544" TargetMode="External" /><Relationship Id="rId88" Type="http://schemas.openxmlformats.org/officeDocument/2006/relationships/hyperlink" Target="https://podminky.urs.cz/item/CS_URS_2026_01/113201112" TargetMode="External" /><Relationship Id="rId89" Type="http://schemas.openxmlformats.org/officeDocument/2006/relationships/hyperlink" Target="https://podminky.urs.cz/item/CS_URS_2026_01/113202111" TargetMode="External" /><Relationship Id="rId90" Type="http://schemas.openxmlformats.org/officeDocument/2006/relationships/hyperlink" Target="https://podminky.urs.cz/item/CS_URS_2026_01/113204111" TargetMode="External" /><Relationship Id="rId91" Type="http://schemas.openxmlformats.org/officeDocument/2006/relationships/hyperlink" Target="https://podminky.urs.cz/item/CS_URS_2026_01/966006132" TargetMode="External" /><Relationship Id="rId92" Type="http://schemas.openxmlformats.org/officeDocument/2006/relationships/hyperlink" Target="https://podminky.urs.cz/item/CS_URS_2026_01/966006211" TargetMode="External" /><Relationship Id="rId93" Type="http://schemas.openxmlformats.org/officeDocument/2006/relationships/hyperlink" Target="https://podminky.urs.cz/item/CS_URS_2026_01/966006261" TargetMode="External" /><Relationship Id="rId94" Type="http://schemas.openxmlformats.org/officeDocument/2006/relationships/hyperlink" Target="https://podminky.urs.cz/item/CS_URS_2026_01/966001311" TargetMode="External" /><Relationship Id="rId95" Type="http://schemas.openxmlformats.org/officeDocument/2006/relationships/hyperlink" Target="https://podminky.urs.cz/item/CS_URS_2026_01/966005111" TargetMode="External" /><Relationship Id="rId96" Type="http://schemas.openxmlformats.org/officeDocument/2006/relationships/hyperlink" Target="https://podminky.urs.cz/item/CS_URS_2026_01/966006231" TargetMode="External" /><Relationship Id="rId97" Type="http://schemas.openxmlformats.org/officeDocument/2006/relationships/hyperlink" Target="https://podminky.urs.cz/item/CS_URS_2026_01/966006251" TargetMode="External" /><Relationship Id="rId98" Type="http://schemas.openxmlformats.org/officeDocument/2006/relationships/hyperlink" Target="https://podminky.urs.cz/item/CS_URS_2026_01/966007223" TargetMode="External" /><Relationship Id="rId99" Type="http://schemas.openxmlformats.org/officeDocument/2006/relationships/hyperlink" Target="https://podminky.urs.cz/item/CS_URS_2026_01/997006009" TargetMode="External" /><Relationship Id="rId100" Type="http://schemas.openxmlformats.org/officeDocument/2006/relationships/hyperlink" Target="https://podminky.urs.cz/item/CS_URS_2026_01/997221551" TargetMode="External" /><Relationship Id="rId101" Type="http://schemas.openxmlformats.org/officeDocument/2006/relationships/hyperlink" Target="https://podminky.urs.cz/item/CS_URS_2026_01/997221559" TargetMode="External" /><Relationship Id="rId102" Type="http://schemas.openxmlformats.org/officeDocument/2006/relationships/hyperlink" Target="https://podminky.urs.cz/item/CS_URS_2026_01/997221561" TargetMode="External" /><Relationship Id="rId103" Type="http://schemas.openxmlformats.org/officeDocument/2006/relationships/hyperlink" Target="https://podminky.urs.cz/item/CS_URS_2026_01/997221569" TargetMode="External" /><Relationship Id="rId104" Type="http://schemas.openxmlformats.org/officeDocument/2006/relationships/hyperlink" Target="https://podminky.urs.cz/item/CS_URS_2026_01/997221861" TargetMode="External" /><Relationship Id="rId105" Type="http://schemas.openxmlformats.org/officeDocument/2006/relationships/hyperlink" Target="https://podminky.urs.cz/item/CS_URS_2026_01/997221873" TargetMode="External" /><Relationship Id="rId106" Type="http://schemas.openxmlformats.org/officeDocument/2006/relationships/hyperlink" Target="https://podminky.urs.cz/item/CS_URS_2026_01/997221875" TargetMode="External" /><Relationship Id="rId107" Type="http://schemas.openxmlformats.org/officeDocument/2006/relationships/hyperlink" Target="https://podminky.urs.cz/item/CS_URS_2026_01/998223011" TargetMode="External" /><Relationship Id="rId108" Type="http://schemas.openxmlformats.org/officeDocument/2006/relationships/hyperlink" Target="https://podminky.urs.cz/item/CS_URS_2026_01/767223222" TargetMode="External" /><Relationship Id="rId109" Type="http://schemas.openxmlformats.org/officeDocument/2006/relationships/hyperlink" Target="https://podminky.urs.cz/item/CS_URS_2026_01/767995113" TargetMode="External" /><Relationship Id="rId110" Type="http://schemas.openxmlformats.org/officeDocument/2006/relationships/hyperlink" Target="https://podminky.urs.cz/item/CS_URS_2026_01/767996701" TargetMode="External" /><Relationship Id="rId111" Type="http://schemas.openxmlformats.org/officeDocument/2006/relationships/hyperlink" Target="https://podminky.urs.cz/item/CS_URS_2026_01/998767101" TargetMode="External" /><Relationship Id="rId112" Type="http://schemas.openxmlformats.org/officeDocument/2006/relationships/hyperlink" Target="https://podminky.urs.cz/item/CS_URS_2026_01/783301303" TargetMode="External" /><Relationship Id="rId113" Type="http://schemas.openxmlformats.org/officeDocument/2006/relationships/hyperlink" Target="https://podminky.urs.cz/item/CS_URS_2026_01/783301311" TargetMode="External" /><Relationship Id="rId114" Type="http://schemas.openxmlformats.org/officeDocument/2006/relationships/hyperlink" Target="https://podminky.urs.cz/item/CS_URS_2026_01/783314201" TargetMode="External" /><Relationship Id="rId115" Type="http://schemas.openxmlformats.org/officeDocument/2006/relationships/hyperlink" Target="https://podminky.urs.cz/item/CS_URS_2026_01/783317101" TargetMode="External" /><Relationship Id="rId116" Type="http://schemas.openxmlformats.org/officeDocument/2006/relationships/hyperlink" Target="https://podminky.urs.cz/item/CS_URS_2026_01/460161142" TargetMode="External" /><Relationship Id="rId117" Type="http://schemas.openxmlformats.org/officeDocument/2006/relationships/hyperlink" Target="https://podminky.urs.cz/item/CS_URS_2026_01/460341113" TargetMode="External" /><Relationship Id="rId118" Type="http://schemas.openxmlformats.org/officeDocument/2006/relationships/hyperlink" Target="https://podminky.urs.cz/item/CS_URS_2026_01/460341121" TargetMode="External" /><Relationship Id="rId119" Type="http://schemas.openxmlformats.org/officeDocument/2006/relationships/hyperlink" Target="https://podminky.urs.cz/item/CS_URS_2026_01/460361121" TargetMode="External" /><Relationship Id="rId120" Type="http://schemas.openxmlformats.org/officeDocument/2006/relationships/hyperlink" Target="https://podminky.urs.cz/item/CS_URS_2026_01/460431152" TargetMode="External" /><Relationship Id="rId121" Type="http://schemas.openxmlformats.org/officeDocument/2006/relationships/hyperlink" Target="https://podminky.urs.cz/item/CS_URS_2026_01/460661112" TargetMode="External" /><Relationship Id="rId122" Type="http://schemas.openxmlformats.org/officeDocument/2006/relationships/hyperlink" Target="https://podminky.urs.cz/item/CS_URS_2026_01/460671113" TargetMode="External" /><Relationship Id="rId123" Type="http://schemas.openxmlformats.org/officeDocument/2006/relationships/hyperlink" Target="https://podminky.urs.cz/item/CS_URS_2026_01/460791114" TargetMode="External" /><Relationship Id="rId124" Type="http://schemas.openxmlformats.org/officeDocument/2006/relationships/hyperlink" Target="https://podminky.urs.cz/item/CS_URS_2026_01/469981111" TargetMode="External" /><Relationship Id="rId1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22251106" TargetMode="External" /><Relationship Id="rId2" Type="http://schemas.openxmlformats.org/officeDocument/2006/relationships/hyperlink" Target="https://podminky.urs.cz/item/CS_URS_2026_01/162751117" TargetMode="External" /><Relationship Id="rId3" Type="http://schemas.openxmlformats.org/officeDocument/2006/relationships/hyperlink" Target="https://podminky.urs.cz/item/CS_URS_2026_01/171201231" TargetMode="External" /><Relationship Id="rId4" Type="http://schemas.openxmlformats.org/officeDocument/2006/relationships/hyperlink" Target="https://podminky.urs.cz/item/CS_URS_2026_01/181951112" TargetMode="External" /><Relationship Id="rId5" Type="http://schemas.openxmlformats.org/officeDocument/2006/relationships/hyperlink" Target="https://podminky.urs.cz/item/CS_URS_2026_01/564561111" TargetMode="External" /><Relationship Id="rId6" Type="http://schemas.openxmlformats.org/officeDocument/2006/relationships/hyperlink" Target="https://podminky.urs.cz/item/CS_URS_2026_01/564961315" TargetMode="External" /><Relationship Id="rId7" Type="http://schemas.openxmlformats.org/officeDocument/2006/relationships/hyperlink" Target="https://podminky.urs.cz/item/CS_URS_2026_01/564971315" TargetMode="External" /><Relationship Id="rId8" Type="http://schemas.openxmlformats.org/officeDocument/2006/relationships/hyperlink" Target="https://podminky.urs.cz/item/CS_URS_2026_01/919726122" TargetMode="External" /><Relationship Id="rId9" Type="http://schemas.openxmlformats.org/officeDocument/2006/relationships/hyperlink" Target="https://podminky.urs.cz/item/CS_URS_2026_01/997221551" TargetMode="External" /><Relationship Id="rId10" Type="http://schemas.openxmlformats.org/officeDocument/2006/relationships/hyperlink" Target="https://podminky.urs.cz/item/CS_URS_2026_01/997221559" TargetMode="External" /><Relationship Id="rId11" Type="http://schemas.openxmlformats.org/officeDocument/2006/relationships/hyperlink" Target="https://podminky.urs.cz/item/CS_URS_2026_01/997221611" TargetMode="External" /><Relationship Id="rId12" Type="http://schemas.openxmlformats.org/officeDocument/2006/relationships/hyperlink" Target="https://podminky.urs.cz/item/CS_URS_2026_01/9982251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218100001" TargetMode="External" /><Relationship Id="rId2" Type="http://schemas.openxmlformats.org/officeDocument/2006/relationships/hyperlink" Target="https://podminky.urs.cz/item/CS_URS_2026_01/741372833" TargetMode="External" /><Relationship Id="rId3" Type="http://schemas.openxmlformats.org/officeDocument/2006/relationships/hyperlink" Target="https://podminky.urs.cz/item/CS_URS_2026_01/218204105" TargetMode="External" /><Relationship Id="rId4" Type="http://schemas.openxmlformats.org/officeDocument/2006/relationships/hyperlink" Target="https://podminky.urs.cz/item/CS_URS_2026_01/218100003" TargetMode="External" /><Relationship Id="rId5" Type="http://schemas.openxmlformats.org/officeDocument/2006/relationships/hyperlink" Target="https://podminky.urs.cz/item/CS_URS_2026_01/218204201" TargetMode="External" /><Relationship Id="rId6" Type="http://schemas.openxmlformats.org/officeDocument/2006/relationships/hyperlink" Target="https://podminky.urs.cz/item/CS_URS_2026_01/218204202" TargetMode="External" /><Relationship Id="rId7" Type="http://schemas.openxmlformats.org/officeDocument/2006/relationships/hyperlink" Target="https://podminky.urs.cz/item/CS_URS_2026_01/218220300" TargetMode="External" /><Relationship Id="rId8" Type="http://schemas.openxmlformats.org/officeDocument/2006/relationships/hyperlink" Target="https://podminky.urs.cz/item/CS_URS_2026_01/468051121" TargetMode="External" /><Relationship Id="rId9" Type="http://schemas.openxmlformats.org/officeDocument/2006/relationships/hyperlink" Target="https://podminky.urs.cz/item/CS_URS_2026_01/460391123" TargetMode="External" /><Relationship Id="rId10" Type="http://schemas.openxmlformats.org/officeDocument/2006/relationships/hyperlink" Target="https://podminky.urs.cz/item/CS_URS_2026_01/460131113" TargetMode="External" /><Relationship Id="rId11" Type="http://schemas.openxmlformats.org/officeDocument/2006/relationships/hyperlink" Target="https://podminky.urs.cz/item/CS_URS_2026_01/469972122" TargetMode="External" /><Relationship Id="rId12" Type="http://schemas.openxmlformats.org/officeDocument/2006/relationships/hyperlink" Target="https://podminky.urs.cz/item/CS_URS_2026_01/469981111" TargetMode="External" /><Relationship Id="rId13" Type="http://schemas.openxmlformats.org/officeDocument/2006/relationships/hyperlink" Target="https://podminky.urs.cz/item/CS_URS_2026_01/742124830" TargetMode="External" /><Relationship Id="rId14" Type="http://schemas.openxmlformats.org/officeDocument/2006/relationships/hyperlink" Target="https://podminky.urs.cz/item/CS_URS_2026_01/742110822" TargetMode="External" /><Relationship Id="rId15" Type="http://schemas.openxmlformats.org/officeDocument/2006/relationships/hyperlink" Target="https://podminky.urs.cz/item/CS_URS_2026_01/210100001" TargetMode="External" /><Relationship Id="rId16" Type="http://schemas.openxmlformats.org/officeDocument/2006/relationships/hyperlink" Target="https://podminky.urs.cz/item/CS_URS_2026_01/210100003" TargetMode="External" /><Relationship Id="rId17" Type="http://schemas.openxmlformats.org/officeDocument/2006/relationships/hyperlink" Target="https://podminky.urs.cz/item/CS_URS_2026_01/210021055" TargetMode="External" /><Relationship Id="rId18" Type="http://schemas.openxmlformats.org/officeDocument/2006/relationships/hyperlink" Target="https://podminky.urs.cz/item/CS_URS_2026_01/741320165" TargetMode="External" /><Relationship Id="rId19" Type="http://schemas.openxmlformats.org/officeDocument/2006/relationships/hyperlink" Target="https://podminky.urs.cz/item/CS_URS_2026_01/741321003" TargetMode="External" /><Relationship Id="rId20" Type="http://schemas.openxmlformats.org/officeDocument/2006/relationships/hyperlink" Target="https://podminky.urs.cz/item/CS_URS_2026_01/741330032" TargetMode="External" /><Relationship Id="rId21" Type="http://schemas.openxmlformats.org/officeDocument/2006/relationships/hyperlink" Target="https://podminky.urs.cz/item/CS_URS_2026_01/210812011" TargetMode="External" /><Relationship Id="rId22" Type="http://schemas.openxmlformats.org/officeDocument/2006/relationships/hyperlink" Target="https://podminky.urs.cz/item/CS_URS_2026_01/210812035" TargetMode="External" /><Relationship Id="rId23" Type="http://schemas.openxmlformats.org/officeDocument/2006/relationships/hyperlink" Target="https://podminky.urs.cz/item/CS_URS_2026_01/998225111" TargetMode="External" /><Relationship Id="rId24" Type="http://schemas.openxmlformats.org/officeDocument/2006/relationships/hyperlink" Target="https://podminky.urs.cz/item/CS_URS_2026_01/998225194" TargetMode="External" /><Relationship Id="rId25" Type="http://schemas.openxmlformats.org/officeDocument/2006/relationships/hyperlink" Target="https://podminky.urs.cz/item/CS_URS_2026_01/460030011" TargetMode="External" /><Relationship Id="rId26" Type="http://schemas.openxmlformats.org/officeDocument/2006/relationships/hyperlink" Target="https://podminky.urs.cz/item/CS_URS_2026_01/460030015" TargetMode="External" /><Relationship Id="rId27" Type="http://schemas.openxmlformats.org/officeDocument/2006/relationships/hyperlink" Target="https://podminky.urs.cz/item/CS_URS_2026_01/460161172" TargetMode="External" /><Relationship Id="rId28" Type="http://schemas.openxmlformats.org/officeDocument/2006/relationships/hyperlink" Target="https://podminky.urs.cz/item/CS_URS_2026_01/460431162" TargetMode="External" /><Relationship Id="rId29" Type="http://schemas.openxmlformats.org/officeDocument/2006/relationships/hyperlink" Target="https://podminky.urs.cz/item/CS_URS_2026_01/998225111" TargetMode="External" /><Relationship Id="rId30" Type="http://schemas.openxmlformats.org/officeDocument/2006/relationships/hyperlink" Target="https://podminky.urs.cz/item/CS_URS_2026_01/998225194" TargetMode="External" /><Relationship Id="rId31" Type="http://schemas.openxmlformats.org/officeDocument/2006/relationships/hyperlink" Target="https://podminky.urs.cz/item/CS_URS_2026_01/460161172" TargetMode="External" /><Relationship Id="rId32" Type="http://schemas.openxmlformats.org/officeDocument/2006/relationships/hyperlink" Target="https://podminky.urs.cz/item/CS_URS_2026_01/460431162" TargetMode="External" /><Relationship Id="rId33" Type="http://schemas.openxmlformats.org/officeDocument/2006/relationships/hyperlink" Target="https://podminky.urs.cz/item/CS_URS_2026_01/451577877" TargetMode="External" /><Relationship Id="rId34" Type="http://schemas.openxmlformats.org/officeDocument/2006/relationships/hyperlink" Target="https://podminky.urs.cz/item/CS_URS_2026_01/468021221" TargetMode="External" /><Relationship Id="rId35" Type="http://schemas.openxmlformats.org/officeDocument/2006/relationships/hyperlink" Target="https://podminky.urs.cz/item/CS_URS_2026_01/460881612" TargetMode="External" /><Relationship Id="rId36" Type="http://schemas.openxmlformats.org/officeDocument/2006/relationships/hyperlink" Target="https://podminky.urs.cz/item/CS_URS_2026_01/998225111" TargetMode="External" /><Relationship Id="rId37" Type="http://schemas.openxmlformats.org/officeDocument/2006/relationships/hyperlink" Target="https://podminky.urs.cz/item/CS_URS_2026_01/998225194" TargetMode="External" /><Relationship Id="rId38" Type="http://schemas.openxmlformats.org/officeDocument/2006/relationships/hyperlink" Target="https://podminky.urs.cz/item/CS_URS_2026_01/460161172" TargetMode="External" /><Relationship Id="rId39" Type="http://schemas.openxmlformats.org/officeDocument/2006/relationships/hyperlink" Target="https://podminky.urs.cz/item/CS_URS_2026_01/460431162" TargetMode="External" /><Relationship Id="rId40" Type="http://schemas.openxmlformats.org/officeDocument/2006/relationships/hyperlink" Target="https://podminky.urs.cz/item/CS_URS_2026_01/919123121" TargetMode="External" /><Relationship Id="rId41" Type="http://schemas.openxmlformats.org/officeDocument/2006/relationships/hyperlink" Target="https://podminky.urs.cz/item/CS_URS_2026_01/919735111" TargetMode="External" /><Relationship Id="rId42" Type="http://schemas.openxmlformats.org/officeDocument/2006/relationships/hyperlink" Target="https://podminky.urs.cz/item/CS_URS_2026_01/460881211" TargetMode="External" /><Relationship Id="rId43" Type="http://schemas.openxmlformats.org/officeDocument/2006/relationships/hyperlink" Target="https://podminky.urs.cz/item/CS_URS_2026_01/460871161" TargetMode="External" /><Relationship Id="rId44" Type="http://schemas.openxmlformats.org/officeDocument/2006/relationships/hyperlink" Target="https://podminky.urs.cz/item/CS_URS_2026_01/998225111" TargetMode="External" /><Relationship Id="rId45" Type="http://schemas.openxmlformats.org/officeDocument/2006/relationships/hyperlink" Target="https://podminky.urs.cz/item/CS_URS_2026_01/998225194" TargetMode="External" /><Relationship Id="rId46" Type="http://schemas.openxmlformats.org/officeDocument/2006/relationships/hyperlink" Target="https://podminky.urs.cz/item/CS_URS_2026_01/460161172" TargetMode="External" /><Relationship Id="rId47" Type="http://schemas.openxmlformats.org/officeDocument/2006/relationships/hyperlink" Target="https://podminky.urs.cz/item/CS_URS_2026_01/460431162" TargetMode="External" /><Relationship Id="rId48" Type="http://schemas.openxmlformats.org/officeDocument/2006/relationships/hyperlink" Target="https://podminky.urs.cz/item/CS_URS_2026_01/998225111" TargetMode="External" /><Relationship Id="rId49" Type="http://schemas.openxmlformats.org/officeDocument/2006/relationships/hyperlink" Target="https://podminky.urs.cz/item/CS_URS_2026_01/998225194" TargetMode="External" /><Relationship Id="rId50" Type="http://schemas.openxmlformats.org/officeDocument/2006/relationships/hyperlink" Target="https://podminky.urs.cz/item/CS_URS_2026_01/460161272" TargetMode="External" /><Relationship Id="rId51" Type="http://schemas.openxmlformats.org/officeDocument/2006/relationships/hyperlink" Target="https://podminky.urs.cz/item/CS_URS_2026_01/460431262" TargetMode="External" /><Relationship Id="rId52" Type="http://schemas.openxmlformats.org/officeDocument/2006/relationships/hyperlink" Target="https://podminky.urs.cz/item/CS_URS_2026_01/998225111" TargetMode="External" /><Relationship Id="rId53" Type="http://schemas.openxmlformats.org/officeDocument/2006/relationships/hyperlink" Target="https://podminky.urs.cz/item/CS_URS_2026_01/998225194" TargetMode="External" /><Relationship Id="rId54" Type="http://schemas.openxmlformats.org/officeDocument/2006/relationships/hyperlink" Target="https://podminky.urs.cz/item/CS_URS_2026_01/460431333" TargetMode="External" /><Relationship Id="rId55" Type="http://schemas.openxmlformats.org/officeDocument/2006/relationships/hyperlink" Target="https://podminky.urs.cz/item/CS_URS_2026_01/460871154" TargetMode="External" /><Relationship Id="rId56" Type="http://schemas.openxmlformats.org/officeDocument/2006/relationships/hyperlink" Target="https://podminky.urs.cz/item/CS_URS_2026_01/210220020" TargetMode="External" /><Relationship Id="rId57" Type="http://schemas.openxmlformats.org/officeDocument/2006/relationships/hyperlink" Target="https://podminky.urs.cz/item/CS_URS_2026_01/210220302" TargetMode="External" /><Relationship Id="rId58" Type="http://schemas.openxmlformats.org/officeDocument/2006/relationships/hyperlink" Target="https://podminky.urs.cz/item/CS_URS_2026_01/741122211" TargetMode="External" /><Relationship Id="rId59" Type="http://schemas.openxmlformats.org/officeDocument/2006/relationships/hyperlink" Target="https://podminky.urs.cz/item/CS_URS_2026_01/741122223" TargetMode="External" /><Relationship Id="rId60" Type="http://schemas.openxmlformats.org/officeDocument/2006/relationships/hyperlink" Target="https://podminky.urs.cz/item/CS_URS_2026_01/741110043" TargetMode="External" /><Relationship Id="rId61" Type="http://schemas.openxmlformats.org/officeDocument/2006/relationships/hyperlink" Target="https://podminky.urs.cz/item/CS_URS_2026_01/741128021" TargetMode="External" /><Relationship Id="rId62" Type="http://schemas.openxmlformats.org/officeDocument/2006/relationships/hyperlink" Target="https://podminky.urs.cz/item/CS_URS_2026_01/741128022" TargetMode="External" /><Relationship Id="rId63" Type="http://schemas.openxmlformats.org/officeDocument/2006/relationships/hyperlink" Target="https://podminky.urs.cz/item/CS_URS_2026_01/460671112" TargetMode="External" /><Relationship Id="rId64" Type="http://schemas.openxmlformats.org/officeDocument/2006/relationships/hyperlink" Target="https://podminky.urs.cz/item/CS_URS_2026_01/460821111" TargetMode="External" /><Relationship Id="rId65" Type="http://schemas.openxmlformats.org/officeDocument/2006/relationships/hyperlink" Target="https://podminky.urs.cz/item/CS_URS_2026_01/741122142" TargetMode="External" /><Relationship Id="rId66" Type="http://schemas.openxmlformats.org/officeDocument/2006/relationships/hyperlink" Target="https://podminky.urs.cz/item/CS_URS_2026_01/210100101" TargetMode="External" /><Relationship Id="rId67" Type="http://schemas.openxmlformats.org/officeDocument/2006/relationships/hyperlink" Target="https://podminky.urs.cz/item/CS_URS_2026_01/210100096" TargetMode="External" /><Relationship Id="rId68" Type="http://schemas.openxmlformats.org/officeDocument/2006/relationships/hyperlink" Target="https://podminky.urs.cz/item/CS_URS_2026_01/210203901" TargetMode="External" /><Relationship Id="rId69" Type="http://schemas.openxmlformats.org/officeDocument/2006/relationships/hyperlink" Target="https://podminky.urs.cz/item/CS_URS_2026_01/210100252" TargetMode="External" /><Relationship Id="rId70" Type="http://schemas.openxmlformats.org/officeDocument/2006/relationships/hyperlink" Target="https://podminky.urs.cz/item/CS_URS_2026_01/210220301" TargetMode="External" /><Relationship Id="rId71" Type="http://schemas.openxmlformats.org/officeDocument/2006/relationships/hyperlink" Target="https://podminky.urs.cz/item/CS_URS_2026_01/210220302" TargetMode="External" /><Relationship Id="rId72" Type="http://schemas.openxmlformats.org/officeDocument/2006/relationships/hyperlink" Target="https://podminky.urs.cz/item/CS_URS_2026_01/460611113" TargetMode="External" /><Relationship Id="rId73" Type="http://schemas.openxmlformats.org/officeDocument/2006/relationships/hyperlink" Target="https://podminky.urs.cz/item/CS_URS_2026_01/460641124" TargetMode="External" /><Relationship Id="rId74" Type="http://schemas.openxmlformats.org/officeDocument/2006/relationships/hyperlink" Target="https://podminky.urs.cz/item/CS_URS_2026_01/210204011" TargetMode="External" /><Relationship Id="rId75" Type="http://schemas.openxmlformats.org/officeDocument/2006/relationships/hyperlink" Target="https://podminky.urs.cz/item/CS_URS_2026_01/945421110" TargetMode="External" /><Relationship Id="rId76" Type="http://schemas.openxmlformats.org/officeDocument/2006/relationships/hyperlink" Target="https://podminky.urs.cz/item/CS_URS_2026_01/210204222" TargetMode="External" /><Relationship Id="rId77" Type="http://schemas.openxmlformats.org/officeDocument/2006/relationships/hyperlink" Target="https://podminky.urs.cz/item/CS_URS_2026_01/210204103" TargetMode="External" /><Relationship Id="rId78" Type="http://schemas.openxmlformats.org/officeDocument/2006/relationships/hyperlink" Target="https://podminky.urs.cz/item/CS_URS_2026_01/210204201" TargetMode="External" /><Relationship Id="rId79" Type="http://schemas.openxmlformats.org/officeDocument/2006/relationships/hyperlink" Target="https://podminky.urs.cz/item/CS_URS_2026_01/210191519" TargetMode="External" /><Relationship Id="rId80" Type="http://schemas.openxmlformats.org/officeDocument/2006/relationships/hyperlink" Target="https://podminky.urs.cz/item/CS_URS_2026_01/460841111" TargetMode="External" /><Relationship Id="rId81" Type="http://schemas.openxmlformats.org/officeDocument/2006/relationships/hyperlink" Target="https://podminky.urs.cz/item/CS_URS_2026_01/460841141" TargetMode="External" /><Relationship Id="rId82" Type="http://schemas.openxmlformats.org/officeDocument/2006/relationships/hyperlink" Target="https://podminky.urs.cz/item/CS_URS_2026_01/460841811" TargetMode="External" /><Relationship Id="rId83" Type="http://schemas.openxmlformats.org/officeDocument/2006/relationships/hyperlink" Target="https://podminky.urs.cz/item/CS_URS_2026_01/892312121" TargetMode="External" /><Relationship Id="rId84" Type="http://schemas.openxmlformats.org/officeDocument/2006/relationships/hyperlink" Target="https://podminky.urs.cz/item/CS_URS_2026_01/210280002" TargetMode="External" /><Relationship Id="rId85" Type="http://schemas.openxmlformats.org/officeDocument/2006/relationships/hyperlink" Target="https://podminky.urs.cz/item/CS_URS_2026_01/460010024" TargetMode="External" /><Relationship Id="rId8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2251221" TargetMode="External" /><Relationship Id="rId2" Type="http://schemas.openxmlformats.org/officeDocument/2006/relationships/hyperlink" Target="https://podminky.urs.cz/item/CS_URS_2026_01/122151101" TargetMode="External" /><Relationship Id="rId3" Type="http://schemas.openxmlformats.org/officeDocument/2006/relationships/hyperlink" Target="https://podminky.urs.cz/item/CS_URS_2026_01/122251101" TargetMode="External" /><Relationship Id="rId4" Type="http://schemas.openxmlformats.org/officeDocument/2006/relationships/hyperlink" Target="https://podminky.urs.cz/item/CS_URS_2026_01/132251101" TargetMode="External" /><Relationship Id="rId5" Type="http://schemas.openxmlformats.org/officeDocument/2006/relationships/hyperlink" Target="https://podminky.urs.cz/item/CS_URS_2026_01/132251253" TargetMode="External" /><Relationship Id="rId6" Type="http://schemas.openxmlformats.org/officeDocument/2006/relationships/hyperlink" Target="https://podminky.urs.cz/item/CS_URS_2026_01/162351103" TargetMode="External" /><Relationship Id="rId7" Type="http://schemas.openxmlformats.org/officeDocument/2006/relationships/hyperlink" Target="https://podminky.urs.cz/item/CS_URS_2026_01/162751117" TargetMode="External" /><Relationship Id="rId8" Type="http://schemas.openxmlformats.org/officeDocument/2006/relationships/hyperlink" Target="https://podminky.urs.cz/item/CS_URS_2026_01/167151101" TargetMode="External" /><Relationship Id="rId9" Type="http://schemas.openxmlformats.org/officeDocument/2006/relationships/hyperlink" Target="https://podminky.urs.cz/item/CS_URS_2026_01/167151111" TargetMode="External" /><Relationship Id="rId10" Type="http://schemas.openxmlformats.org/officeDocument/2006/relationships/hyperlink" Target="https://podminky.urs.cz/item/CS_URS_2026_01/171201231" TargetMode="External" /><Relationship Id="rId11" Type="http://schemas.openxmlformats.org/officeDocument/2006/relationships/hyperlink" Target="https://podminky.urs.cz/item/CS_URS_2026_01/174151101" TargetMode="External" /><Relationship Id="rId12" Type="http://schemas.openxmlformats.org/officeDocument/2006/relationships/hyperlink" Target="https://podminky.urs.cz/item/CS_URS_2026_01/181111111" TargetMode="External" /><Relationship Id="rId13" Type="http://schemas.openxmlformats.org/officeDocument/2006/relationships/hyperlink" Target="https://podminky.urs.cz/item/CS_URS_2026_01/181351003" TargetMode="External" /><Relationship Id="rId14" Type="http://schemas.openxmlformats.org/officeDocument/2006/relationships/hyperlink" Target="https://podminky.urs.cz/item/CS_URS_2026_01/181411131" TargetMode="External" /><Relationship Id="rId15" Type="http://schemas.openxmlformats.org/officeDocument/2006/relationships/hyperlink" Target="https://podminky.urs.cz/item/CS_URS_2026_01/182303111" TargetMode="External" /><Relationship Id="rId16" Type="http://schemas.openxmlformats.org/officeDocument/2006/relationships/hyperlink" Target="https://podminky.urs.cz/item/CS_URS_2026_01/183402121" TargetMode="External" /><Relationship Id="rId17" Type="http://schemas.openxmlformats.org/officeDocument/2006/relationships/hyperlink" Target="https://podminky.urs.cz/item/CS_URS_2026_01/184813511" TargetMode="External" /><Relationship Id="rId18" Type="http://schemas.openxmlformats.org/officeDocument/2006/relationships/hyperlink" Target="https://podminky.urs.cz/item/CS_URS_2026_01/185804312" TargetMode="External" /><Relationship Id="rId19" Type="http://schemas.openxmlformats.org/officeDocument/2006/relationships/hyperlink" Target="https://podminky.urs.cz/item/CS_URS_2026_01/998231311" TargetMode="External" /><Relationship Id="rId20" Type="http://schemas.openxmlformats.org/officeDocument/2006/relationships/hyperlink" Target="https://podminky.urs.cz/item/CS_URS_2026_01/721174024" TargetMode="External" /><Relationship Id="rId21" Type="http://schemas.openxmlformats.org/officeDocument/2006/relationships/hyperlink" Target="https://podminky.urs.cz/item/CS_URS_2026_01/767995113" TargetMode="External" /><Relationship Id="rId22" Type="http://schemas.openxmlformats.org/officeDocument/2006/relationships/hyperlink" Target="https://podminky.urs.cz/item/CS_URS_2026_01/998767101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2164000" TargetMode="External" /><Relationship Id="rId2" Type="http://schemas.openxmlformats.org/officeDocument/2006/relationships/hyperlink" Target="https://podminky.urs.cz/item/CS_URS_2026_01/012303000" TargetMode="External" /><Relationship Id="rId3" Type="http://schemas.openxmlformats.org/officeDocument/2006/relationships/hyperlink" Target="https://podminky.urs.cz/item/CS_URS_2026_01/012403000" TargetMode="External" /><Relationship Id="rId4" Type="http://schemas.openxmlformats.org/officeDocument/2006/relationships/hyperlink" Target="https://podminky.urs.cz/item/CS_URS_2026_01/012414000" TargetMode="External" /><Relationship Id="rId5" Type="http://schemas.openxmlformats.org/officeDocument/2006/relationships/hyperlink" Target="https://podminky.urs.cz/item/CS_URS_2026_01/030001000" TargetMode="External" /><Relationship Id="rId6" Type="http://schemas.openxmlformats.org/officeDocument/2006/relationships/hyperlink" Target="https://podminky.urs.cz/item/CS_URS_2026_01/034303000" TargetMode="External" /><Relationship Id="rId7" Type="http://schemas.openxmlformats.org/officeDocument/2006/relationships/hyperlink" Target="https://podminky.urs.cz/item/CS_URS_2026_01/043154000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35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144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003-0-26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Teplice - Navýšení kapacity parkovacích stání ul. Trnovanská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Teplice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20. 1. 2026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Projekce dopravní Filip, s.r.o.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16.5" customHeight="1">
      <c r="A55" s="114" t="s">
        <v>77</v>
      </c>
      <c r="B55" s="115"/>
      <c r="C55" s="116"/>
      <c r="D55" s="117" t="s">
        <v>78</v>
      </c>
      <c r="E55" s="117"/>
      <c r="F55" s="117"/>
      <c r="G55" s="117"/>
      <c r="H55" s="117"/>
      <c r="I55" s="118"/>
      <c r="J55" s="117" t="s">
        <v>79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101 - Komunikace a zpe...'!J30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80</v>
      </c>
      <c r="AR55" s="121"/>
      <c r="AS55" s="122">
        <v>0</v>
      </c>
      <c r="AT55" s="123">
        <f>ROUND(SUM(AV55:AW55),2)</f>
        <v>0</v>
      </c>
      <c r="AU55" s="124">
        <f>'SO 101 - Komunikace a zpe...'!P95</f>
        <v>0</v>
      </c>
      <c r="AV55" s="123">
        <f>'SO 101 - Komunikace a zpe...'!J33</f>
        <v>0</v>
      </c>
      <c r="AW55" s="123">
        <f>'SO 101 - Komunikace a zpe...'!J34</f>
        <v>0</v>
      </c>
      <c r="AX55" s="123">
        <f>'SO 101 - Komunikace a zpe...'!J35</f>
        <v>0</v>
      </c>
      <c r="AY55" s="123">
        <f>'SO 101 - Komunikace a zpe...'!J36</f>
        <v>0</v>
      </c>
      <c r="AZ55" s="123">
        <f>'SO 101 - Komunikace a zpe...'!F33</f>
        <v>0</v>
      </c>
      <c r="BA55" s="123">
        <f>'SO 101 - Komunikace a zpe...'!F34</f>
        <v>0</v>
      </c>
      <c r="BB55" s="123">
        <f>'SO 101 - Komunikace a zpe...'!F35</f>
        <v>0</v>
      </c>
      <c r="BC55" s="123">
        <f>'SO 101 - Komunikace a zpe...'!F36</f>
        <v>0</v>
      </c>
      <c r="BD55" s="125">
        <f>'SO 101 - Komunikace a zpe...'!F37</f>
        <v>0</v>
      </c>
      <c r="BE55" s="7"/>
      <c r="BT55" s="126" t="s">
        <v>81</v>
      </c>
      <c r="BV55" s="126" t="s">
        <v>75</v>
      </c>
      <c r="BW55" s="126" t="s">
        <v>82</v>
      </c>
      <c r="BX55" s="126" t="s">
        <v>5</v>
      </c>
      <c r="CL55" s="126" t="s">
        <v>19</v>
      </c>
      <c r="CM55" s="126" t="s">
        <v>83</v>
      </c>
    </row>
    <row r="56" s="7" customFormat="1" ht="24.75" customHeight="1">
      <c r="A56" s="114" t="s">
        <v>77</v>
      </c>
      <c r="B56" s="115"/>
      <c r="C56" s="116"/>
      <c r="D56" s="117" t="s">
        <v>84</v>
      </c>
      <c r="E56" s="117"/>
      <c r="F56" s="117"/>
      <c r="G56" s="117"/>
      <c r="H56" s="117"/>
      <c r="I56" s="118"/>
      <c r="J56" s="117" t="s">
        <v>85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101s - Sanace aktivní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80</v>
      </c>
      <c r="AR56" s="121"/>
      <c r="AS56" s="122">
        <v>0</v>
      </c>
      <c r="AT56" s="123">
        <f>ROUND(SUM(AV56:AW56),2)</f>
        <v>0</v>
      </c>
      <c r="AU56" s="124">
        <f>'SO 101s - Sanace aktivní ...'!P85</f>
        <v>0</v>
      </c>
      <c r="AV56" s="123">
        <f>'SO 101s - Sanace aktivní ...'!J33</f>
        <v>0</v>
      </c>
      <c r="AW56" s="123">
        <f>'SO 101s - Sanace aktivní ...'!J34</f>
        <v>0</v>
      </c>
      <c r="AX56" s="123">
        <f>'SO 101s - Sanace aktivní ...'!J35</f>
        <v>0</v>
      </c>
      <c r="AY56" s="123">
        <f>'SO 101s - Sanace aktivní ...'!J36</f>
        <v>0</v>
      </c>
      <c r="AZ56" s="123">
        <f>'SO 101s - Sanace aktivní ...'!F33</f>
        <v>0</v>
      </c>
      <c r="BA56" s="123">
        <f>'SO 101s - Sanace aktivní ...'!F34</f>
        <v>0</v>
      </c>
      <c r="BB56" s="123">
        <f>'SO 101s - Sanace aktivní ...'!F35</f>
        <v>0</v>
      </c>
      <c r="BC56" s="123">
        <f>'SO 101s - Sanace aktivní ...'!F36</f>
        <v>0</v>
      </c>
      <c r="BD56" s="125">
        <f>'SO 101s - Sanace aktivní ...'!F37</f>
        <v>0</v>
      </c>
      <c r="BE56" s="7"/>
      <c r="BT56" s="126" t="s">
        <v>81</v>
      </c>
      <c r="BV56" s="126" t="s">
        <v>75</v>
      </c>
      <c r="BW56" s="126" t="s">
        <v>86</v>
      </c>
      <c r="BX56" s="126" t="s">
        <v>5</v>
      </c>
      <c r="CL56" s="126" t="s">
        <v>19</v>
      </c>
      <c r="CM56" s="126" t="s">
        <v>83</v>
      </c>
    </row>
    <row r="57" s="7" customFormat="1" ht="16.5" customHeight="1">
      <c r="A57" s="114" t="s">
        <v>77</v>
      </c>
      <c r="B57" s="115"/>
      <c r="C57" s="116"/>
      <c r="D57" s="117" t="s">
        <v>87</v>
      </c>
      <c r="E57" s="117"/>
      <c r="F57" s="117"/>
      <c r="G57" s="117"/>
      <c r="H57" s="117"/>
      <c r="I57" s="118"/>
      <c r="J57" s="117" t="s">
        <v>88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401 - Veřejné osvětlení'!J30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80</v>
      </c>
      <c r="AR57" s="121"/>
      <c r="AS57" s="122">
        <v>0</v>
      </c>
      <c r="AT57" s="123">
        <f>ROUND(SUM(AV57:AW57),2)</f>
        <v>0</v>
      </c>
      <c r="AU57" s="124">
        <f>'SO 401 - Veřejné osvětlení'!P94</f>
        <v>0</v>
      </c>
      <c r="AV57" s="123">
        <f>'SO 401 - Veřejné osvětlení'!J33</f>
        <v>0</v>
      </c>
      <c r="AW57" s="123">
        <f>'SO 401 - Veřejné osvětlení'!J34</f>
        <v>0</v>
      </c>
      <c r="AX57" s="123">
        <f>'SO 401 - Veřejné osvětlení'!J35</f>
        <v>0</v>
      </c>
      <c r="AY57" s="123">
        <f>'SO 401 - Veřejné osvětlení'!J36</f>
        <v>0</v>
      </c>
      <c r="AZ57" s="123">
        <f>'SO 401 - Veřejné osvětlení'!F33</f>
        <v>0</v>
      </c>
      <c r="BA57" s="123">
        <f>'SO 401 - Veřejné osvětlení'!F34</f>
        <v>0</v>
      </c>
      <c r="BB57" s="123">
        <f>'SO 401 - Veřejné osvětlení'!F35</f>
        <v>0</v>
      </c>
      <c r="BC57" s="123">
        <f>'SO 401 - Veřejné osvětlení'!F36</f>
        <v>0</v>
      </c>
      <c r="BD57" s="125">
        <f>'SO 401 - Veřejné osvětlení'!F37</f>
        <v>0</v>
      </c>
      <c r="BE57" s="7"/>
      <c r="BT57" s="126" t="s">
        <v>81</v>
      </c>
      <c r="BV57" s="126" t="s">
        <v>75</v>
      </c>
      <c r="BW57" s="126" t="s">
        <v>89</v>
      </c>
      <c r="BX57" s="126" t="s">
        <v>5</v>
      </c>
      <c r="CL57" s="126" t="s">
        <v>28</v>
      </c>
      <c r="CM57" s="126" t="s">
        <v>83</v>
      </c>
    </row>
    <row r="58" s="7" customFormat="1" ht="16.5" customHeight="1">
      <c r="A58" s="114" t="s">
        <v>77</v>
      </c>
      <c r="B58" s="115"/>
      <c r="C58" s="116"/>
      <c r="D58" s="117" t="s">
        <v>90</v>
      </c>
      <c r="E58" s="117"/>
      <c r="F58" s="117"/>
      <c r="G58" s="117"/>
      <c r="H58" s="117"/>
      <c r="I58" s="118"/>
      <c r="J58" s="117" t="s">
        <v>91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801 - Krajinářské úpravy'!J30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80</v>
      </c>
      <c r="AR58" s="121"/>
      <c r="AS58" s="122">
        <v>0</v>
      </c>
      <c r="AT58" s="123">
        <f>ROUND(SUM(AV58:AW58),2)</f>
        <v>0</v>
      </c>
      <c r="AU58" s="124">
        <f>'SO 801 - Krajinářské úpravy'!P86</f>
        <v>0</v>
      </c>
      <c r="AV58" s="123">
        <f>'SO 801 - Krajinářské úpravy'!J33</f>
        <v>0</v>
      </c>
      <c r="AW58" s="123">
        <f>'SO 801 - Krajinářské úpravy'!J34</f>
        <v>0</v>
      </c>
      <c r="AX58" s="123">
        <f>'SO 801 - Krajinářské úpravy'!J35</f>
        <v>0</v>
      </c>
      <c r="AY58" s="123">
        <f>'SO 801 - Krajinářské úpravy'!J36</f>
        <v>0</v>
      </c>
      <c r="AZ58" s="123">
        <f>'SO 801 - Krajinářské úpravy'!F33</f>
        <v>0</v>
      </c>
      <c r="BA58" s="123">
        <f>'SO 801 - Krajinářské úpravy'!F34</f>
        <v>0</v>
      </c>
      <c r="BB58" s="123">
        <f>'SO 801 - Krajinářské úpravy'!F35</f>
        <v>0</v>
      </c>
      <c r="BC58" s="123">
        <f>'SO 801 - Krajinářské úpravy'!F36</f>
        <v>0</v>
      </c>
      <c r="BD58" s="125">
        <f>'SO 801 - Krajinářské úpravy'!F37</f>
        <v>0</v>
      </c>
      <c r="BE58" s="7"/>
      <c r="BT58" s="126" t="s">
        <v>81</v>
      </c>
      <c r="BV58" s="126" t="s">
        <v>75</v>
      </c>
      <c r="BW58" s="126" t="s">
        <v>92</v>
      </c>
      <c r="BX58" s="126" t="s">
        <v>5</v>
      </c>
      <c r="CL58" s="126" t="s">
        <v>28</v>
      </c>
      <c r="CM58" s="126" t="s">
        <v>83</v>
      </c>
    </row>
    <row r="59" s="7" customFormat="1" ht="16.5" customHeight="1">
      <c r="A59" s="114" t="s">
        <v>77</v>
      </c>
      <c r="B59" s="115"/>
      <c r="C59" s="116"/>
      <c r="D59" s="117" t="s">
        <v>93</v>
      </c>
      <c r="E59" s="117"/>
      <c r="F59" s="117"/>
      <c r="G59" s="117"/>
      <c r="H59" s="117"/>
      <c r="I59" s="118"/>
      <c r="J59" s="117" t="s">
        <v>94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'VRN - Vedlejší rozpočtové...'!J30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95</v>
      </c>
      <c r="AR59" s="121"/>
      <c r="AS59" s="127">
        <v>0</v>
      </c>
      <c r="AT59" s="128">
        <f>ROUND(SUM(AV59:AW59),2)</f>
        <v>0</v>
      </c>
      <c r="AU59" s="129">
        <f>'VRN - Vedlejší rozpočtové...'!P84</f>
        <v>0</v>
      </c>
      <c r="AV59" s="128">
        <f>'VRN - Vedlejší rozpočtové...'!J33</f>
        <v>0</v>
      </c>
      <c r="AW59" s="128">
        <f>'VRN - Vedlejší rozpočtové...'!J34</f>
        <v>0</v>
      </c>
      <c r="AX59" s="128">
        <f>'VRN - Vedlejší rozpočtové...'!J35</f>
        <v>0</v>
      </c>
      <c r="AY59" s="128">
        <f>'VRN - Vedlejší rozpočtové...'!J36</f>
        <v>0</v>
      </c>
      <c r="AZ59" s="128">
        <f>'VRN - Vedlejší rozpočtové...'!F33</f>
        <v>0</v>
      </c>
      <c r="BA59" s="128">
        <f>'VRN - Vedlejší rozpočtové...'!F34</f>
        <v>0</v>
      </c>
      <c r="BB59" s="128">
        <f>'VRN - Vedlejší rozpočtové...'!F35</f>
        <v>0</v>
      </c>
      <c r="BC59" s="128">
        <f>'VRN - Vedlejší rozpočtové...'!F36</f>
        <v>0</v>
      </c>
      <c r="BD59" s="130">
        <f>'VRN - Vedlejší rozpočtové...'!F37</f>
        <v>0</v>
      </c>
      <c r="BE59" s="7"/>
      <c r="BT59" s="126" t="s">
        <v>81</v>
      </c>
      <c r="BV59" s="126" t="s">
        <v>75</v>
      </c>
      <c r="BW59" s="126" t="s">
        <v>96</v>
      </c>
      <c r="BX59" s="126" t="s">
        <v>5</v>
      </c>
      <c r="CL59" s="126" t="s">
        <v>19</v>
      </c>
      <c r="CM59" s="126" t="s">
        <v>83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WHHHZa/jpEloulSJXQWdGR2FFOCNocsXZShKtqA44GMkOIXdNyh9EVZoPRf0oF85QSoUsB0R9cUt20Atc4VxJA==" hashValue="1lmhxzQsQwa88ox76kPA/FpAALUa5TPhPQ3gKuZomUUuoqtzxNqIg057AS1XJ23iOvjcpV7kjT7sXENiOkF/v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 a zpe...'!C2" display="/"/>
    <hyperlink ref="A56" location="'SO 101s - Sanace aktivní ...'!C2" display="/"/>
    <hyperlink ref="A57" location="'SO 401 - Veřejné osvětlení'!C2" display="/"/>
    <hyperlink ref="A58" location="'SO 801 - Krajinářské úpravy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97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Teplice - Navýšení kapacity parkovacích stání ul. Trnovanská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20. 1. 2026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30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">
        <v>28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34</v>
      </c>
      <c r="F21" s="41"/>
      <c r="G21" s="41"/>
      <c r="H21" s="41"/>
      <c r="I21" s="135" t="s">
        <v>30</v>
      </c>
      <c r="J21" s="139" t="s">
        <v>28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36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ROUND((SUM(BE95:BE1043)),  2)</f>
        <v>0</v>
      </c>
      <c r="G33" s="41"/>
      <c r="H33" s="41"/>
      <c r="I33" s="151">
        <v>0.20999999999999999</v>
      </c>
      <c r="J33" s="150">
        <f>ROUND(((SUM(BE95:BE1043))*I33),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ROUND((SUM(BF95:BF1043)),  2)</f>
        <v>0</v>
      </c>
      <c r="G34" s="41"/>
      <c r="H34" s="41"/>
      <c r="I34" s="151">
        <v>0.12</v>
      </c>
      <c r="J34" s="150">
        <f>ROUND(((SUM(BF95:BF1043))*I34),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ROUND((SUM(BG95:BG1043)),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ROUND((SUM(BH95:BH1043)),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ROUND((SUM(BI95:BI1043)),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Teplice - Navýšení kapacity parkovacích stání ul. Trnovanská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101 - Komunikace a zpevněné plochy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Teplice</v>
      </c>
      <c r="G52" s="43"/>
      <c r="H52" s="43"/>
      <c r="I52" s="35" t="s">
        <v>24</v>
      </c>
      <c r="J52" s="75" t="str">
        <f>IF(J12="","",J12)</f>
        <v>20. 1. 2026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>Projekce dopravní Filip,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105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106</v>
      </c>
      <c r="E62" s="177"/>
      <c r="F62" s="177"/>
      <c r="G62" s="177"/>
      <c r="H62" s="177"/>
      <c r="I62" s="177"/>
      <c r="J62" s="178">
        <f>J212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107</v>
      </c>
      <c r="E63" s="177"/>
      <c r="F63" s="177"/>
      <c r="G63" s="177"/>
      <c r="H63" s="177"/>
      <c r="I63" s="177"/>
      <c r="J63" s="178">
        <f>J258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J271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109</v>
      </c>
      <c r="E65" s="177"/>
      <c r="F65" s="177"/>
      <c r="G65" s="177"/>
      <c r="H65" s="177"/>
      <c r="I65" s="177"/>
      <c r="J65" s="178">
        <f>J321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J498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111</v>
      </c>
      <c r="E67" s="177"/>
      <c r="F67" s="177"/>
      <c r="G67" s="177"/>
      <c r="H67" s="177"/>
      <c r="I67" s="177"/>
      <c r="J67" s="178">
        <f>J575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112</v>
      </c>
      <c r="E68" s="177"/>
      <c r="F68" s="177"/>
      <c r="G68" s="177"/>
      <c r="H68" s="177"/>
      <c r="I68" s="177"/>
      <c r="J68" s="178">
        <f>J774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113</v>
      </c>
      <c r="E69" s="177"/>
      <c r="F69" s="177"/>
      <c r="G69" s="177"/>
      <c r="H69" s="177"/>
      <c r="I69" s="177"/>
      <c r="J69" s="178">
        <f>J866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114</v>
      </c>
      <c r="E70" s="177"/>
      <c r="F70" s="177"/>
      <c r="G70" s="177"/>
      <c r="H70" s="177"/>
      <c r="I70" s="177"/>
      <c r="J70" s="178">
        <f>J915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115</v>
      </c>
      <c r="E71" s="171"/>
      <c r="F71" s="171"/>
      <c r="G71" s="171"/>
      <c r="H71" s="171"/>
      <c r="I71" s="171"/>
      <c r="J71" s="172">
        <f>J919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116</v>
      </c>
      <c r="E72" s="177"/>
      <c r="F72" s="177"/>
      <c r="G72" s="177"/>
      <c r="H72" s="177"/>
      <c r="I72" s="177"/>
      <c r="J72" s="178">
        <f>J920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117</v>
      </c>
      <c r="E73" s="177"/>
      <c r="F73" s="177"/>
      <c r="G73" s="177"/>
      <c r="H73" s="177"/>
      <c r="I73" s="177"/>
      <c r="J73" s="178">
        <f>J968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118</v>
      </c>
      <c r="E74" s="171"/>
      <c r="F74" s="171"/>
      <c r="G74" s="171"/>
      <c r="H74" s="171"/>
      <c r="I74" s="171"/>
      <c r="J74" s="172">
        <f>J994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4"/>
      <c r="C75" s="175"/>
      <c r="D75" s="176" t="s">
        <v>119</v>
      </c>
      <c r="E75" s="177"/>
      <c r="F75" s="177"/>
      <c r="G75" s="177"/>
      <c r="H75" s="177"/>
      <c r="I75" s="177"/>
      <c r="J75" s="178">
        <f>J995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120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Teplice - Navýšení kapacity parkovacích stání ul. Trnovanská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98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101 - Komunikace a zpevněné plochy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>Teplice</v>
      </c>
      <c r="G89" s="43"/>
      <c r="H89" s="43"/>
      <c r="I89" s="35" t="s">
        <v>24</v>
      </c>
      <c r="J89" s="75" t="str">
        <f>IF(J12="","",J12)</f>
        <v>20. 1. 2026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5" t="s">
        <v>26</v>
      </c>
      <c r="D91" s="43"/>
      <c r="E91" s="43"/>
      <c r="F91" s="30" t="str">
        <f>E15</f>
        <v xml:space="preserve"> </v>
      </c>
      <c r="G91" s="43"/>
      <c r="H91" s="43"/>
      <c r="I91" s="35" t="s">
        <v>33</v>
      </c>
      <c r="J91" s="39" t="str">
        <f>E21</f>
        <v>Projekce dopravní Filip, s.r.o.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IF(E18="","",E18)</f>
        <v>Vyplň údaj</v>
      </c>
      <c r="G92" s="43"/>
      <c r="H92" s="43"/>
      <c r="I92" s="35" t="s">
        <v>36</v>
      </c>
      <c r="J92" s="39" t="str">
        <f>E24</f>
        <v xml:space="preserve">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121</v>
      </c>
      <c r="D94" s="183" t="s">
        <v>58</v>
      </c>
      <c r="E94" s="183" t="s">
        <v>54</v>
      </c>
      <c r="F94" s="183" t="s">
        <v>55</v>
      </c>
      <c r="G94" s="183" t="s">
        <v>122</v>
      </c>
      <c r="H94" s="183" t="s">
        <v>123</v>
      </c>
      <c r="I94" s="183" t="s">
        <v>124</v>
      </c>
      <c r="J94" s="183" t="s">
        <v>102</v>
      </c>
      <c r="K94" s="184" t="s">
        <v>125</v>
      </c>
      <c r="L94" s="185"/>
      <c r="M94" s="95" t="s">
        <v>28</v>
      </c>
      <c r="N94" s="96" t="s">
        <v>43</v>
      </c>
      <c r="O94" s="96" t="s">
        <v>126</v>
      </c>
      <c r="P94" s="96" t="s">
        <v>127</v>
      </c>
      <c r="Q94" s="96" t="s">
        <v>128</v>
      </c>
      <c r="R94" s="96" t="s">
        <v>129</v>
      </c>
      <c r="S94" s="96" t="s">
        <v>130</v>
      </c>
      <c r="T94" s="97" t="s">
        <v>131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132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P96+P919+P994</f>
        <v>0</v>
      </c>
      <c r="Q95" s="99"/>
      <c r="R95" s="188">
        <f>R96+R919+R994</f>
        <v>2417.73987162</v>
      </c>
      <c r="S95" s="99"/>
      <c r="T95" s="189">
        <f>T96+T919+T994</f>
        <v>3790.5078199999998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72</v>
      </c>
      <c r="AU95" s="20" t="s">
        <v>103</v>
      </c>
      <c r="BK95" s="190">
        <f>BK96+BK919+BK994</f>
        <v>0</v>
      </c>
    </row>
    <row r="96" s="12" customFormat="1" ht="25.92" customHeight="1">
      <c r="A96" s="12"/>
      <c r="B96" s="191"/>
      <c r="C96" s="192"/>
      <c r="D96" s="193" t="s">
        <v>72</v>
      </c>
      <c r="E96" s="194" t="s">
        <v>133</v>
      </c>
      <c r="F96" s="194" t="s">
        <v>134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P97+P212+P258+P271+P321+P498+P575+P866+P915</f>
        <v>0</v>
      </c>
      <c r="Q96" s="199"/>
      <c r="R96" s="200">
        <f>R97+R212+R258+R271+R321+R498+R575+R866+R915</f>
        <v>2416.9195868800002</v>
      </c>
      <c r="S96" s="199"/>
      <c r="T96" s="201">
        <f>T97+T212+T258+T271+T321+T498+T575+T866+T915</f>
        <v>3789.7578199999998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81</v>
      </c>
      <c r="AT96" s="203" t="s">
        <v>72</v>
      </c>
      <c r="AU96" s="203" t="s">
        <v>73</v>
      </c>
      <c r="AY96" s="202" t="s">
        <v>135</v>
      </c>
      <c r="BK96" s="204">
        <f>BK97+BK212+BK258+BK271+BK321+BK498+BK575+BK866+BK915</f>
        <v>0</v>
      </c>
    </row>
    <row r="97" s="12" customFormat="1" ht="22.8" customHeight="1">
      <c r="A97" s="12"/>
      <c r="B97" s="191"/>
      <c r="C97" s="192"/>
      <c r="D97" s="193" t="s">
        <v>72</v>
      </c>
      <c r="E97" s="205" t="s">
        <v>81</v>
      </c>
      <c r="F97" s="205" t="s">
        <v>136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SUM(P98:P211)</f>
        <v>0</v>
      </c>
      <c r="Q97" s="199"/>
      <c r="R97" s="200">
        <f>SUM(R98:R211)</f>
        <v>185.76599999999999</v>
      </c>
      <c r="S97" s="199"/>
      <c r="T97" s="201">
        <f>SUM(T98:T211)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81</v>
      </c>
      <c r="AT97" s="203" t="s">
        <v>72</v>
      </c>
      <c r="AU97" s="203" t="s">
        <v>81</v>
      </c>
      <c r="AY97" s="202" t="s">
        <v>135</v>
      </c>
      <c r="BK97" s="204">
        <f>SUM(BK98:BK211)</f>
        <v>0</v>
      </c>
    </row>
    <row r="98" s="2" customFormat="1" ht="33" customHeight="1">
      <c r="A98" s="41"/>
      <c r="B98" s="42"/>
      <c r="C98" s="207" t="s">
        <v>81</v>
      </c>
      <c r="D98" s="207" t="s">
        <v>137</v>
      </c>
      <c r="E98" s="208" t="s">
        <v>138</v>
      </c>
      <c r="F98" s="209" t="s">
        <v>139</v>
      </c>
      <c r="G98" s="210" t="s">
        <v>140</v>
      </c>
      <c r="H98" s="211">
        <v>336.23200000000003</v>
      </c>
      <c r="I98" s="212"/>
      <c r="J98" s="213">
        <f>ROUND(I98*H98,2)</f>
        <v>0</v>
      </c>
      <c r="K98" s="209" t="s">
        <v>141</v>
      </c>
      <c r="L98" s="47"/>
      <c r="M98" s="214" t="s">
        <v>28</v>
      </c>
      <c r="N98" s="215" t="s">
        <v>44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142</v>
      </c>
      <c r="AT98" s="218" t="s">
        <v>137</v>
      </c>
      <c r="AU98" s="218" t="s">
        <v>83</v>
      </c>
      <c r="AY98" s="20" t="s">
        <v>135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81</v>
      </c>
      <c r="BK98" s="219">
        <f>ROUND(I98*H98,2)</f>
        <v>0</v>
      </c>
      <c r="BL98" s="20" t="s">
        <v>142</v>
      </c>
      <c r="BM98" s="218" t="s">
        <v>143</v>
      </c>
    </row>
    <row r="99" s="2" customFormat="1">
      <c r="A99" s="41"/>
      <c r="B99" s="42"/>
      <c r="C99" s="43"/>
      <c r="D99" s="220" t="s">
        <v>144</v>
      </c>
      <c r="E99" s="43"/>
      <c r="F99" s="221" t="s">
        <v>145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83</v>
      </c>
    </row>
    <row r="100" s="2" customFormat="1">
      <c r="A100" s="41"/>
      <c r="B100" s="42"/>
      <c r="C100" s="43"/>
      <c r="D100" s="225" t="s">
        <v>146</v>
      </c>
      <c r="E100" s="43"/>
      <c r="F100" s="226" t="s">
        <v>147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146</v>
      </c>
      <c r="AU100" s="20" t="s">
        <v>83</v>
      </c>
    </row>
    <row r="101" s="13" customFormat="1">
      <c r="A101" s="13"/>
      <c r="B101" s="227"/>
      <c r="C101" s="228"/>
      <c r="D101" s="220" t="s">
        <v>148</v>
      </c>
      <c r="E101" s="229" t="s">
        <v>28</v>
      </c>
      <c r="F101" s="230" t="s">
        <v>149</v>
      </c>
      <c r="G101" s="228"/>
      <c r="H101" s="231">
        <v>336.23200000000003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148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135</v>
      </c>
    </row>
    <row r="102" s="2" customFormat="1" ht="33" customHeight="1">
      <c r="A102" s="41"/>
      <c r="B102" s="42"/>
      <c r="C102" s="207" t="s">
        <v>83</v>
      </c>
      <c r="D102" s="207" t="s">
        <v>137</v>
      </c>
      <c r="E102" s="208" t="s">
        <v>150</v>
      </c>
      <c r="F102" s="209" t="s">
        <v>151</v>
      </c>
      <c r="G102" s="210" t="s">
        <v>140</v>
      </c>
      <c r="H102" s="211">
        <v>1462.2059999999999</v>
      </c>
      <c r="I102" s="212"/>
      <c r="J102" s="213">
        <f>ROUND(I102*H102,2)</f>
        <v>0</v>
      </c>
      <c r="K102" s="209" t="s">
        <v>141</v>
      </c>
      <c r="L102" s="47"/>
      <c r="M102" s="214" t="s">
        <v>28</v>
      </c>
      <c r="N102" s="215" t="s">
        <v>44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142</v>
      </c>
      <c r="AT102" s="218" t="s">
        <v>137</v>
      </c>
      <c r="AU102" s="218" t="s">
        <v>83</v>
      </c>
      <c r="AY102" s="20" t="s">
        <v>135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81</v>
      </c>
      <c r="BK102" s="219">
        <f>ROUND(I102*H102,2)</f>
        <v>0</v>
      </c>
      <c r="BL102" s="20" t="s">
        <v>142</v>
      </c>
      <c r="BM102" s="218" t="s">
        <v>152</v>
      </c>
    </row>
    <row r="103" s="2" customFormat="1">
      <c r="A103" s="41"/>
      <c r="B103" s="42"/>
      <c r="C103" s="43"/>
      <c r="D103" s="220" t="s">
        <v>144</v>
      </c>
      <c r="E103" s="43"/>
      <c r="F103" s="221" t="s">
        <v>153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83</v>
      </c>
    </row>
    <row r="104" s="2" customFormat="1">
      <c r="A104" s="41"/>
      <c r="B104" s="42"/>
      <c r="C104" s="43"/>
      <c r="D104" s="225" t="s">
        <v>146</v>
      </c>
      <c r="E104" s="43"/>
      <c r="F104" s="226" t="s">
        <v>154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146</v>
      </c>
      <c r="AU104" s="20" t="s">
        <v>83</v>
      </c>
    </row>
    <row r="105" s="14" customFormat="1">
      <c r="A105" s="14"/>
      <c r="B105" s="238"/>
      <c r="C105" s="239"/>
      <c r="D105" s="220" t="s">
        <v>148</v>
      </c>
      <c r="E105" s="240" t="s">
        <v>28</v>
      </c>
      <c r="F105" s="241" t="s">
        <v>155</v>
      </c>
      <c r="G105" s="239"/>
      <c r="H105" s="240" t="s">
        <v>28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148</v>
      </c>
      <c r="AU105" s="247" t="s">
        <v>83</v>
      </c>
      <c r="AV105" s="14" t="s">
        <v>81</v>
      </c>
      <c r="AW105" s="14" t="s">
        <v>35</v>
      </c>
      <c r="AX105" s="14" t="s">
        <v>73</v>
      </c>
      <c r="AY105" s="247" t="s">
        <v>135</v>
      </c>
    </row>
    <row r="106" s="13" customFormat="1">
      <c r="A106" s="13"/>
      <c r="B106" s="227"/>
      <c r="C106" s="228"/>
      <c r="D106" s="220" t="s">
        <v>148</v>
      </c>
      <c r="E106" s="229" t="s">
        <v>28</v>
      </c>
      <c r="F106" s="230" t="s">
        <v>156</v>
      </c>
      <c r="G106" s="228"/>
      <c r="H106" s="231">
        <v>95.111999999999995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148</v>
      </c>
      <c r="AU106" s="237" t="s">
        <v>83</v>
      </c>
      <c r="AV106" s="13" t="s">
        <v>83</v>
      </c>
      <c r="AW106" s="13" t="s">
        <v>35</v>
      </c>
      <c r="AX106" s="13" t="s">
        <v>73</v>
      </c>
      <c r="AY106" s="237" t="s">
        <v>135</v>
      </c>
    </row>
    <row r="107" s="13" customFormat="1">
      <c r="A107" s="13"/>
      <c r="B107" s="227"/>
      <c r="C107" s="228"/>
      <c r="D107" s="220" t="s">
        <v>148</v>
      </c>
      <c r="E107" s="229" t="s">
        <v>28</v>
      </c>
      <c r="F107" s="230" t="s">
        <v>157</v>
      </c>
      <c r="G107" s="228"/>
      <c r="H107" s="231">
        <v>123.443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148</v>
      </c>
      <c r="AU107" s="237" t="s">
        <v>83</v>
      </c>
      <c r="AV107" s="13" t="s">
        <v>83</v>
      </c>
      <c r="AW107" s="13" t="s">
        <v>35</v>
      </c>
      <c r="AX107" s="13" t="s">
        <v>73</v>
      </c>
      <c r="AY107" s="237" t="s">
        <v>135</v>
      </c>
    </row>
    <row r="108" s="13" customFormat="1">
      <c r="A108" s="13"/>
      <c r="B108" s="227"/>
      <c r="C108" s="228"/>
      <c r="D108" s="220" t="s">
        <v>148</v>
      </c>
      <c r="E108" s="229" t="s">
        <v>28</v>
      </c>
      <c r="F108" s="230" t="s">
        <v>158</v>
      </c>
      <c r="G108" s="228"/>
      <c r="H108" s="231">
        <v>211.03299999999999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148</v>
      </c>
      <c r="AU108" s="237" t="s">
        <v>83</v>
      </c>
      <c r="AV108" s="13" t="s">
        <v>83</v>
      </c>
      <c r="AW108" s="13" t="s">
        <v>35</v>
      </c>
      <c r="AX108" s="13" t="s">
        <v>73</v>
      </c>
      <c r="AY108" s="237" t="s">
        <v>135</v>
      </c>
    </row>
    <row r="109" s="13" customFormat="1">
      <c r="A109" s="13"/>
      <c r="B109" s="227"/>
      <c r="C109" s="228"/>
      <c r="D109" s="220" t="s">
        <v>148</v>
      </c>
      <c r="E109" s="229" t="s">
        <v>28</v>
      </c>
      <c r="F109" s="230" t="s">
        <v>159</v>
      </c>
      <c r="G109" s="228"/>
      <c r="H109" s="231">
        <v>12.879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148</v>
      </c>
      <c r="AU109" s="237" t="s">
        <v>83</v>
      </c>
      <c r="AV109" s="13" t="s">
        <v>83</v>
      </c>
      <c r="AW109" s="13" t="s">
        <v>35</v>
      </c>
      <c r="AX109" s="13" t="s">
        <v>73</v>
      </c>
      <c r="AY109" s="237" t="s">
        <v>135</v>
      </c>
    </row>
    <row r="110" s="15" customFormat="1">
      <c r="A110" s="15"/>
      <c r="B110" s="248"/>
      <c r="C110" s="249"/>
      <c r="D110" s="220" t="s">
        <v>148</v>
      </c>
      <c r="E110" s="250" t="s">
        <v>28</v>
      </c>
      <c r="F110" s="251" t="s">
        <v>160</v>
      </c>
      <c r="G110" s="249"/>
      <c r="H110" s="252">
        <v>442.46699999999998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148</v>
      </c>
      <c r="AU110" s="258" t="s">
        <v>83</v>
      </c>
      <c r="AV110" s="15" t="s">
        <v>161</v>
      </c>
      <c r="AW110" s="15" t="s">
        <v>35</v>
      </c>
      <c r="AX110" s="15" t="s">
        <v>73</v>
      </c>
      <c r="AY110" s="258" t="s">
        <v>135</v>
      </c>
    </row>
    <row r="111" s="14" customFormat="1">
      <c r="A111" s="14"/>
      <c r="B111" s="238"/>
      <c r="C111" s="239"/>
      <c r="D111" s="220" t="s">
        <v>148</v>
      </c>
      <c r="E111" s="240" t="s">
        <v>28</v>
      </c>
      <c r="F111" s="241" t="s">
        <v>162</v>
      </c>
      <c r="G111" s="239"/>
      <c r="H111" s="240" t="s">
        <v>28</v>
      </c>
      <c r="I111" s="242"/>
      <c r="J111" s="239"/>
      <c r="K111" s="239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148</v>
      </c>
      <c r="AU111" s="247" t="s">
        <v>83</v>
      </c>
      <c r="AV111" s="14" t="s">
        <v>81</v>
      </c>
      <c r="AW111" s="14" t="s">
        <v>35</v>
      </c>
      <c r="AX111" s="14" t="s">
        <v>73</v>
      </c>
      <c r="AY111" s="247" t="s">
        <v>135</v>
      </c>
    </row>
    <row r="112" s="13" customFormat="1">
      <c r="A112" s="13"/>
      <c r="B112" s="227"/>
      <c r="C112" s="228"/>
      <c r="D112" s="220" t="s">
        <v>148</v>
      </c>
      <c r="E112" s="229" t="s">
        <v>28</v>
      </c>
      <c r="F112" s="230" t="s">
        <v>163</v>
      </c>
      <c r="G112" s="228"/>
      <c r="H112" s="231">
        <v>88.725999999999999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148</v>
      </c>
      <c r="AU112" s="237" t="s">
        <v>83</v>
      </c>
      <c r="AV112" s="13" t="s">
        <v>83</v>
      </c>
      <c r="AW112" s="13" t="s">
        <v>35</v>
      </c>
      <c r="AX112" s="13" t="s">
        <v>73</v>
      </c>
      <c r="AY112" s="237" t="s">
        <v>135</v>
      </c>
    </row>
    <row r="113" s="13" customFormat="1">
      <c r="A113" s="13"/>
      <c r="B113" s="227"/>
      <c r="C113" s="228"/>
      <c r="D113" s="220" t="s">
        <v>148</v>
      </c>
      <c r="E113" s="229" t="s">
        <v>28</v>
      </c>
      <c r="F113" s="230" t="s">
        <v>164</v>
      </c>
      <c r="G113" s="228"/>
      <c r="H113" s="231">
        <v>28.163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148</v>
      </c>
      <c r="AU113" s="237" t="s">
        <v>83</v>
      </c>
      <c r="AV113" s="13" t="s">
        <v>83</v>
      </c>
      <c r="AW113" s="13" t="s">
        <v>35</v>
      </c>
      <c r="AX113" s="13" t="s">
        <v>73</v>
      </c>
      <c r="AY113" s="237" t="s">
        <v>135</v>
      </c>
    </row>
    <row r="114" s="13" customFormat="1">
      <c r="A114" s="13"/>
      <c r="B114" s="227"/>
      <c r="C114" s="228"/>
      <c r="D114" s="220" t="s">
        <v>148</v>
      </c>
      <c r="E114" s="229" t="s">
        <v>28</v>
      </c>
      <c r="F114" s="230" t="s">
        <v>165</v>
      </c>
      <c r="G114" s="228"/>
      <c r="H114" s="231">
        <v>5.085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148</v>
      </c>
      <c r="AU114" s="237" t="s">
        <v>83</v>
      </c>
      <c r="AV114" s="13" t="s">
        <v>83</v>
      </c>
      <c r="AW114" s="13" t="s">
        <v>35</v>
      </c>
      <c r="AX114" s="13" t="s">
        <v>73</v>
      </c>
      <c r="AY114" s="237" t="s">
        <v>135</v>
      </c>
    </row>
    <row r="115" s="13" customFormat="1">
      <c r="A115" s="13"/>
      <c r="B115" s="227"/>
      <c r="C115" s="228"/>
      <c r="D115" s="220" t="s">
        <v>148</v>
      </c>
      <c r="E115" s="229" t="s">
        <v>28</v>
      </c>
      <c r="F115" s="230" t="s">
        <v>166</v>
      </c>
      <c r="G115" s="228"/>
      <c r="H115" s="231">
        <v>118.711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148</v>
      </c>
      <c r="AU115" s="237" t="s">
        <v>83</v>
      </c>
      <c r="AV115" s="13" t="s">
        <v>83</v>
      </c>
      <c r="AW115" s="13" t="s">
        <v>35</v>
      </c>
      <c r="AX115" s="13" t="s">
        <v>73</v>
      </c>
      <c r="AY115" s="237" t="s">
        <v>135</v>
      </c>
    </row>
    <row r="116" s="13" customFormat="1">
      <c r="A116" s="13"/>
      <c r="B116" s="227"/>
      <c r="C116" s="228"/>
      <c r="D116" s="220" t="s">
        <v>148</v>
      </c>
      <c r="E116" s="229" t="s">
        <v>28</v>
      </c>
      <c r="F116" s="230" t="s">
        <v>167</v>
      </c>
      <c r="G116" s="228"/>
      <c r="H116" s="231">
        <v>13.914999999999999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148</v>
      </c>
      <c r="AU116" s="237" t="s">
        <v>83</v>
      </c>
      <c r="AV116" s="13" t="s">
        <v>83</v>
      </c>
      <c r="AW116" s="13" t="s">
        <v>35</v>
      </c>
      <c r="AX116" s="13" t="s">
        <v>73</v>
      </c>
      <c r="AY116" s="237" t="s">
        <v>135</v>
      </c>
    </row>
    <row r="117" s="13" customFormat="1">
      <c r="A117" s="13"/>
      <c r="B117" s="227"/>
      <c r="C117" s="228"/>
      <c r="D117" s="220" t="s">
        <v>148</v>
      </c>
      <c r="E117" s="229" t="s">
        <v>28</v>
      </c>
      <c r="F117" s="230" t="s">
        <v>168</v>
      </c>
      <c r="G117" s="228"/>
      <c r="H117" s="231">
        <v>228.606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148</v>
      </c>
      <c r="AU117" s="237" t="s">
        <v>83</v>
      </c>
      <c r="AV117" s="13" t="s">
        <v>83</v>
      </c>
      <c r="AW117" s="13" t="s">
        <v>35</v>
      </c>
      <c r="AX117" s="13" t="s">
        <v>73</v>
      </c>
      <c r="AY117" s="237" t="s">
        <v>135</v>
      </c>
    </row>
    <row r="118" s="13" customFormat="1">
      <c r="A118" s="13"/>
      <c r="B118" s="227"/>
      <c r="C118" s="228"/>
      <c r="D118" s="220" t="s">
        <v>148</v>
      </c>
      <c r="E118" s="229" t="s">
        <v>28</v>
      </c>
      <c r="F118" s="230" t="s">
        <v>169</v>
      </c>
      <c r="G118" s="228"/>
      <c r="H118" s="231">
        <v>489.06099999999998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148</v>
      </c>
      <c r="AU118" s="237" t="s">
        <v>83</v>
      </c>
      <c r="AV118" s="13" t="s">
        <v>83</v>
      </c>
      <c r="AW118" s="13" t="s">
        <v>35</v>
      </c>
      <c r="AX118" s="13" t="s">
        <v>73</v>
      </c>
      <c r="AY118" s="237" t="s">
        <v>135</v>
      </c>
    </row>
    <row r="119" s="13" customFormat="1">
      <c r="A119" s="13"/>
      <c r="B119" s="227"/>
      <c r="C119" s="228"/>
      <c r="D119" s="220" t="s">
        <v>148</v>
      </c>
      <c r="E119" s="229" t="s">
        <v>28</v>
      </c>
      <c r="F119" s="230" t="s">
        <v>170</v>
      </c>
      <c r="G119" s="228"/>
      <c r="H119" s="231">
        <v>6.7720000000000002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148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135</v>
      </c>
    </row>
    <row r="120" s="15" customFormat="1">
      <c r="A120" s="15"/>
      <c r="B120" s="248"/>
      <c r="C120" s="249"/>
      <c r="D120" s="220" t="s">
        <v>148</v>
      </c>
      <c r="E120" s="250" t="s">
        <v>28</v>
      </c>
      <c r="F120" s="251" t="s">
        <v>160</v>
      </c>
      <c r="G120" s="249"/>
      <c r="H120" s="252">
        <v>979.0390000000001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148</v>
      </c>
      <c r="AU120" s="258" t="s">
        <v>83</v>
      </c>
      <c r="AV120" s="15" t="s">
        <v>161</v>
      </c>
      <c r="AW120" s="15" t="s">
        <v>35</v>
      </c>
      <c r="AX120" s="15" t="s">
        <v>73</v>
      </c>
      <c r="AY120" s="258" t="s">
        <v>135</v>
      </c>
    </row>
    <row r="121" s="13" customFormat="1">
      <c r="A121" s="13"/>
      <c r="B121" s="227"/>
      <c r="C121" s="228"/>
      <c r="D121" s="220" t="s">
        <v>148</v>
      </c>
      <c r="E121" s="229" t="s">
        <v>28</v>
      </c>
      <c r="F121" s="230" t="s">
        <v>171</v>
      </c>
      <c r="G121" s="228"/>
      <c r="H121" s="231">
        <v>40.700000000000003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148</v>
      </c>
      <c r="AU121" s="237" t="s">
        <v>83</v>
      </c>
      <c r="AV121" s="13" t="s">
        <v>83</v>
      </c>
      <c r="AW121" s="13" t="s">
        <v>35</v>
      </c>
      <c r="AX121" s="13" t="s">
        <v>73</v>
      </c>
      <c r="AY121" s="237" t="s">
        <v>135</v>
      </c>
    </row>
    <row r="122" s="16" customFormat="1">
      <c r="A122" s="16"/>
      <c r="B122" s="259"/>
      <c r="C122" s="260"/>
      <c r="D122" s="220" t="s">
        <v>148</v>
      </c>
      <c r="E122" s="261" t="s">
        <v>28</v>
      </c>
      <c r="F122" s="262" t="s">
        <v>172</v>
      </c>
      <c r="G122" s="260"/>
      <c r="H122" s="263">
        <v>1462.2059999999999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9" t="s">
        <v>148</v>
      </c>
      <c r="AU122" s="269" t="s">
        <v>83</v>
      </c>
      <c r="AV122" s="16" t="s">
        <v>142</v>
      </c>
      <c r="AW122" s="16" t="s">
        <v>35</v>
      </c>
      <c r="AX122" s="16" t="s">
        <v>81</v>
      </c>
      <c r="AY122" s="269" t="s">
        <v>135</v>
      </c>
    </row>
    <row r="123" s="2" customFormat="1" ht="33" customHeight="1">
      <c r="A123" s="41"/>
      <c r="B123" s="42"/>
      <c r="C123" s="207" t="s">
        <v>161</v>
      </c>
      <c r="D123" s="207" t="s">
        <v>137</v>
      </c>
      <c r="E123" s="208" t="s">
        <v>173</v>
      </c>
      <c r="F123" s="209" t="s">
        <v>174</v>
      </c>
      <c r="G123" s="210" t="s">
        <v>140</v>
      </c>
      <c r="H123" s="211">
        <v>191.102</v>
      </c>
      <c r="I123" s="212"/>
      <c r="J123" s="213">
        <f>ROUND(I123*H123,2)</f>
        <v>0</v>
      </c>
      <c r="K123" s="209" t="s">
        <v>141</v>
      </c>
      <c r="L123" s="47"/>
      <c r="M123" s="214" t="s">
        <v>28</v>
      </c>
      <c r="N123" s="215" t="s">
        <v>44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142</v>
      </c>
      <c r="AT123" s="218" t="s">
        <v>137</v>
      </c>
      <c r="AU123" s="218" t="s">
        <v>83</v>
      </c>
      <c r="AY123" s="20" t="s">
        <v>135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81</v>
      </c>
      <c r="BK123" s="219">
        <f>ROUND(I123*H123,2)</f>
        <v>0</v>
      </c>
      <c r="BL123" s="20" t="s">
        <v>142</v>
      </c>
      <c r="BM123" s="218" t="s">
        <v>175</v>
      </c>
    </row>
    <row r="124" s="2" customFormat="1">
      <c r="A124" s="41"/>
      <c r="B124" s="42"/>
      <c r="C124" s="43"/>
      <c r="D124" s="220" t="s">
        <v>144</v>
      </c>
      <c r="E124" s="43"/>
      <c r="F124" s="221" t="s">
        <v>176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83</v>
      </c>
    </row>
    <row r="125" s="2" customFormat="1">
      <c r="A125" s="41"/>
      <c r="B125" s="42"/>
      <c r="C125" s="43"/>
      <c r="D125" s="225" t="s">
        <v>146</v>
      </c>
      <c r="E125" s="43"/>
      <c r="F125" s="226" t="s">
        <v>177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146</v>
      </c>
      <c r="AU125" s="20" t="s">
        <v>83</v>
      </c>
    </row>
    <row r="126" s="13" customFormat="1">
      <c r="A126" s="13"/>
      <c r="B126" s="227"/>
      <c r="C126" s="228"/>
      <c r="D126" s="220" t="s">
        <v>148</v>
      </c>
      <c r="E126" s="229" t="s">
        <v>28</v>
      </c>
      <c r="F126" s="230" t="s">
        <v>178</v>
      </c>
      <c r="G126" s="228"/>
      <c r="H126" s="231">
        <v>88.432000000000002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148</v>
      </c>
      <c r="AU126" s="237" t="s">
        <v>83</v>
      </c>
      <c r="AV126" s="13" t="s">
        <v>83</v>
      </c>
      <c r="AW126" s="13" t="s">
        <v>35</v>
      </c>
      <c r="AX126" s="13" t="s">
        <v>73</v>
      </c>
      <c r="AY126" s="237" t="s">
        <v>135</v>
      </c>
    </row>
    <row r="127" s="13" customFormat="1">
      <c r="A127" s="13"/>
      <c r="B127" s="227"/>
      <c r="C127" s="228"/>
      <c r="D127" s="220" t="s">
        <v>148</v>
      </c>
      <c r="E127" s="229" t="s">
        <v>28</v>
      </c>
      <c r="F127" s="230" t="s">
        <v>179</v>
      </c>
      <c r="G127" s="228"/>
      <c r="H127" s="231">
        <v>100.01000000000001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148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135</v>
      </c>
    </row>
    <row r="128" s="13" customFormat="1">
      <c r="A128" s="13"/>
      <c r="B128" s="227"/>
      <c r="C128" s="228"/>
      <c r="D128" s="220" t="s">
        <v>148</v>
      </c>
      <c r="E128" s="229" t="s">
        <v>28</v>
      </c>
      <c r="F128" s="230" t="s">
        <v>180</v>
      </c>
      <c r="G128" s="228"/>
      <c r="H128" s="231">
        <v>2.6600000000000001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148</v>
      </c>
      <c r="AU128" s="237" t="s">
        <v>83</v>
      </c>
      <c r="AV128" s="13" t="s">
        <v>83</v>
      </c>
      <c r="AW128" s="13" t="s">
        <v>35</v>
      </c>
      <c r="AX128" s="13" t="s">
        <v>73</v>
      </c>
      <c r="AY128" s="237" t="s">
        <v>135</v>
      </c>
    </row>
    <row r="129" s="16" customFormat="1">
      <c r="A129" s="16"/>
      <c r="B129" s="259"/>
      <c r="C129" s="260"/>
      <c r="D129" s="220" t="s">
        <v>148</v>
      </c>
      <c r="E129" s="261" t="s">
        <v>28</v>
      </c>
      <c r="F129" s="262" t="s">
        <v>172</v>
      </c>
      <c r="G129" s="260"/>
      <c r="H129" s="263">
        <v>191.102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9" t="s">
        <v>148</v>
      </c>
      <c r="AU129" s="269" t="s">
        <v>83</v>
      </c>
      <c r="AV129" s="16" t="s">
        <v>142</v>
      </c>
      <c r="AW129" s="16" t="s">
        <v>35</v>
      </c>
      <c r="AX129" s="16" t="s">
        <v>81</v>
      </c>
      <c r="AY129" s="269" t="s">
        <v>135</v>
      </c>
    </row>
    <row r="130" s="2" customFormat="1" ht="24.15" customHeight="1">
      <c r="A130" s="41"/>
      <c r="B130" s="42"/>
      <c r="C130" s="207" t="s">
        <v>142</v>
      </c>
      <c r="D130" s="207" t="s">
        <v>137</v>
      </c>
      <c r="E130" s="208" t="s">
        <v>181</v>
      </c>
      <c r="F130" s="209" t="s">
        <v>182</v>
      </c>
      <c r="G130" s="210" t="s">
        <v>140</v>
      </c>
      <c r="H130" s="211">
        <v>20</v>
      </c>
      <c r="I130" s="212"/>
      <c r="J130" s="213">
        <f>ROUND(I130*H130,2)</f>
        <v>0</v>
      </c>
      <c r="K130" s="209" t="s">
        <v>141</v>
      </c>
      <c r="L130" s="47"/>
      <c r="M130" s="214" t="s">
        <v>28</v>
      </c>
      <c r="N130" s="215" t="s">
        <v>44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142</v>
      </c>
      <c r="AT130" s="218" t="s">
        <v>137</v>
      </c>
      <c r="AU130" s="218" t="s">
        <v>83</v>
      </c>
      <c r="AY130" s="20" t="s">
        <v>135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81</v>
      </c>
      <c r="BK130" s="219">
        <f>ROUND(I130*H130,2)</f>
        <v>0</v>
      </c>
      <c r="BL130" s="20" t="s">
        <v>142</v>
      </c>
      <c r="BM130" s="218" t="s">
        <v>183</v>
      </c>
    </row>
    <row r="131" s="2" customFormat="1">
      <c r="A131" s="41"/>
      <c r="B131" s="42"/>
      <c r="C131" s="43"/>
      <c r="D131" s="220" t="s">
        <v>144</v>
      </c>
      <c r="E131" s="43"/>
      <c r="F131" s="221" t="s">
        <v>184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83</v>
      </c>
    </row>
    <row r="132" s="2" customFormat="1">
      <c r="A132" s="41"/>
      <c r="B132" s="42"/>
      <c r="C132" s="43"/>
      <c r="D132" s="225" t="s">
        <v>146</v>
      </c>
      <c r="E132" s="43"/>
      <c r="F132" s="226" t="s">
        <v>185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146</v>
      </c>
      <c r="AU132" s="20" t="s">
        <v>83</v>
      </c>
    </row>
    <row r="133" s="14" customFormat="1">
      <c r="A133" s="14"/>
      <c r="B133" s="238"/>
      <c r="C133" s="239"/>
      <c r="D133" s="220" t="s">
        <v>148</v>
      </c>
      <c r="E133" s="240" t="s">
        <v>28</v>
      </c>
      <c r="F133" s="241" t="s">
        <v>186</v>
      </c>
      <c r="G133" s="239"/>
      <c r="H133" s="240" t="s">
        <v>28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148</v>
      </c>
      <c r="AU133" s="247" t="s">
        <v>83</v>
      </c>
      <c r="AV133" s="14" t="s">
        <v>81</v>
      </c>
      <c r="AW133" s="14" t="s">
        <v>35</v>
      </c>
      <c r="AX133" s="14" t="s">
        <v>73</v>
      </c>
      <c r="AY133" s="247" t="s">
        <v>135</v>
      </c>
    </row>
    <row r="134" s="13" customFormat="1">
      <c r="A134" s="13"/>
      <c r="B134" s="227"/>
      <c r="C134" s="228"/>
      <c r="D134" s="220" t="s">
        <v>148</v>
      </c>
      <c r="E134" s="229" t="s">
        <v>28</v>
      </c>
      <c r="F134" s="230" t="s">
        <v>187</v>
      </c>
      <c r="G134" s="228"/>
      <c r="H134" s="231">
        <v>20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148</v>
      </c>
      <c r="AU134" s="237" t="s">
        <v>83</v>
      </c>
      <c r="AV134" s="13" t="s">
        <v>83</v>
      </c>
      <c r="AW134" s="13" t="s">
        <v>35</v>
      </c>
      <c r="AX134" s="13" t="s">
        <v>81</v>
      </c>
      <c r="AY134" s="237" t="s">
        <v>135</v>
      </c>
    </row>
    <row r="135" s="2" customFormat="1" ht="37.8" customHeight="1">
      <c r="A135" s="41"/>
      <c r="B135" s="42"/>
      <c r="C135" s="207" t="s">
        <v>188</v>
      </c>
      <c r="D135" s="207" t="s">
        <v>137</v>
      </c>
      <c r="E135" s="208" t="s">
        <v>189</v>
      </c>
      <c r="F135" s="209" t="s">
        <v>190</v>
      </c>
      <c r="G135" s="210" t="s">
        <v>140</v>
      </c>
      <c r="H135" s="211">
        <v>37.200000000000003</v>
      </c>
      <c r="I135" s="212"/>
      <c r="J135" s="213">
        <f>ROUND(I135*H135,2)</f>
        <v>0</v>
      </c>
      <c r="K135" s="209" t="s">
        <v>141</v>
      </c>
      <c r="L135" s="47"/>
      <c r="M135" s="214" t="s">
        <v>28</v>
      </c>
      <c r="N135" s="215" t="s">
        <v>44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142</v>
      </c>
      <c r="AT135" s="218" t="s">
        <v>137</v>
      </c>
      <c r="AU135" s="218" t="s">
        <v>83</v>
      </c>
      <c r="AY135" s="20" t="s">
        <v>135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81</v>
      </c>
      <c r="BK135" s="219">
        <f>ROUND(I135*H135,2)</f>
        <v>0</v>
      </c>
      <c r="BL135" s="20" t="s">
        <v>142</v>
      </c>
      <c r="BM135" s="218" t="s">
        <v>191</v>
      </c>
    </row>
    <row r="136" s="2" customFormat="1">
      <c r="A136" s="41"/>
      <c r="B136" s="42"/>
      <c r="C136" s="43"/>
      <c r="D136" s="220" t="s">
        <v>144</v>
      </c>
      <c r="E136" s="43"/>
      <c r="F136" s="221" t="s">
        <v>192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83</v>
      </c>
    </row>
    <row r="137" s="2" customFormat="1">
      <c r="A137" s="41"/>
      <c r="B137" s="42"/>
      <c r="C137" s="43"/>
      <c r="D137" s="225" t="s">
        <v>146</v>
      </c>
      <c r="E137" s="43"/>
      <c r="F137" s="226" t="s">
        <v>193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146</v>
      </c>
      <c r="AU137" s="20" t="s">
        <v>83</v>
      </c>
    </row>
    <row r="138" s="13" customFormat="1">
      <c r="A138" s="13"/>
      <c r="B138" s="227"/>
      <c r="C138" s="228"/>
      <c r="D138" s="220" t="s">
        <v>148</v>
      </c>
      <c r="E138" s="229" t="s">
        <v>28</v>
      </c>
      <c r="F138" s="230" t="s">
        <v>194</v>
      </c>
      <c r="G138" s="228"/>
      <c r="H138" s="231">
        <v>37.200000000000003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148</v>
      </c>
      <c r="AU138" s="237" t="s">
        <v>83</v>
      </c>
      <c r="AV138" s="13" t="s">
        <v>83</v>
      </c>
      <c r="AW138" s="13" t="s">
        <v>35</v>
      </c>
      <c r="AX138" s="13" t="s">
        <v>81</v>
      </c>
      <c r="AY138" s="237" t="s">
        <v>135</v>
      </c>
    </row>
    <row r="139" s="2" customFormat="1" ht="37.8" customHeight="1">
      <c r="A139" s="41"/>
      <c r="B139" s="42"/>
      <c r="C139" s="207" t="s">
        <v>195</v>
      </c>
      <c r="D139" s="207" t="s">
        <v>137</v>
      </c>
      <c r="E139" s="208" t="s">
        <v>196</v>
      </c>
      <c r="F139" s="209" t="s">
        <v>197</v>
      </c>
      <c r="G139" s="210" t="s">
        <v>140</v>
      </c>
      <c r="H139" s="211">
        <v>487.42000000000002</v>
      </c>
      <c r="I139" s="212"/>
      <c r="J139" s="213">
        <f>ROUND(I139*H139,2)</f>
        <v>0</v>
      </c>
      <c r="K139" s="209" t="s">
        <v>141</v>
      </c>
      <c r="L139" s="47"/>
      <c r="M139" s="214" t="s">
        <v>28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142</v>
      </c>
      <c r="AT139" s="218" t="s">
        <v>137</v>
      </c>
      <c r="AU139" s="218" t="s">
        <v>83</v>
      </c>
      <c r="AY139" s="20" t="s">
        <v>135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81</v>
      </c>
      <c r="BK139" s="219">
        <f>ROUND(I139*H139,2)</f>
        <v>0</v>
      </c>
      <c r="BL139" s="20" t="s">
        <v>142</v>
      </c>
      <c r="BM139" s="218" t="s">
        <v>198</v>
      </c>
    </row>
    <row r="140" s="2" customFormat="1">
      <c r="A140" s="41"/>
      <c r="B140" s="42"/>
      <c r="C140" s="43"/>
      <c r="D140" s="220" t="s">
        <v>144</v>
      </c>
      <c r="E140" s="43"/>
      <c r="F140" s="221" t="s">
        <v>199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83</v>
      </c>
    </row>
    <row r="141" s="2" customFormat="1">
      <c r="A141" s="41"/>
      <c r="B141" s="42"/>
      <c r="C141" s="43"/>
      <c r="D141" s="225" t="s">
        <v>146</v>
      </c>
      <c r="E141" s="43"/>
      <c r="F141" s="226" t="s">
        <v>200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146</v>
      </c>
      <c r="AU141" s="20" t="s">
        <v>83</v>
      </c>
    </row>
    <row r="142" s="13" customFormat="1">
      <c r="A142" s="13"/>
      <c r="B142" s="227"/>
      <c r="C142" s="228"/>
      <c r="D142" s="220" t="s">
        <v>148</v>
      </c>
      <c r="E142" s="229" t="s">
        <v>28</v>
      </c>
      <c r="F142" s="230" t="s">
        <v>201</v>
      </c>
      <c r="G142" s="228"/>
      <c r="H142" s="231">
        <v>243.71000000000001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148</v>
      </c>
      <c r="AU142" s="237" t="s">
        <v>83</v>
      </c>
      <c r="AV142" s="13" t="s">
        <v>83</v>
      </c>
      <c r="AW142" s="13" t="s">
        <v>35</v>
      </c>
      <c r="AX142" s="13" t="s">
        <v>73</v>
      </c>
      <c r="AY142" s="237" t="s">
        <v>135</v>
      </c>
    </row>
    <row r="143" s="13" customFormat="1">
      <c r="A143" s="13"/>
      <c r="B143" s="227"/>
      <c r="C143" s="228"/>
      <c r="D143" s="220" t="s">
        <v>148</v>
      </c>
      <c r="E143" s="229" t="s">
        <v>28</v>
      </c>
      <c r="F143" s="230" t="s">
        <v>202</v>
      </c>
      <c r="G143" s="228"/>
      <c r="H143" s="231">
        <v>243.71000000000001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148</v>
      </c>
      <c r="AU143" s="237" t="s">
        <v>83</v>
      </c>
      <c r="AV143" s="13" t="s">
        <v>83</v>
      </c>
      <c r="AW143" s="13" t="s">
        <v>35</v>
      </c>
      <c r="AX143" s="13" t="s">
        <v>73</v>
      </c>
      <c r="AY143" s="237" t="s">
        <v>135</v>
      </c>
    </row>
    <row r="144" s="16" customFormat="1">
      <c r="A144" s="16"/>
      <c r="B144" s="259"/>
      <c r="C144" s="260"/>
      <c r="D144" s="220" t="s">
        <v>148</v>
      </c>
      <c r="E144" s="261" t="s">
        <v>28</v>
      </c>
      <c r="F144" s="262" t="s">
        <v>172</v>
      </c>
      <c r="G144" s="260"/>
      <c r="H144" s="263">
        <v>487.42000000000002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9" t="s">
        <v>148</v>
      </c>
      <c r="AU144" s="269" t="s">
        <v>83</v>
      </c>
      <c r="AV144" s="16" t="s">
        <v>142</v>
      </c>
      <c r="AW144" s="16" t="s">
        <v>35</v>
      </c>
      <c r="AX144" s="16" t="s">
        <v>81</v>
      </c>
      <c r="AY144" s="269" t="s">
        <v>135</v>
      </c>
    </row>
    <row r="145" s="2" customFormat="1" ht="37.8" customHeight="1">
      <c r="A145" s="41"/>
      <c r="B145" s="42"/>
      <c r="C145" s="207" t="s">
        <v>203</v>
      </c>
      <c r="D145" s="207" t="s">
        <v>137</v>
      </c>
      <c r="E145" s="208" t="s">
        <v>204</v>
      </c>
      <c r="F145" s="209" t="s">
        <v>205</v>
      </c>
      <c r="G145" s="210" t="s">
        <v>140</v>
      </c>
      <c r="H145" s="211">
        <v>1728.6310000000001</v>
      </c>
      <c r="I145" s="212"/>
      <c r="J145" s="213">
        <f>ROUND(I145*H145,2)</f>
        <v>0</v>
      </c>
      <c r="K145" s="209" t="s">
        <v>141</v>
      </c>
      <c r="L145" s="47"/>
      <c r="M145" s="214" t="s">
        <v>28</v>
      </c>
      <c r="N145" s="215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142</v>
      </c>
      <c r="AT145" s="218" t="s">
        <v>137</v>
      </c>
      <c r="AU145" s="218" t="s">
        <v>83</v>
      </c>
      <c r="AY145" s="20" t="s">
        <v>135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81</v>
      </c>
      <c r="BK145" s="219">
        <f>ROUND(I145*H145,2)</f>
        <v>0</v>
      </c>
      <c r="BL145" s="20" t="s">
        <v>142</v>
      </c>
      <c r="BM145" s="218" t="s">
        <v>206</v>
      </c>
    </row>
    <row r="146" s="2" customFormat="1">
      <c r="A146" s="41"/>
      <c r="B146" s="42"/>
      <c r="C146" s="43"/>
      <c r="D146" s="220" t="s">
        <v>144</v>
      </c>
      <c r="E146" s="43"/>
      <c r="F146" s="221" t="s">
        <v>207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144</v>
      </c>
      <c r="AU146" s="20" t="s">
        <v>83</v>
      </c>
    </row>
    <row r="147" s="2" customFormat="1">
      <c r="A147" s="41"/>
      <c r="B147" s="42"/>
      <c r="C147" s="43"/>
      <c r="D147" s="225" t="s">
        <v>146</v>
      </c>
      <c r="E147" s="43"/>
      <c r="F147" s="226" t="s">
        <v>208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146</v>
      </c>
      <c r="AU147" s="20" t="s">
        <v>83</v>
      </c>
    </row>
    <row r="148" s="2" customFormat="1">
      <c r="A148" s="41"/>
      <c r="B148" s="42"/>
      <c r="C148" s="43"/>
      <c r="D148" s="220" t="s">
        <v>209</v>
      </c>
      <c r="E148" s="43"/>
      <c r="F148" s="270" t="s">
        <v>210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209</v>
      </c>
      <c r="AU148" s="20" t="s">
        <v>83</v>
      </c>
    </row>
    <row r="149" s="13" customFormat="1">
      <c r="A149" s="13"/>
      <c r="B149" s="227"/>
      <c r="C149" s="228"/>
      <c r="D149" s="220" t="s">
        <v>148</v>
      </c>
      <c r="E149" s="229" t="s">
        <v>28</v>
      </c>
      <c r="F149" s="230" t="s">
        <v>211</v>
      </c>
      <c r="G149" s="228"/>
      <c r="H149" s="231">
        <v>92.522999999999996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148</v>
      </c>
      <c r="AU149" s="237" t="s">
        <v>83</v>
      </c>
      <c r="AV149" s="13" t="s">
        <v>83</v>
      </c>
      <c r="AW149" s="13" t="s">
        <v>35</v>
      </c>
      <c r="AX149" s="13" t="s">
        <v>73</v>
      </c>
      <c r="AY149" s="237" t="s">
        <v>135</v>
      </c>
    </row>
    <row r="150" s="13" customFormat="1">
      <c r="A150" s="13"/>
      <c r="B150" s="227"/>
      <c r="C150" s="228"/>
      <c r="D150" s="220" t="s">
        <v>148</v>
      </c>
      <c r="E150" s="229" t="s">
        <v>28</v>
      </c>
      <c r="F150" s="230" t="s">
        <v>212</v>
      </c>
      <c r="G150" s="228"/>
      <c r="H150" s="231">
        <v>1673.308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148</v>
      </c>
      <c r="AU150" s="237" t="s">
        <v>83</v>
      </c>
      <c r="AV150" s="13" t="s">
        <v>83</v>
      </c>
      <c r="AW150" s="13" t="s">
        <v>35</v>
      </c>
      <c r="AX150" s="13" t="s">
        <v>73</v>
      </c>
      <c r="AY150" s="237" t="s">
        <v>135</v>
      </c>
    </row>
    <row r="151" s="13" customFormat="1">
      <c r="A151" s="13"/>
      <c r="B151" s="227"/>
      <c r="C151" s="228"/>
      <c r="D151" s="220" t="s">
        <v>148</v>
      </c>
      <c r="E151" s="229" t="s">
        <v>28</v>
      </c>
      <c r="F151" s="230" t="s">
        <v>213</v>
      </c>
      <c r="G151" s="228"/>
      <c r="H151" s="231">
        <v>-37.200000000000003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148</v>
      </c>
      <c r="AU151" s="237" t="s">
        <v>83</v>
      </c>
      <c r="AV151" s="13" t="s">
        <v>83</v>
      </c>
      <c r="AW151" s="13" t="s">
        <v>35</v>
      </c>
      <c r="AX151" s="13" t="s">
        <v>73</v>
      </c>
      <c r="AY151" s="237" t="s">
        <v>135</v>
      </c>
    </row>
    <row r="152" s="16" customFormat="1">
      <c r="A152" s="16"/>
      <c r="B152" s="259"/>
      <c r="C152" s="260"/>
      <c r="D152" s="220" t="s">
        <v>148</v>
      </c>
      <c r="E152" s="261" t="s">
        <v>28</v>
      </c>
      <c r="F152" s="262" t="s">
        <v>172</v>
      </c>
      <c r="G152" s="260"/>
      <c r="H152" s="263">
        <v>1728.6309999999999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69" t="s">
        <v>148</v>
      </c>
      <c r="AU152" s="269" t="s">
        <v>83</v>
      </c>
      <c r="AV152" s="16" t="s">
        <v>142</v>
      </c>
      <c r="AW152" s="16" t="s">
        <v>35</v>
      </c>
      <c r="AX152" s="16" t="s">
        <v>81</v>
      </c>
      <c r="AY152" s="269" t="s">
        <v>135</v>
      </c>
    </row>
    <row r="153" s="2" customFormat="1" ht="24.15" customHeight="1">
      <c r="A153" s="41"/>
      <c r="B153" s="42"/>
      <c r="C153" s="207" t="s">
        <v>214</v>
      </c>
      <c r="D153" s="207" t="s">
        <v>137</v>
      </c>
      <c r="E153" s="208" t="s">
        <v>215</v>
      </c>
      <c r="F153" s="209" t="s">
        <v>216</v>
      </c>
      <c r="G153" s="210" t="s">
        <v>140</v>
      </c>
      <c r="H153" s="211">
        <v>280.91000000000003</v>
      </c>
      <c r="I153" s="212"/>
      <c r="J153" s="213">
        <f>ROUND(I153*H153,2)</f>
        <v>0</v>
      </c>
      <c r="K153" s="209" t="s">
        <v>141</v>
      </c>
      <c r="L153" s="47"/>
      <c r="M153" s="214" t="s">
        <v>28</v>
      </c>
      <c r="N153" s="215" t="s">
        <v>44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142</v>
      </c>
      <c r="AT153" s="218" t="s">
        <v>137</v>
      </c>
      <c r="AU153" s="218" t="s">
        <v>83</v>
      </c>
      <c r="AY153" s="20" t="s">
        <v>135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81</v>
      </c>
      <c r="BK153" s="219">
        <f>ROUND(I153*H153,2)</f>
        <v>0</v>
      </c>
      <c r="BL153" s="20" t="s">
        <v>142</v>
      </c>
      <c r="BM153" s="218" t="s">
        <v>217</v>
      </c>
    </row>
    <row r="154" s="2" customFormat="1">
      <c r="A154" s="41"/>
      <c r="B154" s="42"/>
      <c r="C154" s="43"/>
      <c r="D154" s="220" t="s">
        <v>144</v>
      </c>
      <c r="E154" s="43"/>
      <c r="F154" s="221" t="s">
        <v>218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83</v>
      </c>
    </row>
    <row r="155" s="2" customFormat="1">
      <c r="A155" s="41"/>
      <c r="B155" s="42"/>
      <c r="C155" s="43"/>
      <c r="D155" s="225" t="s">
        <v>146</v>
      </c>
      <c r="E155" s="43"/>
      <c r="F155" s="226" t="s">
        <v>219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146</v>
      </c>
      <c r="AU155" s="20" t="s">
        <v>83</v>
      </c>
    </row>
    <row r="156" s="13" customFormat="1">
      <c r="A156" s="13"/>
      <c r="B156" s="227"/>
      <c r="C156" s="228"/>
      <c r="D156" s="220" t="s">
        <v>148</v>
      </c>
      <c r="E156" s="229" t="s">
        <v>28</v>
      </c>
      <c r="F156" s="230" t="s">
        <v>220</v>
      </c>
      <c r="G156" s="228"/>
      <c r="H156" s="231">
        <v>243.71000000000001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148</v>
      </c>
      <c r="AU156" s="237" t="s">
        <v>83</v>
      </c>
      <c r="AV156" s="13" t="s">
        <v>83</v>
      </c>
      <c r="AW156" s="13" t="s">
        <v>35</v>
      </c>
      <c r="AX156" s="13" t="s">
        <v>73</v>
      </c>
      <c r="AY156" s="237" t="s">
        <v>135</v>
      </c>
    </row>
    <row r="157" s="13" customFormat="1">
      <c r="A157" s="13"/>
      <c r="B157" s="227"/>
      <c r="C157" s="228"/>
      <c r="D157" s="220" t="s">
        <v>148</v>
      </c>
      <c r="E157" s="229" t="s">
        <v>28</v>
      </c>
      <c r="F157" s="230" t="s">
        <v>221</v>
      </c>
      <c r="G157" s="228"/>
      <c r="H157" s="231">
        <v>37.200000000000003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148</v>
      </c>
      <c r="AU157" s="237" t="s">
        <v>83</v>
      </c>
      <c r="AV157" s="13" t="s">
        <v>83</v>
      </c>
      <c r="AW157" s="13" t="s">
        <v>35</v>
      </c>
      <c r="AX157" s="13" t="s">
        <v>73</v>
      </c>
      <c r="AY157" s="237" t="s">
        <v>135</v>
      </c>
    </row>
    <row r="158" s="16" customFormat="1">
      <c r="A158" s="16"/>
      <c r="B158" s="259"/>
      <c r="C158" s="260"/>
      <c r="D158" s="220" t="s">
        <v>148</v>
      </c>
      <c r="E158" s="261" t="s">
        <v>28</v>
      </c>
      <c r="F158" s="262" t="s">
        <v>172</v>
      </c>
      <c r="G158" s="260"/>
      <c r="H158" s="263">
        <v>280.91000000000003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9" t="s">
        <v>148</v>
      </c>
      <c r="AU158" s="269" t="s">
        <v>83</v>
      </c>
      <c r="AV158" s="16" t="s">
        <v>142</v>
      </c>
      <c r="AW158" s="16" t="s">
        <v>35</v>
      </c>
      <c r="AX158" s="16" t="s">
        <v>81</v>
      </c>
      <c r="AY158" s="269" t="s">
        <v>135</v>
      </c>
    </row>
    <row r="159" s="2" customFormat="1" ht="24.15" customHeight="1">
      <c r="A159" s="41"/>
      <c r="B159" s="42"/>
      <c r="C159" s="207" t="s">
        <v>222</v>
      </c>
      <c r="D159" s="207" t="s">
        <v>137</v>
      </c>
      <c r="E159" s="208" t="s">
        <v>223</v>
      </c>
      <c r="F159" s="209" t="s">
        <v>224</v>
      </c>
      <c r="G159" s="210" t="s">
        <v>140</v>
      </c>
      <c r="H159" s="211">
        <v>37.200000000000003</v>
      </c>
      <c r="I159" s="212"/>
      <c r="J159" s="213">
        <f>ROUND(I159*H159,2)</f>
        <v>0</v>
      </c>
      <c r="K159" s="209" t="s">
        <v>141</v>
      </c>
      <c r="L159" s="47"/>
      <c r="M159" s="214" t="s">
        <v>28</v>
      </c>
      <c r="N159" s="215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142</v>
      </c>
      <c r="AT159" s="218" t="s">
        <v>137</v>
      </c>
      <c r="AU159" s="218" t="s">
        <v>83</v>
      </c>
      <c r="AY159" s="20" t="s">
        <v>135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81</v>
      </c>
      <c r="BK159" s="219">
        <f>ROUND(I159*H159,2)</f>
        <v>0</v>
      </c>
      <c r="BL159" s="20" t="s">
        <v>142</v>
      </c>
      <c r="BM159" s="218" t="s">
        <v>225</v>
      </c>
    </row>
    <row r="160" s="2" customFormat="1">
      <c r="A160" s="41"/>
      <c r="B160" s="42"/>
      <c r="C160" s="43"/>
      <c r="D160" s="220" t="s">
        <v>144</v>
      </c>
      <c r="E160" s="43"/>
      <c r="F160" s="221" t="s">
        <v>226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83</v>
      </c>
    </row>
    <row r="161" s="2" customFormat="1">
      <c r="A161" s="41"/>
      <c r="B161" s="42"/>
      <c r="C161" s="43"/>
      <c r="D161" s="225" t="s">
        <v>146</v>
      </c>
      <c r="E161" s="43"/>
      <c r="F161" s="226" t="s">
        <v>227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146</v>
      </c>
      <c r="AU161" s="20" t="s">
        <v>83</v>
      </c>
    </row>
    <row r="162" s="13" customFormat="1">
      <c r="A162" s="13"/>
      <c r="B162" s="227"/>
      <c r="C162" s="228"/>
      <c r="D162" s="220" t="s">
        <v>148</v>
      </c>
      <c r="E162" s="229" t="s">
        <v>28</v>
      </c>
      <c r="F162" s="230" t="s">
        <v>228</v>
      </c>
      <c r="G162" s="228"/>
      <c r="H162" s="231">
        <v>37.200000000000003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148</v>
      </c>
      <c r="AU162" s="237" t="s">
        <v>83</v>
      </c>
      <c r="AV162" s="13" t="s">
        <v>83</v>
      </c>
      <c r="AW162" s="13" t="s">
        <v>35</v>
      </c>
      <c r="AX162" s="13" t="s">
        <v>73</v>
      </c>
      <c r="AY162" s="237" t="s">
        <v>135</v>
      </c>
    </row>
    <row r="163" s="16" customFormat="1">
      <c r="A163" s="16"/>
      <c r="B163" s="259"/>
      <c r="C163" s="260"/>
      <c r="D163" s="220" t="s">
        <v>148</v>
      </c>
      <c r="E163" s="261" t="s">
        <v>28</v>
      </c>
      <c r="F163" s="262" t="s">
        <v>172</v>
      </c>
      <c r="G163" s="260"/>
      <c r="H163" s="263">
        <v>37.200000000000003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9" t="s">
        <v>148</v>
      </c>
      <c r="AU163" s="269" t="s">
        <v>83</v>
      </c>
      <c r="AV163" s="16" t="s">
        <v>142</v>
      </c>
      <c r="AW163" s="16" t="s">
        <v>35</v>
      </c>
      <c r="AX163" s="16" t="s">
        <v>81</v>
      </c>
      <c r="AY163" s="269" t="s">
        <v>135</v>
      </c>
    </row>
    <row r="164" s="2" customFormat="1" ht="24.15" customHeight="1">
      <c r="A164" s="41"/>
      <c r="B164" s="42"/>
      <c r="C164" s="207" t="s">
        <v>229</v>
      </c>
      <c r="D164" s="207" t="s">
        <v>137</v>
      </c>
      <c r="E164" s="208" t="s">
        <v>230</v>
      </c>
      <c r="F164" s="209" t="s">
        <v>231</v>
      </c>
      <c r="G164" s="210" t="s">
        <v>232</v>
      </c>
      <c r="H164" s="211">
        <v>3111.5360000000001</v>
      </c>
      <c r="I164" s="212"/>
      <c r="J164" s="213">
        <f>ROUND(I164*H164,2)</f>
        <v>0</v>
      </c>
      <c r="K164" s="209" t="s">
        <v>141</v>
      </c>
      <c r="L164" s="47"/>
      <c r="M164" s="214" t="s">
        <v>28</v>
      </c>
      <c r="N164" s="215" t="s">
        <v>44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142</v>
      </c>
      <c r="AT164" s="218" t="s">
        <v>137</v>
      </c>
      <c r="AU164" s="218" t="s">
        <v>83</v>
      </c>
      <c r="AY164" s="20" t="s">
        <v>135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81</v>
      </c>
      <c r="BK164" s="219">
        <f>ROUND(I164*H164,2)</f>
        <v>0</v>
      </c>
      <c r="BL164" s="20" t="s">
        <v>142</v>
      </c>
      <c r="BM164" s="218" t="s">
        <v>233</v>
      </c>
    </row>
    <row r="165" s="2" customFormat="1">
      <c r="A165" s="41"/>
      <c r="B165" s="42"/>
      <c r="C165" s="43"/>
      <c r="D165" s="220" t="s">
        <v>144</v>
      </c>
      <c r="E165" s="43"/>
      <c r="F165" s="221" t="s">
        <v>234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144</v>
      </c>
      <c r="AU165" s="20" t="s">
        <v>83</v>
      </c>
    </row>
    <row r="166" s="2" customFormat="1">
      <c r="A166" s="41"/>
      <c r="B166" s="42"/>
      <c r="C166" s="43"/>
      <c r="D166" s="225" t="s">
        <v>146</v>
      </c>
      <c r="E166" s="43"/>
      <c r="F166" s="226" t="s">
        <v>235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146</v>
      </c>
      <c r="AU166" s="20" t="s">
        <v>83</v>
      </c>
    </row>
    <row r="167" s="13" customFormat="1">
      <c r="A167" s="13"/>
      <c r="B167" s="227"/>
      <c r="C167" s="228"/>
      <c r="D167" s="220" t="s">
        <v>148</v>
      </c>
      <c r="E167" s="229" t="s">
        <v>28</v>
      </c>
      <c r="F167" s="230" t="s">
        <v>236</v>
      </c>
      <c r="G167" s="228"/>
      <c r="H167" s="231">
        <v>1728.6310000000001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148</v>
      </c>
      <c r="AU167" s="237" t="s">
        <v>83</v>
      </c>
      <c r="AV167" s="13" t="s">
        <v>83</v>
      </c>
      <c r="AW167" s="13" t="s">
        <v>35</v>
      </c>
      <c r="AX167" s="13" t="s">
        <v>73</v>
      </c>
      <c r="AY167" s="237" t="s">
        <v>135</v>
      </c>
    </row>
    <row r="168" s="16" customFormat="1">
      <c r="A168" s="16"/>
      <c r="B168" s="259"/>
      <c r="C168" s="260"/>
      <c r="D168" s="220" t="s">
        <v>148</v>
      </c>
      <c r="E168" s="261" t="s">
        <v>28</v>
      </c>
      <c r="F168" s="262" t="s">
        <v>172</v>
      </c>
      <c r="G168" s="260"/>
      <c r="H168" s="263">
        <v>1728.6310000000001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69" t="s">
        <v>148</v>
      </c>
      <c r="AU168" s="269" t="s">
        <v>83</v>
      </c>
      <c r="AV168" s="16" t="s">
        <v>142</v>
      </c>
      <c r="AW168" s="16" t="s">
        <v>35</v>
      </c>
      <c r="AX168" s="16" t="s">
        <v>81</v>
      </c>
      <c r="AY168" s="269" t="s">
        <v>135</v>
      </c>
    </row>
    <row r="169" s="13" customFormat="1">
      <c r="A169" s="13"/>
      <c r="B169" s="227"/>
      <c r="C169" s="228"/>
      <c r="D169" s="220" t="s">
        <v>148</v>
      </c>
      <c r="E169" s="228"/>
      <c r="F169" s="230" t="s">
        <v>237</v>
      </c>
      <c r="G169" s="228"/>
      <c r="H169" s="231">
        <v>3111.5360000000001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148</v>
      </c>
      <c r="AU169" s="237" t="s">
        <v>83</v>
      </c>
      <c r="AV169" s="13" t="s">
        <v>83</v>
      </c>
      <c r="AW169" s="13" t="s">
        <v>4</v>
      </c>
      <c r="AX169" s="13" t="s">
        <v>81</v>
      </c>
      <c r="AY169" s="237" t="s">
        <v>135</v>
      </c>
    </row>
    <row r="170" s="2" customFormat="1" ht="24.15" customHeight="1">
      <c r="A170" s="41"/>
      <c r="B170" s="42"/>
      <c r="C170" s="207" t="s">
        <v>238</v>
      </c>
      <c r="D170" s="207" t="s">
        <v>137</v>
      </c>
      <c r="E170" s="208" t="s">
        <v>239</v>
      </c>
      <c r="F170" s="209" t="s">
        <v>240</v>
      </c>
      <c r="G170" s="210" t="s">
        <v>140</v>
      </c>
      <c r="H170" s="211">
        <v>75.408000000000001</v>
      </c>
      <c r="I170" s="212"/>
      <c r="J170" s="213">
        <f>ROUND(I170*H170,2)</f>
        <v>0</v>
      </c>
      <c r="K170" s="209" t="s">
        <v>141</v>
      </c>
      <c r="L170" s="47"/>
      <c r="M170" s="214" t="s">
        <v>28</v>
      </c>
      <c r="N170" s="215" t="s">
        <v>44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142</v>
      </c>
      <c r="AT170" s="218" t="s">
        <v>137</v>
      </c>
      <c r="AU170" s="218" t="s">
        <v>83</v>
      </c>
      <c r="AY170" s="20" t="s">
        <v>135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81</v>
      </c>
      <c r="BK170" s="219">
        <f>ROUND(I170*H170,2)</f>
        <v>0</v>
      </c>
      <c r="BL170" s="20" t="s">
        <v>142</v>
      </c>
      <c r="BM170" s="218" t="s">
        <v>241</v>
      </c>
    </row>
    <row r="171" s="2" customFormat="1">
      <c r="A171" s="41"/>
      <c r="B171" s="42"/>
      <c r="C171" s="43"/>
      <c r="D171" s="220" t="s">
        <v>144</v>
      </c>
      <c r="E171" s="43"/>
      <c r="F171" s="221" t="s">
        <v>242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144</v>
      </c>
      <c r="AU171" s="20" t="s">
        <v>83</v>
      </c>
    </row>
    <row r="172" s="2" customFormat="1">
      <c r="A172" s="41"/>
      <c r="B172" s="42"/>
      <c r="C172" s="43"/>
      <c r="D172" s="225" t="s">
        <v>146</v>
      </c>
      <c r="E172" s="43"/>
      <c r="F172" s="226" t="s">
        <v>243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146</v>
      </c>
      <c r="AU172" s="20" t="s">
        <v>83</v>
      </c>
    </row>
    <row r="173" s="13" customFormat="1">
      <c r="A173" s="13"/>
      <c r="B173" s="227"/>
      <c r="C173" s="228"/>
      <c r="D173" s="220" t="s">
        <v>148</v>
      </c>
      <c r="E173" s="229" t="s">
        <v>28</v>
      </c>
      <c r="F173" s="230" t="s">
        <v>244</v>
      </c>
      <c r="G173" s="228"/>
      <c r="H173" s="231">
        <v>3.5640000000000001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148</v>
      </c>
      <c r="AU173" s="237" t="s">
        <v>83</v>
      </c>
      <c r="AV173" s="13" t="s">
        <v>83</v>
      </c>
      <c r="AW173" s="13" t="s">
        <v>35</v>
      </c>
      <c r="AX173" s="13" t="s">
        <v>73</v>
      </c>
      <c r="AY173" s="237" t="s">
        <v>135</v>
      </c>
    </row>
    <row r="174" s="13" customFormat="1">
      <c r="A174" s="13"/>
      <c r="B174" s="227"/>
      <c r="C174" s="228"/>
      <c r="D174" s="220" t="s">
        <v>148</v>
      </c>
      <c r="E174" s="229" t="s">
        <v>28</v>
      </c>
      <c r="F174" s="230" t="s">
        <v>245</v>
      </c>
      <c r="G174" s="228"/>
      <c r="H174" s="231">
        <v>15.247999999999999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148</v>
      </c>
      <c r="AU174" s="237" t="s">
        <v>83</v>
      </c>
      <c r="AV174" s="13" t="s">
        <v>83</v>
      </c>
      <c r="AW174" s="13" t="s">
        <v>35</v>
      </c>
      <c r="AX174" s="13" t="s">
        <v>73</v>
      </c>
      <c r="AY174" s="237" t="s">
        <v>135</v>
      </c>
    </row>
    <row r="175" s="13" customFormat="1">
      <c r="A175" s="13"/>
      <c r="B175" s="227"/>
      <c r="C175" s="228"/>
      <c r="D175" s="220" t="s">
        <v>148</v>
      </c>
      <c r="E175" s="229" t="s">
        <v>28</v>
      </c>
      <c r="F175" s="230" t="s">
        <v>246</v>
      </c>
      <c r="G175" s="228"/>
      <c r="H175" s="231">
        <v>56.595999999999997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148</v>
      </c>
      <c r="AU175" s="237" t="s">
        <v>83</v>
      </c>
      <c r="AV175" s="13" t="s">
        <v>83</v>
      </c>
      <c r="AW175" s="13" t="s">
        <v>35</v>
      </c>
      <c r="AX175" s="13" t="s">
        <v>73</v>
      </c>
      <c r="AY175" s="237" t="s">
        <v>135</v>
      </c>
    </row>
    <row r="176" s="16" customFormat="1">
      <c r="A176" s="16"/>
      <c r="B176" s="259"/>
      <c r="C176" s="260"/>
      <c r="D176" s="220" t="s">
        <v>148</v>
      </c>
      <c r="E176" s="261" t="s">
        <v>28</v>
      </c>
      <c r="F176" s="262" t="s">
        <v>172</v>
      </c>
      <c r="G176" s="260"/>
      <c r="H176" s="263">
        <v>75.408000000000001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9" t="s">
        <v>148</v>
      </c>
      <c r="AU176" s="269" t="s">
        <v>83</v>
      </c>
      <c r="AV176" s="16" t="s">
        <v>142</v>
      </c>
      <c r="AW176" s="16" t="s">
        <v>35</v>
      </c>
      <c r="AX176" s="16" t="s">
        <v>81</v>
      </c>
      <c r="AY176" s="269" t="s">
        <v>135</v>
      </c>
    </row>
    <row r="177" s="2" customFormat="1" ht="16.5" customHeight="1">
      <c r="A177" s="41"/>
      <c r="B177" s="42"/>
      <c r="C177" s="271" t="s">
        <v>8</v>
      </c>
      <c r="D177" s="271" t="s">
        <v>247</v>
      </c>
      <c r="E177" s="272" t="s">
        <v>248</v>
      </c>
      <c r="F177" s="273" t="s">
        <v>249</v>
      </c>
      <c r="G177" s="274" t="s">
        <v>232</v>
      </c>
      <c r="H177" s="275">
        <v>113.19199999999999</v>
      </c>
      <c r="I177" s="276"/>
      <c r="J177" s="277">
        <f>ROUND(I177*H177,2)</f>
        <v>0</v>
      </c>
      <c r="K177" s="273" t="s">
        <v>141</v>
      </c>
      <c r="L177" s="278"/>
      <c r="M177" s="279" t="s">
        <v>28</v>
      </c>
      <c r="N177" s="280" t="s">
        <v>44</v>
      </c>
      <c r="O177" s="87"/>
      <c r="P177" s="216">
        <f>O177*H177</f>
        <v>0</v>
      </c>
      <c r="Q177" s="216">
        <v>1</v>
      </c>
      <c r="R177" s="216">
        <f>Q177*H177</f>
        <v>113.19199999999999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214</v>
      </c>
      <c r="AT177" s="218" t="s">
        <v>247</v>
      </c>
      <c r="AU177" s="218" t="s">
        <v>83</v>
      </c>
      <c r="AY177" s="20" t="s">
        <v>135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81</v>
      </c>
      <c r="BK177" s="219">
        <f>ROUND(I177*H177,2)</f>
        <v>0</v>
      </c>
      <c r="BL177" s="20" t="s">
        <v>142</v>
      </c>
      <c r="BM177" s="218" t="s">
        <v>250</v>
      </c>
    </row>
    <row r="178" s="2" customFormat="1">
      <c r="A178" s="41"/>
      <c r="B178" s="42"/>
      <c r="C178" s="43"/>
      <c r="D178" s="220" t="s">
        <v>144</v>
      </c>
      <c r="E178" s="43"/>
      <c r="F178" s="221" t="s">
        <v>249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144</v>
      </c>
      <c r="AU178" s="20" t="s">
        <v>83</v>
      </c>
    </row>
    <row r="179" s="13" customFormat="1">
      <c r="A179" s="13"/>
      <c r="B179" s="227"/>
      <c r="C179" s="228"/>
      <c r="D179" s="220" t="s">
        <v>148</v>
      </c>
      <c r="E179" s="229" t="s">
        <v>28</v>
      </c>
      <c r="F179" s="230" t="s">
        <v>251</v>
      </c>
      <c r="G179" s="228"/>
      <c r="H179" s="231">
        <v>56.595999999999997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148</v>
      </c>
      <c r="AU179" s="237" t="s">
        <v>83</v>
      </c>
      <c r="AV179" s="13" t="s">
        <v>83</v>
      </c>
      <c r="AW179" s="13" t="s">
        <v>35</v>
      </c>
      <c r="AX179" s="13" t="s">
        <v>73</v>
      </c>
      <c r="AY179" s="237" t="s">
        <v>135</v>
      </c>
    </row>
    <row r="180" s="16" customFormat="1">
      <c r="A180" s="16"/>
      <c r="B180" s="259"/>
      <c r="C180" s="260"/>
      <c r="D180" s="220" t="s">
        <v>148</v>
      </c>
      <c r="E180" s="261" t="s">
        <v>28</v>
      </c>
      <c r="F180" s="262" t="s">
        <v>172</v>
      </c>
      <c r="G180" s="260"/>
      <c r="H180" s="263">
        <v>56.595999999999997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9" t="s">
        <v>148</v>
      </c>
      <c r="AU180" s="269" t="s">
        <v>83</v>
      </c>
      <c r="AV180" s="16" t="s">
        <v>142</v>
      </c>
      <c r="AW180" s="16" t="s">
        <v>35</v>
      </c>
      <c r="AX180" s="16" t="s">
        <v>81</v>
      </c>
      <c r="AY180" s="269" t="s">
        <v>135</v>
      </c>
    </row>
    <row r="181" s="13" customFormat="1">
      <c r="A181" s="13"/>
      <c r="B181" s="227"/>
      <c r="C181" s="228"/>
      <c r="D181" s="220" t="s">
        <v>148</v>
      </c>
      <c r="E181" s="228"/>
      <c r="F181" s="230" t="s">
        <v>252</v>
      </c>
      <c r="G181" s="228"/>
      <c r="H181" s="231">
        <v>113.19199999999999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148</v>
      </c>
      <c r="AU181" s="237" t="s">
        <v>83</v>
      </c>
      <c r="AV181" s="13" t="s">
        <v>83</v>
      </c>
      <c r="AW181" s="13" t="s">
        <v>4</v>
      </c>
      <c r="AX181" s="13" t="s">
        <v>81</v>
      </c>
      <c r="AY181" s="237" t="s">
        <v>135</v>
      </c>
    </row>
    <row r="182" s="2" customFormat="1" ht="24.15" customHeight="1">
      <c r="A182" s="41"/>
      <c r="B182" s="42"/>
      <c r="C182" s="207" t="s">
        <v>253</v>
      </c>
      <c r="D182" s="207" t="s">
        <v>137</v>
      </c>
      <c r="E182" s="208" t="s">
        <v>254</v>
      </c>
      <c r="F182" s="209" t="s">
        <v>255</v>
      </c>
      <c r="G182" s="210" t="s">
        <v>140</v>
      </c>
      <c r="H182" s="211">
        <v>21.039000000000001</v>
      </c>
      <c r="I182" s="212"/>
      <c r="J182" s="213">
        <f>ROUND(I182*H182,2)</f>
        <v>0</v>
      </c>
      <c r="K182" s="209" t="s">
        <v>141</v>
      </c>
      <c r="L182" s="47"/>
      <c r="M182" s="214" t="s">
        <v>28</v>
      </c>
      <c r="N182" s="215" t="s">
        <v>44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142</v>
      </c>
      <c r="AT182" s="218" t="s">
        <v>137</v>
      </c>
      <c r="AU182" s="218" t="s">
        <v>83</v>
      </c>
      <c r="AY182" s="20" t="s">
        <v>135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81</v>
      </c>
      <c r="BK182" s="219">
        <f>ROUND(I182*H182,2)</f>
        <v>0</v>
      </c>
      <c r="BL182" s="20" t="s">
        <v>142</v>
      </c>
      <c r="BM182" s="218" t="s">
        <v>256</v>
      </c>
    </row>
    <row r="183" s="2" customFormat="1">
      <c r="A183" s="41"/>
      <c r="B183" s="42"/>
      <c r="C183" s="43"/>
      <c r="D183" s="220" t="s">
        <v>144</v>
      </c>
      <c r="E183" s="43"/>
      <c r="F183" s="221" t="s">
        <v>257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83</v>
      </c>
    </row>
    <row r="184" s="2" customFormat="1">
      <c r="A184" s="41"/>
      <c r="B184" s="42"/>
      <c r="C184" s="43"/>
      <c r="D184" s="225" t="s">
        <v>146</v>
      </c>
      <c r="E184" s="43"/>
      <c r="F184" s="226" t="s">
        <v>258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146</v>
      </c>
      <c r="AU184" s="20" t="s">
        <v>83</v>
      </c>
    </row>
    <row r="185" s="13" customFormat="1">
      <c r="A185" s="13"/>
      <c r="B185" s="227"/>
      <c r="C185" s="228"/>
      <c r="D185" s="220" t="s">
        <v>148</v>
      </c>
      <c r="E185" s="229" t="s">
        <v>28</v>
      </c>
      <c r="F185" s="230" t="s">
        <v>259</v>
      </c>
      <c r="G185" s="228"/>
      <c r="H185" s="231">
        <v>21.039000000000001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148</v>
      </c>
      <c r="AU185" s="237" t="s">
        <v>83</v>
      </c>
      <c r="AV185" s="13" t="s">
        <v>83</v>
      </c>
      <c r="AW185" s="13" t="s">
        <v>35</v>
      </c>
      <c r="AX185" s="13" t="s">
        <v>73</v>
      </c>
      <c r="AY185" s="237" t="s">
        <v>135</v>
      </c>
    </row>
    <row r="186" s="16" customFormat="1">
      <c r="A186" s="16"/>
      <c r="B186" s="259"/>
      <c r="C186" s="260"/>
      <c r="D186" s="220" t="s">
        <v>148</v>
      </c>
      <c r="E186" s="261" t="s">
        <v>28</v>
      </c>
      <c r="F186" s="262" t="s">
        <v>172</v>
      </c>
      <c r="G186" s="260"/>
      <c r="H186" s="263">
        <v>21.039000000000001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9" t="s">
        <v>148</v>
      </c>
      <c r="AU186" s="269" t="s">
        <v>83</v>
      </c>
      <c r="AV186" s="16" t="s">
        <v>142</v>
      </c>
      <c r="AW186" s="16" t="s">
        <v>35</v>
      </c>
      <c r="AX186" s="16" t="s">
        <v>81</v>
      </c>
      <c r="AY186" s="269" t="s">
        <v>135</v>
      </c>
    </row>
    <row r="187" s="2" customFormat="1" ht="16.5" customHeight="1">
      <c r="A187" s="41"/>
      <c r="B187" s="42"/>
      <c r="C187" s="271" t="s">
        <v>260</v>
      </c>
      <c r="D187" s="271" t="s">
        <v>247</v>
      </c>
      <c r="E187" s="272" t="s">
        <v>261</v>
      </c>
      <c r="F187" s="273" t="s">
        <v>262</v>
      </c>
      <c r="G187" s="274" t="s">
        <v>232</v>
      </c>
      <c r="H187" s="275">
        <v>72.573999999999998</v>
      </c>
      <c r="I187" s="276"/>
      <c r="J187" s="277">
        <f>ROUND(I187*H187,2)</f>
        <v>0</v>
      </c>
      <c r="K187" s="273" t="s">
        <v>141</v>
      </c>
      <c r="L187" s="278"/>
      <c r="M187" s="279" t="s">
        <v>28</v>
      </c>
      <c r="N187" s="280" t="s">
        <v>44</v>
      </c>
      <c r="O187" s="87"/>
      <c r="P187" s="216">
        <f>O187*H187</f>
        <v>0</v>
      </c>
      <c r="Q187" s="216">
        <v>1</v>
      </c>
      <c r="R187" s="216">
        <f>Q187*H187</f>
        <v>72.573999999999998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214</v>
      </c>
      <c r="AT187" s="218" t="s">
        <v>247</v>
      </c>
      <c r="AU187" s="218" t="s">
        <v>83</v>
      </c>
      <c r="AY187" s="20" t="s">
        <v>135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81</v>
      </c>
      <c r="BK187" s="219">
        <f>ROUND(I187*H187,2)</f>
        <v>0</v>
      </c>
      <c r="BL187" s="20" t="s">
        <v>142</v>
      </c>
      <c r="BM187" s="218" t="s">
        <v>263</v>
      </c>
    </row>
    <row r="188" s="2" customFormat="1">
      <c r="A188" s="41"/>
      <c r="B188" s="42"/>
      <c r="C188" s="43"/>
      <c r="D188" s="220" t="s">
        <v>144</v>
      </c>
      <c r="E188" s="43"/>
      <c r="F188" s="221" t="s">
        <v>262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144</v>
      </c>
      <c r="AU188" s="20" t="s">
        <v>83</v>
      </c>
    </row>
    <row r="189" s="13" customFormat="1">
      <c r="A189" s="13"/>
      <c r="B189" s="227"/>
      <c r="C189" s="228"/>
      <c r="D189" s="220" t="s">
        <v>148</v>
      </c>
      <c r="E189" s="229" t="s">
        <v>28</v>
      </c>
      <c r="F189" s="230" t="s">
        <v>264</v>
      </c>
      <c r="G189" s="228"/>
      <c r="H189" s="231">
        <v>36.286999999999999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148</v>
      </c>
      <c r="AU189" s="237" t="s">
        <v>83</v>
      </c>
      <c r="AV189" s="13" t="s">
        <v>83</v>
      </c>
      <c r="AW189" s="13" t="s">
        <v>35</v>
      </c>
      <c r="AX189" s="13" t="s">
        <v>73</v>
      </c>
      <c r="AY189" s="237" t="s">
        <v>135</v>
      </c>
    </row>
    <row r="190" s="16" customFormat="1">
      <c r="A190" s="16"/>
      <c r="B190" s="259"/>
      <c r="C190" s="260"/>
      <c r="D190" s="220" t="s">
        <v>148</v>
      </c>
      <c r="E190" s="261" t="s">
        <v>28</v>
      </c>
      <c r="F190" s="262" t="s">
        <v>172</v>
      </c>
      <c r="G190" s="260"/>
      <c r="H190" s="263">
        <v>36.286999999999999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69" t="s">
        <v>148</v>
      </c>
      <c r="AU190" s="269" t="s">
        <v>83</v>
      </c>
      <c r="AV190" s="16" t="s">
        <v>142</v>
      </c>
      <c r="AW190" s="16" t="s">
        <v>35</v>
      </c>
      <c r="AX190" s="16" t="s">
        <v>81</v>
      </c>
      <c r="AY190" s="269" t="s">
        <v>135</v>
      </c>
    </row>
    <row r="191" s="13" customFormat="1">
      <c r="A191" s="13"/>
      <c r="B191" s="227"/>
      <c r="C191" s="228"/>
      <c r="D191" s="220" t="s">
        <v>148</v>
      </c>
      <c r="E191" s="228"/>
      <c r="F191" s="230" t="s">
        <v>265</v>
      </c>
      <c r="G191" s="228"/>
      <c r="H191" s="231">
        <v>72.573999999999998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148</v>
      </c>
      <c r="AU191" s="237" t="s">
        <v>83</v>
      </c>
      <c r="AV191" s="13" t="s">
        <v>83</v>
      </c>
      <c r="AW191" s="13" t="s">
        <v>4</v>
      </c>
      <c r="AX191" s="13" t="s">
        <v>81</v>
      </c>
      <c r="AY191" s="237" t="s">
        <v>135</v>
      </c>
    </row>
    <row r="192" s="2" customFormat="1" ht="37.8" customHeight="1">
      <c r="A192" s="41"/>
      <c r="B192" s="42"/>
      <c r="C192" s="207" t="s">
        <v>266</v>
      </c>
      <c r="D192" s="207" t="s">
        <v>137</v>
      </c>
      <c r="E192" s="208" t="s">
        <v>267</v>
      </c>
      <c r="F192" s="209" t="s">
        <v>268</v>
      </c>
      <c r="G192" s="210" t="s">
        <v>269</v>
      </c>
      <c r="H192" s="211">
        <v>1624.73</v>
      </c>
      <c r="I192" s="212"/>
      <c r="J192" s="213">
        <f>ROUND(I192*H192,2)</f>
        <v>0</v>
      </c>
      <c r="K192" s="209" t="s">
        <v>141</v>
      </c>
      <c r="L192" s="47"/>
      <c r="M192" s="214" t="s">
        <v>28</v>
      </c>
      <c r="N192" s="215" t="s">
        <v>44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142</v>
      </c>
      <c r="AT192" s="218" t="s">
        <v>137</v>
      </c>
      <c r="AU192" s="218" t="s">
        <v>83</v>
      </c>
      <c r="AY192" s="20" t="s">
        <v>135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81</v>
      </c>
      <c r="BK192" s="219">
        <f>ROUND(I192*H192,2)</f>
        <v>0</v>
      </c>
      <c r="BL192" s="20" t="s">
        <v>142</v>
      </c>
      <c r="BM192" s="218" t="s">
        <v>270</v>
      </c>
    </row>
    <row r="193" s="2" customFormat="1">
      <c r="A193" s="41"/>
      <c r="B193" s="42"/>
      <c r="C193" s="43"/>
      <c r="D193" s="220" t="s">
        <v>144</v>
      </c>
      <c r="E193" s="43"/>
      <c r="F193" s="221" t="s">
        <v>271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144</v>
      </c>
      <c r="AU193" s="20" t="s">
        <v>83</v>
      </c>
    </row>
    <row r="194" s="2" customFormat="1">
      <c r="A194" s="41"/>
      <c r="B194" s="42"/>
      <c r="C194" s="43"/>
      <c r="D194" s="225" t="s">
        <v>146</v>
      </c>
      <c r="E194" s="43"/>
      <c r="F194" s="226" t="s">
        <v>272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146</v>
      </c>
      <c r="AU194" s="20" t="s">
        <v>83</v>
      </c>
    </row>
    <row r="195" s="13" customFormat="1">
      <c r="A195" s="13"/>
      <c r="B195" s="227"/>
      <c r="C195" s="228"/>
      <c r="D195" s="220" t="s">
        <v>148</v>
      </c>
      <c r="E195" s="229" t="s">
        <v>28</v>
      </c>
      <c r="F195" s="230" t="s">
        <v>273</v>
      </c>
      <c r="G195" s="228"/>
      <c r="H195" s="231">
        <v>1624.73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148</v>
      </c>
      <c r="AU195" s="237" t="s">
        <v>83</v>
      </c>
      <c r="AV195" s="13" t="s">
        <v>83</v>
      </c>
      <c r="AW195" s="13" t="s">
        <v>35</v>
      </c>
      <c r="AX195" s="13" t="s">
        <v>73</v>
      </c>
      <c r="AY195" s="237" t="s">
        <v>135</v>
      </c>
    </row>
    <row r="196" s="16" customFormat="1">
      <c r="A196" s="16"/>
      <c r="B196" s="259"/>
      <c r="C196" s="260"/>
      <c r="D196" s="220" t="s">
        <v>148</v>
      </c>
      <c r="E196" s="261" t="s">
        <v>28</v>
      </c>
      <c r="F196" s="262" t="s">
        <v>172</v>
      </c>
      <c r="G196" s="260"/>
      <c r="H196" s="263">
        <v>1624.73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9" t="s">
        <v>148</v>
      </c>
      <c r="AU196" s="269" t="s">
        <v>83</v>
      </c>
      <c r="AV196" s="16" t="s">
        <v>142</v>
      </c>
      <c r="AW196" s="16" t="s">
        <v>35</v>
      </c>
      <c r="AX196" s="16" t="s">
        <v>81</v>
      </c>
      <c r="AY196" s="269" t="s">
        <v>135</v>
      </c>
    </row>
    <row r="197" s="2" customFormat="1" ht="24.15" customHeight="1">
      <c r="A197" s="41"/>
      <c r="B197" s="42"/>
      <c r="C197" s="207" t="s">
        <v>274</v>
      </c>
      <c r="D197" s="207" t="s">
        <v>137</v>
      </c>
      <c r="E197" s="208" t="s">
        <v>275</v>
      </c>
      <c r="F197" s="209" t="s">
        <v>276</v>
      </c>
      <c r="G197" s="210" t="s">
        <v>269</v>
      </c>
      <c r="H197" s="211">
        <v>1624.73</v>
      </c>
      <c r="I197" s="212"/>
      <c r="J197" s="213">
        <f>ROUND(I197*H197,2)</f>
        <v>0</v>
      </c>
      <c r="K197" s="209" t="s">
        <v>141</v>
      </c>
      <c r="L197" s="47"/>
      <c r="M197" s="214" t="s">
        <v>28</v>
      </c>
      <c r="N197" s="215" t="s">
        <v>44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142</v>
      </c>
      <c r="AT197" s="218" t="s">
        <v>137</v>
      </c>
      <c r="AU197" s="218" t="s">
        <v>83</v>
      </c>
      <c r="AY197" s="20" t="s">
        <v>135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81</v>
      </c>
      <c r="BK197" s="219">
        <f>ROUND(I197*H197,2)</f>
        <v>0</v>
      </c>
      <c r="BL197" s="20" t="s">
        <v>142</v>
      </c>
      <c r="BM197" s="218" t="s">
        <v>277</v>
      </c>
    </row>
    <row r="198" s="2" customFormat="1">
      <c r="A198" s="41"/>
      <c r="B198" s="42"/>
      <c r="C198" s="43"/>
      <c r="D198" s="220" t="s">
        <v>144</v>
      </c>
      <c r="E198" s="43"/>
      <c r="F198" s="221" t="s">
        <v>278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83</v>
      </c>
    </row>
    <row r="199" s="2" customFormat="1">
      <c r="A199" s="41"/>
      <c r="B199" s="42"/>
      <c r="C199" s="43"/>
      <c r="D199" s="225" t="s">
        <v>146</v>
      </c>
      <c r="E199" s="43"/>
      <c r="F199" s="226" t="s">
        <v>279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146</v>
      </c>
      <c r="AU199" s="20" t="s">
        <v>83</v>
      </c>
    </row>
    <row r="200" s="13" customFormat="1">
      <c r="A200" s="13"/>
      <c r="B200" s="227"/>
      <c r="C200" s="228"/>
      <c r="D200" s="220" t="s">
        <v>148</v>
      </c>
      <c r="E200" s="229" t="s">
        <v>28</v>
      </c>
      <c r="F200" s="230" t="s">
        <v>273</v>
      </c>
      <c r="G200" s="228"/>
      <c r="H200" s="231">
        <v>1624.73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148</v>
      </c>
      <c r="AU200" s="237" t="s">
        <v>83</v>
      </c>
      <c r="AV200" s="13" t="s">
        <v>83</v>
      </c>
      <c r="AW200" s="13" t="s">
        <v>35</v>
      </c>
      <c r="AX200" s="13" t="s">
        <v>73</v>
      </c>
      <c r="AY200" s="237" t="s">
        <v>135</v>
      </c>
    </row>
    <row r="201" s="16" customFormat="1">
      <c r="A201" s="16"/>
      <c r="B201" s="259"/>
      <c r="C201" s="260"/>
      <c r="D201" s="220" t="s">
        <v>148</v>
      </c>
      <c r="E201" s="261" t="s">
        <v>28</v>
      </c>
      <c r="F201" s="262" t="s">
        <v>172</v>
      </c>
      <c r="G201" s="260"/>
      <c r="H201" s="263">
        <v>1624.73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9" t="s">
        <v>148</v>
      </c>
      <c r="AU201" s="269" t="s">
        <v>83</v>
      </c>
      <c r="AV201" s="16" t="s">
        <v>142</v>
      </c>
      <c r="AW201" s="16" t="s">
        <v>35</v>
      </c>
      <c r="AX201" s="16" t="s">
        <v>81</v>
      </c>
      <c r="AY201" s="269" t="s">
        <v>135</v>
      </c>
    </row>
    <row r="202" s="2" customFormat="1" ht="24.15" customHeight="1">
      <c r="A202" s="41"/>
      <c r="B202" s="42"/>
      <c r="C202" s="207" t="s">
        <v>280</v>
      </c>
      <c r="D202" s="207" t="s">
        <v>137</v>
      </c>
      <c r="E202" s="208" t="s">
        <v>281</v>
      </c>
      <c r="F202" s="209" t="s">
        <v>282</v>
      </c>
      <c r="G202" s="210" t="s">
        <v>269</v>
      </c>
      <c r="H202" s="211">
        <v>7171.46</v>
      </c>
      <c r="I202" s="212"/>
      <c r="J202" s="213">
        <f>ROUND(I202*H202,2)</f>
        <v>0</v>
      </c>
      <c r="K202" s="209" t="s">
        <v>141</v>
      </c>
      <c r="L202" s="47"/>
      <c r="M202" s="214" t="s">
        <v>28</v>
      </c>
      <c r="N202" s="215" t="s">
        <v>44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142</v>
      </c>
      <c r="AT202" s="218" t="s">
        <v>137</v>
      </c>
      <c r="AU202" s="218" t="s">
        <v>83</v>
      </c>
      <c r="AY202" s="20" t="s">
        <v>135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81</v>
      </c>
      <c r="BK202" s="219">
        <f>ROUND(I202*H202,2)</f>
        <v>0</v>
      </c>
      <c r="BL202" s="20" t="s">
        <v>142</v>
      </c>
      <c r="BM202" s="218" t="s">
        <v>283</v>
      </c>
    </row>
    <row r="203" s="2" customFormat="1">
      <c r="A203" s="41"/>
      <c r="B203" s="42"/>
      <c r="C203" s="43"/>
      <c r="D203" s="220" t="s">
        <v>144</v>
      </c>
      <c r="E203" s="43"/>
      <c r="F203" s="221" t="s">
        <v>284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144</v>
      </c>
      <c r="AU203" s="20" t="s">
        <v>83</v>
      </c>
    </row>
    <row r="204" s="2" customFormat="1">
      <c r="A204" s="41"/>
      <c r="B204" s="42"/>
      <c r="C204" s="43"/>
      <c r="D204" s="225" t="s">
        <v>146</v>
      </c>
      <c r="E204" s="43"/>
      <c r="F204" s="226" t="s">
        <v>285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146</v>
      </c>
      <c r="AU204" s="20" t="s">
        <v>83</v>
      </c>
    </row>
    <row r="205" s="13" customFormat="1">
      <c r="A205" s="13"/>
      <c r="B205" s="227"/>
      <c r="C205" s="228"/>
      <c r="D205" s="220" t="s">
        <v>148</v>
      </c>
      <c r="E205" s="229" t="s">
        <v>28</v>
      </c>
      <c r="F205" s="230" t="s">
        <v>286</v>
      </c>
      <c r="G205" s="228"/>
      <c r="H205" s="231">
        <v>7171.46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148</v>
      </c>
      <c r="AU205" s="237" t="s">
        <v>83</v>
      </c>
      <c r="AV205" s="13" t="s">
        <v>83</v>
      </c>
      <c r="AW205" s="13" t="s">
        <v>35</v>
      </c>
      <c r="AX205" s="13" t="s">
        <v>73</v>
      </c>
      <c r="AY205" s="237" t="s">
        <v>135</v>
      </c>
    </row>
    <row r="206" s="16" customFormat="1">
      <c r="A206" s="16"/>
      <c r="B206" s="259"/>
      <c r="C206" s="260"/>
      <c r="D206" s="220" t="s">
        <v>148</v>
      </c>
      <c r="E206" s="261" t="s">
        <v>28</v>
      </c>
      <c r="F206" s="262" t="s">
        <v>172</v>
      </c>
      <c r="G206" s="260"/>
      <c r="H206" s="263">
        <v>7171.46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9" t="s">
        <v>148</v>
      </c>
      <c r="AU206" s="269" t="s">
        <v>83</v>
      </c>
      <c r="AV206" s="16" t="s">
        <v>142</v>
      </c>
      <c r="AW206" s="16" t="s">
        <v>35</v>
      </c>
      <c r="AX206" s="16" t="s">
        <v>81</v>
      </c>
      <c r="AY206" s="269" t="s">
        <v>135</v>
      </c>
    </row>
    <row r="207" s="2" customFormat="1" ht="33" customHeight="1">
      <c r="A207" s="41"/>
      <c r="B207" s="42"/>
      <c r="C207" s="207" t="s">
        <v>287</v>
      </c>
      <c r="D207" s="207" t="s">
        <v>137</v>
      </c>
      <c r="E207" s="208" t="s">
        <v>288</v>
      </c>
      <c r="F207" s="209" t="s">
        <v>289</v>
      </c>
      <c r="G207" s="210" t="s">
        <v>269</v>
      </c>
      <c r="H207" s="211">
        <v>1624.73</v>
      </c>
      <c r="I207" s="212"/>
      <c r="J207" s="213">
        <f>ROUND(I207*H207,2)</f>
        <v>0</v>
      </c>
      <c r="K207" s="209" t="s">
        <v>141</v>
      </c>
      <c r="L207" s="47"/>
      <c r="M207" s="214" t="s">
        <v>28</v>
      </c>
      <c r="N207" s="215" t="s">
        <v>44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142</v>
      </c>
      <c r="AT207" s="218" t="s">
        <v>137</v>
      </c>
      <c r="AU207" s="218" t="s">
        <v>83</v>
      </c>
      <c r="AY207" s="20" t="s">
        <v>135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81</v>
      </c>
      <c r="BK207" s="219">
        <f>ROUND(I207*H207,2)</f>
        <v>0</v>
      </c>
      <c r="BL207" s="20" t="s">
        <v>142</v>
      </c>
      <c r="BM207" s="218" t="s">
        <v>290</v>
      </c>
    </row>
    <row r="208" s="2" customFormat="1">
      <c r="A208" s="41"/>
      <c r="B208" s="42"/>
      <c r="C208" s="43"/>
      <c r="D208" s="220" t="s">
        <v>144</v>
      </c>
      <c r="E208" s="43"/>
      <c r="F208" s="221" t="s">
        <v>291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144</v>
      </c>
      <c r="AU208" s="20" t="s">
        <v>83</v>
      </c>
    </row>
    <row r="209" s="2" customFormat="1">
      <c r="A209" s="41"/>
      <c r="B209" s="42"/>
      <c r="C209" s="43"/>
      <c r="D209" s="225" t="s">
        <v>146</v>
      </c>
      <c r="E209" s="43"/>
      <c r="F209" s="226" t="s">
        <v>292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146</v>
      </c>
      <c r="AU209" s="20" t="s">
        <v>83</v>
      </c>
    </row>
    <row r="210" s="13" customFormat="1">
      <c r="A210" s="13"/>
      <c r="B210" s="227"/>
      <c r="C210" s="228"/>
      <c r="D210" s="220" t="s">
        <v>148</v>
      </c>
      <c r="E210" s="229" t="s">
        <v>28</v>
      </c>
      <c r="F210" s="230" t="s">
        <v>273</v>
      </c>
      <c r="G210" s="228"/>
      <c r="H210" s="231">
        <v>1624.73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148</v>
      </c>
      <c r="AU210" s="237" t="s">
        <v>83</v>
      </c>
      <c r="AV210" s="13" t="s">
        <v>83</v>
      </c>
      <c r="AW210" s="13" t="s">
        <v>35</v>
      </c>
      <c r="AX210" s="13" t="s">
        <v>73</v>
      </c>
      <c r="AY210" s="237" t="s">
        <v>135</v>
      </c>
    </row>
    <row r="211" s="16" customFormat="1">
      <c r="A211" s="16"/>
      <c r="B211" s="259"/>
      <c r="C211" s="260"/>
      <c r="D211" s="220" t="s">
        <v>148</v>
      </c>
      <c r="E211" s="261" t="s">
        <v>28</v>
      </c>
      <c r="F211" s="262" t="s">
        <v>172</v>
      </c>
      <c r="G211" s="260"/>
      <c r="H211" s="263">
        <v>1624.73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9" t="s">
        <v>148</v>
      </c>
      <c r="AU211" s="269" t="s">
        <v>83</v>
      </c>
      <c r="AV211" s="16" t="s">
        <v>142</v>
      </c>
      <c r="AW211" s="16" t="s">
        <v>35</v>
      </c>
      <c r="AX211" s="16" t="s">
        <v>81</v>
      </c>
      <c r="AY211" s="269" t="s">
        <v>135</v>
      </c>
    </row>
    <row r="212" s="12" customFormat="1" ht="22.8" customHeight="1">
      <c r="A212" s="12"/>
      <c r="B212" s="191"/>
      <c r="C212" s="192"/>
      <c r="D212" s="193" t="s">
        <v>72</v>
      </c>
      <c r="E212" s="205" t="s">
        <v>83</v>
      </c>
      <c r="F212" s="205" t="s">
        <v>293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SUM(P213:P257)</f>
        <v>0</v>
      </c>
      <c r="Q212" s="199"/>
      <c r="R212" s="200">
        <f>SUM(R213:R257)</f>
        <v>190.97403580000002</v>
      </c>
      <c r="S212" s="199"/>
      <c r="T212" s="201">
        <f>SUM(T213:T257)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81</v>
      </c>
      <c r="AT212" s="203" t="s">
        <v>72</v>
      </c>
      <c r="AU212" s="203" t="s">
        <v>81</v>
      </c>
      <c r="AY212" s="202" t="s">
        <v>135</v>
      </c>
      <c r="BK212" s="204">
        <f>SUM(BK213:BK257)</f>
        <v>0</v>
      </c>
    </row>
    <row r="213" s="2" customFormat="1" ht="33" customHeight="1">
      <c r="A213" s="41"/>
      <c r="B213" s="42"/>
      <c r="C213" s="207" t="s">
        <v>294</v>
      </c>
      <c r="D213" s="207" t="s">
        <v>137</v>
      </c>
      <c r="E213" s="208" t="s">
        <v>295</v>
      </c>
      <c r="F213" s="209" t="s">
        <v>296</v>
      </c>
      <c r="G213" s="210" t="s">
        <v>269</v>
      </c>
      <c r="H213" s="211">
        <v>1111.22</v>
      </c>
      <c r="I213" s="212"/>
      <c r="J213" s="213">
        <f>ROUND(I213*H213,2)</f>
        <v>0</v>
      </c>
      <c r="K213" s="209" t="s">
        <v>141</v>
      </c>
      <c r="L213" s="47"/>
      <c r="M213" s="214" t="s">
        <v>28</v>
      </c>
      <c r="N213" s="215" t="s">
        <v>44</v>
      </c>
      <c r="O213" s="87"/>
      <c r="P213" s="216">
        <f>O213*H213</f>
        <v>0</v>
      </c>
      <c r="Q213" s="216">
        <v>0.00031</v>
      </c>
      <c r="R213" s="216">
        <f>Q213*H213</f>
        <v>0.34447820000000001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142</v>
      </c>
      <c r="AT213" s="218" t="s">
        <v>137</v>
      </c>
      <c r="AU213" s="218" t="s">
        <v>83</v>
      </c>
      <c r="AY213" s="20" t="s">
        <v>135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81</v>
      </c>
      <c r="BK213" s="219">
        <f>ROUND(I213*H213,2)</f>
        <v>0</v>
      </c>
      <c r="BL213" s="20" t="s">
        <v>142</v>
      </c>
      <c r="BM213" s="218" t="s">
        <v>297</v>
      </c>
    </row>
    <row r="214" s="2" customFormat="1">
      <c r="A214" s="41"/>
      <c r="B214" s="42"/>
      <c r="C214" s="43"/>
      <c r="D214" s="220" t="s">
        <v>144</v>
      </c>
      <c r="E214" s="43"/>
      <c r="F214" s="221" t="s">
        <v>298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144</v>
      </c>
      <c r="AU214" s="20" t="s">
        <v>83</v>
      </c>
    </row>
    <row r="215" s="2" customFormat="1">
      <c r="A215" s="41"/>
      <c r="B215" s="42"/>
      <c r="C215" s="43"/>
      <c r="D215" s="225" t="s">
        <v>146</v>
      </c>
      <c r="E215" s="43"/>
      <c r="F215" s="226" t="s">
        <v>299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146</v>
      </c>
      <c r="AU215" s="20" t="s">
        <v>83</v>
      </c>
    </row>
    <row r="216" s="13" customFormat="1">
      <c r="A216" s="13"/>
      <c r="B216" s="227"/>
      <c r="C216" s="228"/>
      <c r="D216" s="220" t="s">
        <v>148</v>
      </c>
      <c r="E216" s="229" t="s">
        <v>28</v>
      </c>
      <c r="F216" s="230" t="s">
        <v>300</v>
      </c>
      <c r="G216" s="228"/>
      <c r="H216" s="231">
        <v>1111.22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148</v>
      </c>
      <c r="AU216" s="237" t="s">
        <v>83</v>
      </c>
      <c r="AV216" s="13" t="s">
        <v>83</v>
      </c>
      <c r="AW216" s="13" t="s">
        <v>35</v>
      </c>
      <c r="AX216" s="13" t="s">
        <v>73</v>
      </c>
      <c r="AY216" s="237" t="s">
        <v>135</v>
      </c>
    </row>
    <row r="217" s="16" customFormat="1">
      <c r="A217" s="16"/>
      <c r="B217" s="259"/>
      <c r="C217" s="260"/>
      <c r="D217" s="220" t="s">
        <v>148</v>
      </c>
      <c r="E217" s="261" t="s">
        <v>28</v>
      </c>
      <c r="F217" s="262" t="s">
        <v>172</v>
      </c>
      <c r="G217" s="260"/>
      <c r="H217" s="263">
        <v>1111.22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9" t="s">
        <v>148</v>
      </c>
      <c r="AU217" s="269" t="s">
        <v>83</v>
      </c>
      <c r="AV217" s="16" t="s">
        <v>142</v>
      </c>
      <c r="AW217" s="16" t="s">
        <v>35</v>
      </c>
      <c r="AX217" s="16" t="s">
        <v>81</v>
      </c>
      <c r="AY217" s="269" t="s">
        <v>135</v>
      </c>
    </row>
    <row r="218" s="2" customFormat="1" ht="24.15" customHeight="1">
      <c r="A218" s="41"/>
      <c r="B218" s="42"/>
      <c r="C218" s="271" t="s">
        <v>301</v>
      </c>
      <c r="D218" s="271" t="s">
        <v>247</v>
      </c>
      <c r="E218" s="272" t="s">
        <v>302</v>
      </c>
      <c r="F218" s="273" t="s">
        <v>303</v>
      </c>
      <c r="G218" s="274" t="s">
        <v>269</v>
      </c>
      <c r="H218" s="275">
        <v>1277.903</v>
      </c>
      <c r="I218" s="276"/>
      <c r="J218" s="277">
        <f>ROUND(I218*H218,2)</f>
        <v>0</v>
      </c>
      <c r="K218" s="273" t="s">
        <v>141</v>
      </c>
      <c r="L218" s="278"/>
      <c r="M218" s="279" t="s">
        <v>28</v>
      </c>
      <c r="N218" s="280" t="s">
        <v>44</v>
      </c>
      <c r="O218" s="87"/>
      <c r="P218" s="216">
        <f>O218*H218</f>
        <v>0</v>
      </c>
      <c r="Q218" s="216">
        <v>0.00029999999999999997</v>
      </c>
      <c r="R218" s="216">
        <f>Q218*H218</f>
        <v>0.38337089999999996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214</v>
      </c>
      <c r="AT218" s="218" t="s">
        <v>247</v>
      </c>
      <c r="AU218" s="218" t="s">
        <v>83</v>
      </c>
      <c r="AY218" s="20" t="s">
        <v>135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81</v>
      </c>
      <c r="BK218" s="219">
        <f>ROUND(I218*H218,2)</f>
        <v>0</v>
      </c>
      <c r="BL218" s="20" t="s">
        <v>142</v>
      </c>
      <c r="BM218" s="218" t="s">
        <v>304</v>
      </c>
    </row>
    <row r="219" s="2" customFormat="1">
      <c r="A219" s="41"/>
      <c r="B219" s="42"/>
      <c r="C219" s="43"/>
      <c r="D219" s="220" t="s">
        <v>144</v>
      </c>
      <c r="E219" s="43"/>
      <c r="F219" s="221" t="s">
        <v>303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144</v>
      </c>
      <c r="AU219" s="20" t="s">
        <v>83</v>
      </c>
    </row>
    <row r="220" s="13" customFormat="1">
      <c r="A220" s="13"/>
      <c r="B220" s="227"/>
      <c r="C220" s="228"/>
      <c r="D220" s="220" t="s">
        <v>148</v>
      </c>
      <c r="E220" s="229" t="s">
        <v>28</v>
      </c>
      <c r="F220" s="230" t="s">
        <v>300</v>
      </c>
      <c r="G220" s="228"/>
      <c r="H220" s="231">
        <v>1111.22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148</v>
      </c>
      <c r="AU220" s="237" t="s">
        <v>83</v>
      </c>
      <c r="AV220" s="13" t="s">
        <v>83</v>
      </c>
      <c r="AW220" s="13" t="s">
        <v>35</v>
      </c>
      <c r="AX220" s="13" t="s">
        <v>73</v>
      </c>
      <c r="AY220" s="237" t="s">
        <v>135</v>
      </c>
    </row>
    <row r="221" s="16" customFormat="1">
      <c r="A221" s="16"/>
      <c r="B221" s="259"/>
      <c r="C221" s="260"/>
      <c r="D221" s="220" t="s">
        <v>148</v>
      </c>
      <c r="E221" s="261" t="s">
        <v>28</v>
      </c>
      <c r="F221" s="262" t="s">
        <v>172</v>
      </c>
      <c r="G221" s="260"/>
      <c r="H221" s="263">
        <v>1111.22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69" t="s">
        <v>148</v>
      </c>
      <c r="AU221" s="269" t="s">
        <v>83</v>
      </c>
      <c r="AV221" s="16" t="s">
        <v>142</v>
      </c>
      <c r="AW221" s="16" t="s">
        <v>35</v>
      </c>
      <c r="AX221" s="16" t="s">
        <v>81</v>
      </c>
      <c r="AY221" s="269" t="s">
        <v>135</v>
      </c>
    </row>
    <row r="222" s="13" customFormat="1">
      <c r="A222" s="13"/>
      <c r="B222" s="227"/>
      <c r="C222" s="228"/>
      <c r="D222" s="220" t="s">
        <v>148</v>
      </c>
      <c r="E222" s="228"/>
      <c r="F222" s="230" t="s">
        <v>305</v>
      </c>
      <c r="G222" s="228"/>
      <c r="H222" s="231">
        <v>1277.903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148</v>
      </c>
      <c r="AU222" s="237" t="s">
        <v>83</v>
      </c>
      <c r="AV222" s="13" t="s">
        <v>83</v>
      </c>
      <c r="AW222" s="13" t="s">
        <v>4</v>
      </c>
      <c r="AX222" s="13" t="s">
        <v>81</v>
      </c>
      <c r="AY222" s="237" t="s">
        <v>135</v>
      </c>
    </row>
    <row r="223" s="2" customFormat="1" ht="16.5" customHeight="1">
      <c r="A223" s="41"/>
      <c r="B223" s="42"/>
      <c r="C223" s="207" t="s">
        <v>7</v>
      </c>
      <c r="D223" s="207" t="s">
        <v>137</v>
      </c>
      <c r="E223" s="208" t="s">
        <v>306</v>
      </c>
      <c r="F223" s="209" t="s">
        <v>307</v>
      </c>
      <c r="G223" s="210" t="s">
        <v>140</v>
      </c>
      <c r="H223" s="211">
        <v>8.7669999999999995</v>
      </c>
      <c r="I223" s="212"/>
      <c r="J223" s="213">
        <f>ROUND(I223*H223,2)</f>
        <v>0</v>
      </c>
      <c r="K223" s="209" t="s">
        <v>141</v>
      </c>
      <c r="L223" s="47"/>
      <c r="M223" s="214" t="s">
        <v>28</v>
      </c>
      <c r="N223" s="215" t="s">
        <v>44</v>
      </c>
      <c r="O223" s="87"/>
      <c r="P223" s="216">
        <f>O223*H223</f>
        <v>0</v>
      </c>
      <c r="Q223" s="216">
        <v>2.3010199999999998</v>
      </c>
      <c r="R223" s="216">
        <f>Q223*H223</f>
        <v>20.173042339999999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142</v>
      </c>
      <c r="AT223" s="218" t="s">
        <v>137</v>
      </c>
      <c r="AU223" s="218" t="s">
        <v>83</v>
      </c>
      <c r="AY223" s="20" t="s">
        <v>135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81</v>
      </c>
      <c r="BK223" s="219">
        <f>ROUND(I223*H223,2)</f>
        <v>0</v>
      </c>
      <c r="BL223" s="20" t="s">
        <v>142</v>
      </c>
      <c r="BM223" s="218" t="s">
        <v>308</v>
      </c>
    </row>
    <row r="224" s="2" customFormat="1">
      <c r="A224" s="41"/>
      <c r="B224" s="42"/>
      <c r="C224" s="43"/>
      <c r="D224" s="220" t="s">
        <v>144</v>
      </c>
      <c r="E224" s="43"/>
      <c r="F224" s="221" t="s">
        <v>307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83</v>
      </c>
    </row>
    <row r="225" s="2" customFormat="1">
      <c r="A225" s="41"/>
      <c r="B225" s="42"/>
      <c r="C225" s="43"/>
      <c r="D225" s="225" t="s">
        <v>146</v>
      </c>
      <c r="E225" s="43"/>
      <c r="F225" s="226" t="s">
        <v>309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146</v>
      </c>
      <c r="AU225" s="20" t="s">
        <v>83</v>
      </c>
    </row>
    <row r="226" s="2" customFormat="1">
      <c r="A226" s="41"/>
      <c r="B226" s="42"/>
      <c r="C226" s="43"/>
      <c r="D226" s="220" t="s">
        <v>209</v>
      </c>
      <c r="E226" s="43"/>
      <c r="F226" s="270" t="s">
        <v>310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209</v>
      </c>
      <c r="AU226" s="20" t="s">
        <v>83</v>
      </c>
    </row>
    <row r="227" s="13" customFormat="1">
      <c r="A227" s="13"/>
      <c r="B227" s="227"/>
      <c r="C227" s="228"/>
      <c r="D227" s="220" t="s">
        <v>148</v>
      </c>
      <c r="E227" s="229" t="s">
        <v>28</v>
      </c>
      <c r="F227" s="230" t="s">
        <v>311</v>
      </c>
      <c r="G227" s="228"/>
      <c r="H227" s="231">
        <v>8.7669999999999995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148</v>
      </c>
      <c r="AU227" s="237" t="s">
        <v>83</v>
      </c>
      <c r="AV227" s="13" t="s">
        <v>83</v>
      </c>
      <c r="AW227" s="13" t="s">
        <v>35</v>
      </c>
      <c r="AX227" s="13" t="s">
        <v>81</v>
      </c>
      <c r="AY227" s="237" t="s">
        <v>135</v>
      </c>
    </row>
    <row r="228" s="2" customFormat="1" ht="37.8" customHeight="1">
      <c r="A228" s="41"/>
      <c r="B228" s="42"/>
      <c r="C228" s="207" t="s">
        <v>312</v>
      </c>
      <c r="D228" s="207" t="s">
        <v>137</v>
      </c>
      <c r="E228" s="208" t="s">
        <v>313</v>
      </c>
      <c r="F228" s="209" t="s">
        <v>314</v>
      </c>
      <c r="G228" s="210" t="s">
        <v>315</v>
      </c>
      <c r="H228" s="211">
        <v>555.61000000000001</v>
      </c>
      <c r="I228" s="212"/>
      <c r="J228" s="213">
        <f>ROUND(I228*H228,2)</f>
        <v>0</v>
      </c>
      <c r="K228" s="209" t="s">
        <v>141</v>
      </c>
      <c r="L228" s="47"/>
      <c r="M228" s="214" t="s">
        <v>28</v>
      </c>
      <c r="N228" s="215" t="s">
        <v>44</v>
      </c>
      <c r="O228" s="87"/>
      <c r="P228" s="216">
        <f>O228*H228</f>
        <v>0</v>
      </c>
      <c r="Q228" s="216">
        <v>0.27411000000000002</v>
      </c>
      <c r="R228" s="216">
        <f>Q228*H228</f>
        <v>152.29825710000003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142</v>
      </c>
      <c r="AT228" s="218" t="s">
        <v>137</v>
      </c>
      <c r="AU228" s="218" t="s">
        <v>83</v>
      </c>
      <c r="AY228" s="20" t="s">
        <v>135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81</v>
      </c>
      <c r="BK228" s="219">
        <f>ROUND(I228*H228,2)</f>
        <v>0</v>
      </c>
      <c r="BL228" s="20" t="s">
        <v>142</v>
      </c>
      <c r="BM228" s="218" t="s">
        <v>316</v>
      </c>
    </row>
    <row r="229" s="2" customFormat="1">
      <c r="A229" s="41"/>
      <c r="B229" s="42"/>
      <c r="C229" s="43"/>
      <c r="D229" s="220" t="s">
        <v>144</v>
      </c>
      <c r="E229" s="43"/>
      <c r="F229" s="221" t="s">
        <v>317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144</v>
      </c>
      <c r="AU229" s="20" t="s">
        <v>83</v>
      </c>
    </row>
    <row r="230" s="2" customFormat="1">
      <c r="A230" s="41"/>
      <c r="B230" s="42"/>
      <c r="C230" s="43"/>
      <c r="D230" s="225" t="s">
        <v>146</v>
      </c>
      <c r="E230" s="43"/>
      <c r="F230" s="226" t="s">
        <v>318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146</v>
      </c>
      <c r="AU230" s="20" t="s">
        <v>83</v>
      </c>
    </row>
    <row r="231" s="2" customFormat="1">
      <c r="A231" s="41"/>
      <c r="B231" s="42"/>
      <c r="C231" s="43"/>
      <c r="D231" s="220" t="s">
        <v>209</v>
      </c>
      <c r="E231" s="43"/>
      <c r="F231" s="270" t="s">
        <v>310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209</v>
      </c>
      <c r="AU231" s="20" t="s">
        <v>83</v>
      </c>
    </row>
    <row r="232" s="13" customFormat="1">
      <c r="A232" s="13"/>
      <c r="B232" s="227"/>
      <c r="C232" s="228"/>
      <c r="D232" s="220" t="s">
        <v>148</v>
      </c>
      <c r="E232" s="229" t="s">
        <v>28</v>
      </c>
      <c r="F232" s="230" t="s">
        <v>319</v>
      </c>
      <c r="G232" s="228"/>
      <c r="H232" s="231">
        <v>555.61000000000001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148</v>
      </c>
      <c r="AU232" s="237" t="s">
        <v>83</v>
      </c>
      <c r="AV232" s="13" t="s">
        <v>83</v>
      </c>
      <c r="AW232" s="13" t="s">
        <v>35</v>
      </c>
      <c r="AX232" s="13" t="s">
        <v>81</v>
      </c>
      <c r="AY232" s="237" t="s">
        <v>135</v>
      </c>
    </row>
    <row r="233" s="2" customFormat="1" ht="24.15" customHeight="1">
      <c r="A233" s="41"/>
      <c r="B233" s="42"/>
      <c r="C233" s="207" t="s">
        <v>320</v>
      </c>
      <c r="D233" s="207" t="s">
        <v>137</v>
      </c>
      <c r="E233" s="208" t="s">
        <v>321</v>
      </c>
      <c r="F233" s="209" t="s">
        <v>322</v>
      </c>
      <c r="G233" s="210" t="s">
        <v>269</v>
      </c>
      <c r="H233" s="211">
        <v>1843.1300000000001</v>
      </c>
      <c r="I233" s="212"/>
      <c r="J233" s="213">
        <f>ROUND(I233*H233,2)</f>
        <v>0</v>
      </c>
      <c r="K233" s="209" t="s">
        <v>141</v>
      </c>
      <c r="L233" s="47"/>
      <c r="M233" s="214" t="s">
        <v>28</v>
      </c>
      <c r="N233" s="215" t="s">
        <v>44</v>
      </c>
      <c r="O233" s="87"/>
      <c r="P233" s="216">
        <f>O233*H233</f>
        <v>0</v>
      </c>
      <c r="Q233" s="216">
        <v>0.00010000000000000001</v>
      </c>
      <c r="R233" s="216">
        <f>Q233*H233</f>
        <v>0.18431300000000003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142</v>
      </c>
      <c r="AT233" s="218" t="s">
        <v>137</v>
      </c>
      <c r="AU233" s="218" t="s">
        <v>83</v>
      </c>
      <c r="AY233" s="20" t="s">
        <v>135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81</v>
      </c>
      <c r="BK233" s="219">
        <f>ROUND(I233*H233,2)</f>
        <v>0</v>
      </c>
      <c r="BL233" s="20" t="s">
        <v>142</v>
      </c>
      <c r="BM233" s="218" t="s">
        <v>323</v>
      </c>
    </row>
    <row r="234" s="2" customFormat="1">
      <c r="A234" s="41"/>
      <c r="B234" s="42"/>
      <c r="C234" s="43"/>
      <c r="D234" s="220" t="s">
        <v>144</v>
      </c>
      <c r="E234" s="43"/>
      <c r="F234" s="221" t="s">
        <v>324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144</v>
      </c>
      <c r="AU234" s="20" t="s">
        <v>83</v>
      </c>
    </row>
    <row r="235" s="2" customFormat="1">
      <c r="A235" s="41"/>
      <c r="B235" s="42"/>
      <c r="C235" s="43"/>
      <c r="D235" s="225" t="s">
        <v>146</v>
      </c>
      <c r="E235" s="43"/>
      <c r="F235" s="226" t="s">
        <v>325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146</v>
      </c>
      <c r="AU235" s="20" t="s">
        <v>83</v>
      </c>
    </row>
    <row r="236" s="13" customFormat="1">
      <c r="A236" s="13"/>
      <c r="B236" s="227"/>
      <c r="C236" s="228"/>
      <c r="D236" s="220" t="s">
        <v>148</v>
      </c>
      <c r="E236" s="229" t="s">
        <v>28</v>
      </c>
      <c r="F236" s="230" t="s">
        <v>326</v>
      </c>
      <c r="G236" s="228"/>
      <c r="H236" s="231">
        <v>118.2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148</v>
      </c>
      <c r="AU236" s="237" t="s">
        <v>83</v>
      </c>
      <c r="AV236" s="13" t="s">
        <v>83</v>
      </c>
      <c r="AW236" s="13" t="s">
        <v>35</v>
      </c>
      <c r="AX236" s="13" t="s">
        <v>73</v>
      </c>
      <c r="AY236" s="237" t="s">
        <v>135</v>
      </c>
    </row>
    <row r="237" s="13" customFormat="1">
      <c r="A237" s="13"/>
      <c r="B237" s="227"/>
      <c r="C237" s="228"/>
      <c r="D237" s="220" t="s">
        <v>148</v>
      </c>
      <c r="E237" s="229" t="s">
        <v>28</v>
      </c>
      <c r="F237" s="230" t="s">
        <v>327</v>
      </c>
      <c r="G237" s="228"/>
      <c r="H237" s="231">
        <v>1724.9300000000001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148</v>
      </c>
      <c r="AU237" s="237" t="s">
        <v>83</v>
      </c>
      <c r="AV237" s="13" t="s">
        <v>83</v>
      </c>
      <c r="AW237" s="13" t="s">
        <v>35</v>
      </c>
      <c r="AX237" s="13" t="s">
        <v>73</v>
      </c>
      <c r="AY237" s="237" t="s">
        <v>135</v>
      </c>
    </row>
    <row r="238" s="16" customFormat="1">
      <c r="A238" s="16"/>
      <c r="B238" s="259"/>
      <c r="C238" s="260"/>
      <c r="D238" s="220" t="s">
        <v>148</v>
      </c>
      <c r="E238" s="261" t="s">
        <v>28</v>
      </c>
      <c r="F238" s="262" t="s">
        <v>172</v>
      </c>
      <c r="G238" s="260"/>
      <c r="H238" s="263">
        <v>1843.1300000000001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9" t="s">
        <v>148</v>
      </c>
      <c r="AU238" s="269" t="s">
        <v>83</v>
      </c>
      <c r="AV238" s="16" t="s">
        <v>142</v>
      </c>
      <c r="AW238" s="16" t="s">
        <v>35</v>
      </c>
      <c r="AX238" s="16" t="s">
        <v>81</v>
      </c>
      <c r="AY238" s="269" t="s">
        <v>135</v>
      </c>
    </row>
    <row r="239" s="2" customFormat="1" ht="16.5" customHeight="1">
      <c r="A239" s="41"/>
      <c r="B239" s="42"/>
      <c r="C239" s="271" t="s">
        <v>328</v>
      </c>
      <c r="D239" s="271" t="s">
        <v>247</v>
      </c>
      <c r="E239" s="272" t="s">
        <v>329</v>
      </c>
      <c r="F239" s="273" t="s">
        <v>330</v>
      </c>
      <c r="G239" s="274" t="s">
        <v>269</v>
      </c>
      <c r="H239" s="275">
        <v>2027.443</v>
      </c>
      <c r="I239" s="276"/>
      <c r="J239" s="277">
        <f>ROUND(I239*H239,2)</f>
        <v>0</v>
      </c>
      <c r="K239" s="273" t="s">
        <v>28</v>
      </c>
      <c r="L239" s="278"/>
      <c r="M239" s="279" t="s">
        <v>28</v>
      </c>
      <c r="N239" s="280" t="s">
        <v>44</v>
      </c>
      <c r="O239" s="87"/>
      <c r="P239" s="216">
        <f>O239*H239</f>
        <v>0</v>
      </c>
      <c r="Q239" s="216">
        <v>0.00040000000000000002</v>
      </c>
      <c r="R239" s="216">
        <f>Q239*H239</f>
        <v>0.81097720000000006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214</v>
      </c>
      <c r="AT239" s="218" t="s">
        <v>247</v>
      </c>
      <c r="AU239" s="218" t="s">
        <v>83</v>
      </c>
      <c r="AY239" s="20" t="s">
        <v>135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81</v>
      </c>
      <c r="BK239" s="219">
        <f>ROUND(I239*H239,2)</f>
        <v>0</v>
      </c>
      <c r="BL239" s="20" t="s">
        <v>142</v>
      </c>
      <c r="BM239" s="218" t="s">
        <v>331</v>
      </c>
    </row>
    <row r="240" s="2" customFormat="1">
      <c r="A240" s="41"/>
      <c r="B240" s="42"/>
      <c r="C240" s="43"/>
      <c r="D240" s="220" t="s">
        <v>144</v>
      </c>
      <c r="E240" s="43"/>
      <c r="F240" s="221" t="s">
        <v>332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144</v>
      </c>
      <c r="AU240" s="20" t="s">
        <v>83</v>
      </c>
    </row>
    <row r="241" s="13" customFormat="1">
      <c r="A241" s="13"/>
      <c r="B241" s="227"/>
      <c r="C241" s="228"/>
      <c r="D241" s="220" t="s">
        <v>148</v>
      </c>
      <c r="E241" s="229" t="s">
        <v>28</v>
      </c>
      <c r="F241" s="230" t="s">
        <v>333</v>
      </c>
      <c r="G241" s="228"/>
      <c r="H241" s="231">
        <v>1843.1300000000001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148</v>
      </c>
      <c r="AU241" s="237" t="s">
        <v>83</v>
      </c>
      <c r="AV241" s="13" t="s">
        <v>83</v>
      </c>
      <c r="AW241" s="13" t="s">
        <v>35</v>
      </c>
      <c r="AX241" s="13" t="s">
        <v>73</v>
      </c>
      <c r="AY241" s="237" t="s">
        <v>135</v>
      </c>
    </row>
    <row r="242" s="16" customFormat="1">
      <c r="A242" s="16"/>
      <c r="B242" s="259"/>
      <c r="C242" s="260"/>
      <c r="D242" s="220" t="s">
        <v>148</v>
      </c>
      <c r="E242" s="261" t="s">
        <v>28</v>
      </c>
      <c r="F242" s="262" t="s">
        <v>172</v>
      </c>
      <c r="G242" s="260"/>
      <c r="H242" s="263">
        <v>1843.1300000000001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9" t="s">
        <v>148</v>
      </c>
      <c r="AU242" s="269" t="s">
        <v>83</v>
      </c>
      <c r="AV242" s="16" t="s">
        <v>142</v>
      </c>
      <c r="AW242" s="16" t="s">
        <v>35</v>
      </c>
      <c r="AX242" s="16" t="s">
        <v>81</v>
      </c>
      <c r="AY242" s="269" t="s">
        <v>135</v>
      </c>
    </row>
    <row r="243" s="13" customFormat="1">
      <c r="A243" s="13"/>
      <c r="B243" s="227"/>
      <c r="C243" s="228"/>
      <c r="D243" s="220" t="s">
        <v>148</v>
      </c>
      <c r="E243" s="228"/>
      <c r="F243" s="230" t="s">
        <v>334</v>
      </c>
      <c r="G243" s="228"/>
      <c r="H243" s="231">
        <v>2027.443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148</v>
      </c>
      <c r="AU243" s="237" t="s">
        <v>83</v>
      </c>
      <c r="AV243" s="13" t="s">
        <v>83</v>
      </c>
      <c r="AW243" s="13" t="s">
        <v>4</v>
      </c>
      <c r="AX243" s="13" t="s">
        <v>81</v>
      </c>
      <c r="AY243" s="237" t="s">
        <v>135</v>
      </c>
    </row>
    <row r="244" s="2" customFormat="1" ht="24.15" customHeight="1">
      <c r="A244" s="41"/>
      <c r="B244" s="42"/>
      <c r="C244" s="207" t="s">
        <v>335</v>
      </c>
      <c r="D244" s="207" t="s">
        <v>137</v>
      </c>
      <c r="E244" s="208" t="s">
        <v>336</v>
      </c>
      <c r="F244" s="209" t="s">
        <v>337</v>
      </c>
      <c r="G244" s="210" t="s">
        <v>140</v>
      </c>
      <c r="H244" s="211">
        <v>1.6930000000000001</v>
      </c>
      <c r="I244" s="212"/>
      <c r="J244" s="213">
        <f>ROUND(I244*H244,2)</f>
        <v>0</v>
      </c>
      <c r="K244" s="209" t="s">
        <v>141</v>
      </c>
      <c r="L244" s="47"/>
      <c r="M244" s="214" t="s">
        <v>28</v>
      </c>
      <c r="N244" s="215" t="s">
        <v>44</v>
      </c>
      <c r="O244" s="87"/>
      <c r="P244" s="216">
        <f>O244*H244</f>
        <v>0</v>
      </c>
      <c r="Q244" s="216">
        <v>2.1600000000000001</v>
      </c>
      <c r="R244" s="216">
        <f>Q244*H244</f>
        <v>3.6568800000000006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142</v>
      </c>
      <c r="AT244" s="218" t="s">
        <v>137</v>
      </c>
      <c r="AU244" s="218" t="s">
        <v>83</v>
      </c>
      <c r="AY244" s="20" t="s">
        <v>135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81</v>
      </c>
      <c r="BK244" s="219">
        <f>ROUND(I244*H244,2)</f>
        <v>0</v>
      </c>
      <c r="BL244" s="20" t="s">
        <v>142</v>
      </c>
      <c r="BM244" s="218" t="s">
        <v>338</v>
      </c>
    </row>
    <row r="245" s="2" customFormat="1">
      <c r="A245" s="41"/>
      <c r="B245" s="42"/>
      <c r="C245" s="43"/>
      <c r="D245" s="220" t="s">
        <v>144</v>
      </c>
      <c r="E245" s="43"/>
      <c r="F245" s="221" t="s">
        <v>339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144</v>
      </c>
      <c r="AU245" s="20" t="s">
        <v>83</v>
      </c>
    </row>
    <row r="246" s="2" customFormat="1">
      <c r="A246" s="41"/>
      <c r="B246" s="42"/>
      <c r="C246" s="43"/>
      <c r="D246" s="225" t="s">
        <v>146</v>
      </c>
      <c r="E246" s="43"/>
      <c r="F246" s="226" t="s">
        <v>340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146</v>
      </c>
      <c r="AU246" s="20" t="s">
        <v>83</v>
      </c>
    </row>
    <row r="247" s="13" customFormat="1">
      <c r="A247" s="13"/>
      <c r="B247" s="227"/>
      <c r="C247" s="228"/>
      <c r="D247" s="220" t="s">
        <v>148</v>
      </c>
      <c r="E247" s="229" t="s">
        <v>28</v>
      </c>
      <c r="F247" s="230" t="s">
        <v>341</v>
      </c>
      <c r="G247" s="228"/>
      <c r="H247" s="231">
        <v>1.6930000000000001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148</v>
      </c>
      <c r="AU247" s="237" t="s">
        <v>83</v>
      </c>
      <c r="AV247" s="13" t="s">
        <v>83</v>
      </c>
      <c r="AW247" s="13" t="s">
        <v>35</v>
      </c>
      <c r="AX247" s="13" t="s">
        <v>81</v>
      </c>
      <c r="AY247" s="237" t="s">
        <v>135</v>
      </c>
    </row>
    <row r="248" s="2" customFormat="1" ht="16.5" customHeight="1">
      <c r="A248" s="41"/>
      <c r="B248" s="42"/>
      <c r="C248" s="207" t="s">
        <v>342</v>
      </c>
      <c r="D248" s="207" t="s">
        <v>137</v>
      </c>
      <c r="E248" s="208" t="s">
        <v>343</v>
      </c>
      <c r="F248" s="209" t="s">
        <v>344</v>
      </c>
      <c r="G248" s="210" t="s">
        <v>140</v>
      </c>
      <c r="H248" s="211">
        <v>1.6930000000000001</v>
      </c>
      <c r="I248" s="212"/>
      <c r="J248" s="213">
        <f>ROUND(I248*H248,2)</f>
        <v>0</v>
      </c>
      <c r="K248" s="209" t="s">
        <v>141</v>
      </c>
      <c r="L248" s="47"/>
      <c r="M248" s="214" t="s">
        <v>28</v>
      </c>
      <c r="N248" s="215" t="s">
        <v>44</v>
      </c>
      <c r="O248" s="87"/>
      <c r="P248" s="216">
        <f>O248*H248</f>
        <v>0</v>
      </c>
      <c r="Q248" s="216">
        <v>2.3010199999999998</v>
      </c>
      <c r="R248" s="216">
        <f>Q248*H248</f>
        <v>3.8956268599999997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142</v>
      </c>
      <c r="AT248" s="218" t="s">
        <v>137</v>
      </c>
      <c r="AU248" s="218" t="s">
        <v>83</v>
      </c>
      <c r="AY248" s="20" t="s">
        <v>135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81</v>
      </c>
      <c r="BK248" s="219">
        <f>ROUND(I248*H248,2)</f>
        <v>0</v>
      </c>
      <c r="BL248" s="20" t="s">
        <v>142</v>
      </c>
      <c r="BM248" s="218" t="s">
        <v>345</v>
      </c>
    </row>
    <row r="249" s="2" customFormat="1">
      <c r="A249" s="41"/>
      <c r="B249" s="42"/>
      <c r="C249" s="43"/>
      <c r="D249" s="220" t="s">
        <v>144</v>
      </c>
      <c r="E249" s="43"/>
      <c r="F249" s="221" t="s">
        <v>346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144</v>
      </c>
      <c r="AU249" s="20" t="s">
        <v>83</v>
      </c>
    </row>
    <row r="250" s="2" customFormat="1">
      <c r="A250" s="41"/>
      <c r="B250" s="42"/>
      <c r="C250" s="43"/>
      <c r="D250" s="225" t="s">
        <v>146</v>
      </c>
      <c r="E250" s="43"/>
      <c r="F250" s="226" t="s">
        <v>347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146</v>
      </c>
      <c r="AU250" s="20" t="s">
        <v>83</v>
      </c>
    </row>
    <row r="251" s="13" customFormat="1">
      <c r="A251" s="13"/>
      <c r="B251" s="227"/>
      <c r="C251" s="228"/>
      <c r="D251" s="220" t="s">
        <v>148</v>
      </c>
      <c r="E251" s="229" t="s">
        <v>28</v>
      </c>
      <c r="F251" s="230" t="s">
        <v>348</v>
      </c>
      <c r="G251" s="228"/>
      <c r="H251" s="231">
        <v>1.6930000000000001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148</v>
      </c>
      <c r="AU251" s="237" t="s">
        <v>83</v>
      </c>
      <c r="AV251" s="13" t="s">
        <v>83</v>
      </c>
      <c r="AW251" s="13" t="s">
        <v>35</v>
      </c>
      <c r="AX251" s="13" t="s">
        <v>81</v>
      </c>
      <c r="AY251" s="237" t="s">
        <v>135</v>
      </c>
    </row>
    <row r="252" s="2" customFormat="1" ht="16.5" customHeight="1">
      <c r="A252" s="41"/>
      <c r="B252" s="42"/>
      <c r="C252" s="207" t="s">
        <v>349</v>
      </c>
      <c r="D252" s="207" t="s">
        <v>137</v>
      </c>
      <c r="E252" s="208" t="s">
        <v>350</v>
      </c>
      <c r="F252" s="209" t="s">
        <v>351</v>
      </c>
      <c r="G252" s="210" t="s">
        <v>140</v>
      </c>
      <c r="H252" s="211">
        <v>4.0099999999999998</v>
      </c>
      <c r="I252" s="212"/>
      <c r="J252" s="213">
        <f>ROUND(I252*H252,2)</f>
        <v>0</v>
      </c>
      <c r="K252" s="209" t="s">
        <v>141</v>
      </c>
      <c r="L252" s="47"/>
      <c r="M252" s="214" t="s">
        <v>28</v>
      </c>
      <c r="N252" s="215" t="s">
        <v>44</v>
      </c>
      <c r="O252" s="87"/>
      <c r="P252" s="216">
        <f>O252*H252</f>
        <v>0</v>
      </c>
      <c r="Q252" s="216">
        <v>2.3010199999999998</v>
      </c>
      <c r="R252" s="216">
        <f>Q252*H252</f>
        <v>9.2270901999999992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142</v>
      </c>
      <c r="AT252" s="218" t="s">
        <v>137</v>
      </c>
      <c r="AU252" s="218" t="s">
        <v>83</v>
      </c>
      <c r="AY252" s="20" t="s">
        <v>135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81</v>
      </c>
      <c r="BK252" s="219">
        <f>ROUND(I252*H252,2)</f>
        <v>0</v>
      </c>
      <c r="BL252" s="20" t="s">
        <v>142</v>
      </c>
      <c r="BM252" s="218" t="s">
        <v>352</v>
      </c>
    </row>
    <row r="253" s="2" customFormat="1">
      <c r="A253" s="41"/>
      <c r="B253" s="42"/>
      <c r="C253" s="43"/>
      <c r="D253" s="220" t="s">
        <v>144</v>
      </c>
      <c r="E253" s="43"/>
      <c r="F253" s="221" t="s">
        <v>353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144</v>
      </c>
      <c r="AU253" s="20" t="s">
        <v>83</v>
      </c>
    </row>
    <row r="254" s="2" customFormat="1">
      <c r="A254" s="41"/>
      <c r="B254" s="42"/>
      <c r="C254" s="43"/>
      <c r="D254" s="225" t="s">
        <v>146</v>
      </c>
      <c r="E254" s="43"/>
      <c r="F254" s="226" t="s">
        <v>354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146</v>
      </c>
      <c r="AU254" s="20" t="s">
        <v>83</v>
      </c>
    </row>
    <row r="255" s="13" customFormat="1">
      <c r="A255" s="13"/>
      <c r="B255" s="227"/>
      <c r="C255" s="228"/>
      <c r="D255" s="220" t="s">
        <v>148</v>
      </c>
      <c r="E255" s="229" t="s">
        <v>28</v>
      </c>
      <c r="F255" s="230" t="s">
        <v>355</v>
      </c>
      <c r="G255" s="228"/>
      <c r="H255" s="231">
        <v>2.6600000000000001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148</v>
      </c>
      <c r="AU255" s="237" t="s">
        <v>83</v>
      </c>
      <c r="AV255" s="13" t="s">
        <v>83</v>
      </c>
      <c r="AW255" s="13" t="s">
        <v>35</v>
      </c>
      <c r="AX255" s="13" t="s">
        <v>73</v>
      </c>
      <c r="AY255" s="237" t="s">
        <v>135</v>
      </c>
    </row>
    <row r="256" s="13" customFormat="1">
      <c r="A256" s="13"/>
      <c r="B256" s="227"/>
      <c r="C256" s="228"/>
      <c r="D256" s="220" t="s">
        <v>148</v>
      </c>
      <c r="E256" s="229" t="s">
        <v>28</v>
      </c>
      <c r="F256" s="230" t="s">
        <v>356</v>
      </c>
      <c r="G256" s="228"/>
      <c r="H256" s="231">
        <v>1.3500000000000001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148</v>
      </c>
      <c r="AU256" s="237" t="s">
        <v>83</v>
      </c>
      <c r="AV256" s="13" t="s">
        <v>83</v>
      </c>
      <c r="AW256" s="13" t="s">
        <v>35</v>
      </c>
      <c r="AX256" s="13" t="s">
        <v>73</v>
      </c>
      <c r="AY256" s="237" t="s">
        <v>135</v>
      </c>
    </row>
    <row r="257" s="16" customFormat="1">
      <c r="A257" s="16"/>
      <c r="B257" s="259"/>
      <c r="C257" s="260"/>
      <c r="D257" s="220" t="s">
        <v>148</v>
      </c>
      <c r="E257" s="261" t="s">
        <v>28</v>
      </c>
      <c r="F257" s="262" t="s">
        <v>172</v>
      </c>
      <c r="G257" s="260"/>
      <c r="H257" s="263">
        <v>4.0099999999999998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9" t="s">
        <v>148</v>
      </c>
      <c r="AU257" s="269" t="s">
        <v>83</v>
      </c>
      <c r="AV257" s="16" t="s">
        <v>142</v>
      </c>
      <c r="AW257" s="16" t="s">
        <v>35</v>
      </c>
      <c r="AX257" s="16" t="s">
        <v>81</v>
      </c>
      <c r="AY257" s="269" t="s">
        <v>135</v>
      </c>
    </row>
    <row r="258" s="12" customFormat="1" ht="22.8" customHeight="1">
      <c r="A258" s="12"/>
      <c r="B258" s="191"/>
      <c r="C258" s="192"/>
      <c r="D258" s="193" t="s">
        <v>72</v>
      </c>
      <c r="E258" s="205" t="s">
        <v>161</v>
      </c>
      <c r="F258" s="205" t="s">
        <v>357</v>
      </c>
      <c r="G258" s="192"/>
      <c r="H258" s="192"/>
      <c r="I258" s="195"/>
      <c r="J258" s="206">
        <f>BK258</f>
        <v>0</v>
      </c>
      <c r="K258" s="192"/>
      <c r="L258" s="197"/>
      <c r="M258" s="198"/>
      <c r="N258" s="199"/>
      <c r="O258" s="199"/>
      <c r="P258" s="200">
        <f>SUM(P259:P270)</f>
        <v>0</v>
      </c>
      <c r="Q258" s="199"/>
      <c r="R258" s="200">
        <f>SUM(R259:R270)</f>
        <v>22.1178469</v>
      </c>
      <c r="S258" s="199"/>
      <c r="T258" s="201">
        <f>SUM(T259:T270)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2" t="s">
        <v>81</v>
      </c>
      <c r="AT258" s="203" t="s">
        <v>72</v>
      </c>
      <c r="AU258" s="203" t="s">
        <v>81</v>
      </c>
      <c r="AY258" s="202" t="s">
        <v>135</v>
      </c>
      <c r="BK258" s="204">
        <f>SUM(BK259:BK270)</f>
        <v>0</v>
      </c>
    </row>
    <row r="259" s="2" customFormat="1" ht="24.15" customHeight="1">
      <c r="A259" s="41"/>
      <c r="B259" s="42"/>
      <c r="C259" s="207" t="s">
        <v>358</v>
      </c>
      <c r="D259" s="207" t="s">
        <v>137</v>
      </c>
      <c r="E259" s="208" t="s">
        <v>359</v>
      </c>
      <c r="F259" s="209" t="s">
        <v>360</v>
      </c>
      <c r="G259" s="210" t="s">
        <v>315</v>
      </c>
      <c r="H259" s="211">
        <v>44.219999999999999</v>
      </c>
      <c r="I259" s="212"/>
      <c r="J259" s="213">
        <f>ROUND(I259*H259,2)</f>
        <v>0</v>
      </c>
      <c r="K259" s="209" t="s">
        <v>141</v>
      </c>
      <c r="L259" s="47"/>
      <c r="M259" s="214" t="s">
        <v>28</v>
      </c>
      <c r="N259" s="215" t="s">
        <v>44</v>
      </c>
      <c r="O259" s="87"/>
      <c r="P259" s="216">
        <f>O259*H259</f>
        <v>0</v>
      </c>
      <c r="Q259" s="216">
        <v>0.24127000000000001</v>
      </c>
      <c r="R259" s="216">
        <f>Q259*H259</f>
        <v>10.6689594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142</v>
      </c>
      <c r="AT259" s="218" t="s">
        <v>137</v>
      </c>
      <c r="AU259" s="218" t="s">
        <v>83</v>
      </c>
      <c r="AY259" s="20" t="s">
        <v>135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81</v>
      </c>
      <c r="BK259" s="219">
        <f>ROUND(I259*H259,2)</f>
        <v>0</v>
      </c>
      <c r="BL259" s="20" t="s">
        <v>142</v>
      </c>
      <c r="BM259" s="218" t="s">
        <v>361</v>
      </c>
    </row>
    <row r="260" s="2" customFormat="1">
      <c r="A260" s="41"/>
      <c r="B260" s="42"/>
      <c r="C260" s="43"/>
      <c r="D260" s="220" t="s">
        <v>144</v>
      </c>
      <c r="E260" s="43"/>
      <c r="F260" s="221" t="s">
        <v>362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83</v>
      </c>
    </row>
    <row r="261" s="2" customFormat="1">
      <c r="A261" s="41"/>
      <c r="B261" s="42"/>
      <c r="C261" s="43"/>
      <c r="D261" s="225" t="s">
        <v>146</v>
      </c>
      <c r="E261" s="43"/>
      <c r="F261" s="226" t="s">
        <v>363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146</v>
      </c>
      <c r="AU261" s="20" t="s">
        <v>83</v>
      </c>
    </row>
    <row r="262" s="13" customFormat="1">
      <c r="A262" s="13"/>
      <c r="B262" s="227"/>
      <c r="C262" s="228"/>
      <c r="D262" s="220" t="s">
        <v>148</v>
      </c>
      <c r="E262" s="229" t="s">
        <v>28</v>
      </c>
      <c r="F262" s="230" t="s">
        <v>364</v>
      </c>
      <c r="G262" s="228"/>
      <c r="H262" s="231">
        <v>44.219999999999999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148</v>
      </c>
      <c r="AU262" s="237" t="s">
        <v>83</v>
      </c>
      <c r="AV262" s="13" t="s">
        <v>83</v>
      </c>
      <c r="AW262" s="13" t="s">
        <v>35</v>
      </c>
      <c r="AX262" s="13" t="s">
        <v>81</v>
      </c>
      <c r="AY262" s="237" t="s">
        <v>135</v>
      </c>
    </row>
    <row r="263" s="2" customFormat="1" ht="24.15" customHeight="1">
      <c r="A263" s="41"/>
      <c r="B263" s="42"/>
      <c r="C263" s="271" t="s">
        <v>365</v>
      </c>
      <c r="D263" s="271" t="s">
        <v>247</v>
      </c>
      <c r="E263" s="272" t="s">
        <v>366</v>
      </c>
      <c r="F263" s="273" t="s">
        <v>367</v>
      </c>
      <c r="G263" s="274" t="s">
        <v>368</v>
      </c>
      <c r="H263" s="275">
        <v>130.68799999999999</v>
      </c>
      <c r="I263" s="276"/>
      <c r="J263" s="277">
        <f>ROUND(I263*H263,2)</f>
        <v>0</v>
      </c>
      <c r="K263" s="273" t="s">
        <v>141</v>
      </c>
      <c r="L263" s="278"/>
      <c r="M263" s="279" t="s">
        <v>28</v>
      </c>
      <c r="N263" s="280" t="s">
        <v>44</v>
      </c>
      <c r="O263" s="87"/>
      <c r="P263" s="216">
        <f>O263*H263</f>
        <v>0</v>
      </c>
      <c r="Q263" s="216">
        <v>0.050000000000000003</v>
      </c>
      <c r="R263" s="216">
        <f>Q263*H263</f>
        <v>6.5343999999999998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214</v>
      </c>
      <c r="AT263" s="218" t="s">
        <v>247</v>
      </c>
      <c r="AU263" s="218" t="s">
        <v>83</v>
      </c>
      <c r="AY263" s="20" t="s">
        <v>135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81</v>
      </c>
      <c r="BK263" s="219">
        <f>ROUND(I263*H263,2)</f>
        <v>0</v>
      </c>
      <c r="BL263" s="20" t="s">
        <v>142</v>
      </c>
      <c r="BM263" s="218" t="s">
        <v>369</v>
      </c>
    </row>
    <row r="264" s="2" customFormat="1">
      <c r="A264" s="41"/>
      <c r="B264" s="42"/>
      <c r="C264" s="43"/>
      <c r="D264" s="220" t="s">
        <v>144</v>
      </c>
      <c r="E264" s="43"/>
      <c r="F264" s="221" t="s">
        <v>367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83</v>
      </c>
    </row>
    <row r="265" s="13" customFormat="1">
      <c r="A265" s="13"/>
      <c r="B265" s="227"/>
      <c r="C265" s="228"/>
      <c r="D265" s="220" t="s">
        <v>148</v>
      </c>
      <c r="E265" s="229" t="s">
        <v>28</v>
      </c>
      <c r="F265" s="230" t="s">
        <v>370</v>
      </c>
      <c r="G265" s="228"/>
      <c r="H265" s="231">
        <v>128.125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148</v>
      </c>
      <c r="AU265" s="237" t="s">
        <v>83</v>
      </c>
      <c r="AV265" s="13" t="s">
        <v>83</v>
      </c>
      <c r="AW265" s="13" t="s">
        <v>35</v>
      </c>
      <c r="AX265" s="13" t="s">
        <v>81</v>
      </c>
      <c r="AY265" s="237" t="s">
        <v>135</v>
      </c>
    </row>
    <row r="266" s="13" customFormat="1">
      <c r="A266" s="13"/>
      <c r="B266" s="227"/>
      <c r="C266" s="228"/>
      <c r="D266" s="220" t="s">
        <v>148</v>
      </c>
      <c r="E266" s="228"/>
      <c r="F266" s="230" t="s">
        <v>371</v>
      </c>
      <c r="G266" s="228"/>
      <c r="H266" s="231">
        <v>130.68799999999999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148</v>
      </c>
      <c r="AU266" s="237" t="s">
        <v>83</v>
      </c>
      <c r="AV266" s="13" t="s">
        <v>83</v>
      </c>
      <c r="AW266" s="13" t="s">
        <v>4</v>
      </c>
      <c r="AX266" s="13" t="s">
        <v>81</v>
      </c>
      <c r="AY266" s="237" t="s">
        <v>135</v>
      </c>
    </row>
    <row r="267" s="2" customFormat="1" ht="24.15" customHeight="1">
      <c r="A267" s="41"/>
      <c r="B267" s="42"/>
      <c r="C267" s="271" t="s">
        <v>372</v>
      </c>
      <c r="D267" s="271" t="s">
        <v>247</v>
      </c>
      <c r="E267" s="272" t="s">
        <v>373</v>
      </c>
      <c r="F267" s="273" t="s">
        <v>374</v>
      </c>
      <c r="G267" s="274" t="s">
        <v>368</v>
      </c>
      <c r="H267" s="275">
        <v>151.215</v>
      </c>
      <c r="I267" s="276"/>
      <c r="J267" s="277">
        <f>ROUND(I267*H267,2)</f>
        <v>0</v>
      </c>
      <c r="K267" s="273" t="s">
        <v>141</v>
      </c>
      <c r="L267" s="278"/>
      <c r="M267" s="279" t="s">
        <v>28</v>
      </c>
      <c r="N267" s="280" t="s">
        <v>44</v>
      </c>
      <c r="O267" s="87"/>
      <c r="P267" s="216">
        <f>O267*H267</f>
        <v>0</v>
      </c>
      <c r="Q267" s="216">
        <v>0.032500000000000001</v>
      </c>
      <c r="R267" s="216">
        <f>Q267*H267</f>
        <v>4.9144874999999999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214</v>
      </c>
      <c r="AT267" s="218" t="s">
        <v>247</v>
      </c>
      <c r="AU267" s="218" t="s">
        <v>83</v>
      </c>
      <c r="AY267" s="20" t="s">
        <v>135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81</v>
      </c>
      <c r="BK267" s="219">
        <f>ROUND(I267*H267,2)</f>
        <v>0</v>
      </c>
      <c r="BL267" s="20" t="s">
        <v>142</v>
      </c>
      <c r="BM267" s="218" t="s">
        <v>375</v>
      </c>
    </row>
    <row r="268" s="2" customFormat="1">
      <c r="A268" s="41"/>
      <c r="B268" s="42"/>
      <c r="C268" s="43"/>
      <c r="D268" s="220" t="s">
        <v>144</v>
      </c>
      <c r="E268" s="43"/>
      <c r="F268" s="221" t="s">
        <v>374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144</v>
      </c>
      <c r="AU268" s="20" t="s">
        <v>83</v>
      </c>
    </row>
    <row r="269" s="13" customFormat="1">
      <c r="A269" s="13"/>
      <c r="B269" s="227"/>
      <c r="C269" s="228"/>
      <c r="D269" s="220" t="s">
        <v>148</v>
      </c>
      <c r="E269" s="229" t="s">
        <v>28</v>
      </c>
      <c r="F269" s="230" t="s">
        <v>376</v>
      </c>
      <c r="G269" s="228"/>
      <c r="H269" s="231">
        <v>148.25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148</v>
      </c>
      <c r="AU269" s="237" t="s">
        <v>83</v>
      </c>
      <c r="AV269" s="13" t="s">
        <v>83</v>
      </c>
      <c r="AW269" s="13" t="s">
        <v>35</v>
      </c>
      <c r="AX269" s="13" t="s">
        <v>81</v>
      </c>
      <c r="AY269" s="237" t="s">
        <v>135</v>
      </c>
    </row>
    <row r="270" s="13" customFormat="1">
      <c r="A270" s="13"/>
      <c r="B270" s="227"/>
      <c r="C270" s="228"/>
      <c r="D270" s="220" t="s">
        <v>148</v>
      </c>
      <c r="E270" s="228"/>
      <c r="F270" s="230" t="s">
        <v>377</v>
      </c>
      <c r="G270" s="228"/>
      <c r="H270" s="231">
        <v>151.215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148</v>
      </c>
      <c r="AU270" s="237" t="s">
        <v>83</v>
      </c>
      <c r="AV270" s="13" t="s">
        <v>83</v>
      </c>
      <c r="AW270" s="13" t="s">
        <v>4</v>
      </c>
      <c r="AX270" s="13" t="s">
        <v>81</v>
      </c>
      <c r="AY270" s="237" t="s">
        <v>135</v>
      </c>
    </row>
    <row r="271" s="12" customFormat="1" ht="22.8" customHeight="1">
      <c r="A271" s="12"/>
      <c r="B271" s="191"/>
      <c r="C271" s="192"/>
      <c r="D271" s="193" t="s">
        <v>72</v>
      </c>
      <c r="E271" s="205" t="s">
        <v>142</v>
      </c>
      <c r="F271" s="205" t="s">
        <v>378</v>
      </c>
      <c r="G271" s="192"/>
      <c r="H271" s="192"/>
      <c r="I271" s="195"/>
      <c r="J271" s="206">
        <f>BK271</f>
        <v>0</v>
      </c>
      <c r="K271" s="192"/>
      <c r="L271" s="197"/>
      <c r="M271" s="198"/>
      <c r="N271" s="199"/>
      <c r="O271" s="199"/>
      <c r="P271" s="200">
        <f>SUM(P272:P320)</f>
        <v>0</v>
      </c>
      <c r="Q271" s="199"/>
      <c r="R271" s="200">
        <f>SUM(R272:R320)</f>
        <v>21.220263430000003</v>
      </c>
      <c r="S271" s="199"/>
      <c r="T271" s="201">
        <f>SUM(T272:T320)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2" t="s">
        <v>81</v>
      </c>
      <c r="AT271" s="203" t="s">
        <v>72</v>
      </c>
      <c r="AU271" s="203" t="s">
        <v>81</v>
      </c>
      <c r="AY271" s="202" t="s">
        <v>135</v>
      </c>
      <c r="BK271" s="204">
        <f>SUM(BK272:BK320)</f>
        <v>0</v>
      </c>
    </row>
    <row r="272" s="2" customFormat="1" ht="21.75" customHeight="1">
      <c r="A272" s="41"/>
      <c r="B272" s="42"/>
      <c r="C272" s="207" t="s">
        <v>379</v>
      </c>
      <c r="D272" s="207" t="s">
        <v>137</v>
      </c>
      <c r="E272" s="208" t="s">
        <v>380</v>
      </c>
      <c r="F272" s="209" t="s">
        <v>381</v>
      </c>
      <c r="G272" s="210" t="s">
        <v>140</v>
      </c>
      <c r="H272" s="211">
        <v>3.3860000000000001</v>
      </c>
      <c r="I272" s="212"/>
      <c r="J272" s="213">
        <f>ROUND(I272*H272,2)</f>
        <v>0</v>
      </c>
      <c r="K272" s="209" t="s">
        <v>141</v>
      </c>
      <c r="L272" s="47"/>
      <c r="M272" s="214" t="s">
        <v>28</v>
      </c>
      <c r="N272" s="215" t="s">
        <v>44</v>
      </c>
      <c r="O272" s="87"/>
      <c r="P272" s="216">
        <f>O272*H272</f>
        <v>0</v>
      </c>
      <c r="Q272" s="216">
        <v>2.5019499999999999</v>
      </c>
      <c r="R272" s="216">
        <f>Q272*H272</f>
        <v>8.4716027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142</v>
      </c>
      <c r="AT272" s="218" t="s">
        <v>137</v>
      </c>
      <c r="AU272" s="218" t="s">
        <v>83</v>
      </c>
      <c r="AY272" s="20" t="s">
        <v>135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81</v>
      </c>
      <c r="BK272" s="219">
        <f>ROUND(I272*H272,2)</f>
        <v>0</v>
      </c>
      <c r="BL272" s="20" t="s">
        <v>142</v>
      </c>
      <c r="BM272" s="218" t="s">
        <v>382</v>
      </c>
    </row>
    <row r="273" s="2" customFormat="1">
      <c r="A273" s="41"/>
      <c r="B273" s="42"/>
      <c r="C273" s="43"/>
      <c r="D273" s="220" t="s">
        <v>144</v>
      </c>
      <c r="E273" s="43"/>
      <c r="F273" s="221" t="s">
        <v>383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83</v>
      </c>
    </row>
    <row r="274" s="2" customFormat="1">
      <c r="A274" s="41"/>
      <c r="B274" s="42"/>
      <c r="C274" s="43"/>
      <c r="D274" s="225" t="s">
        <v>146</v>
      </c>
      <c r="E274" s="43"/>
      <c r="F274" s="226" t="s">
        <v>384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146</v>
      </c>
      <c r="AU274" s="20" t="s">
        <v>83</v>
      </c>
    </row>
    <row r="275" s="2" customFormat="1">
      <c r="A275" s="41"/>
      <c r="B275" s="42"/>
      <c r="C275" s="43"/>
      <c r="D275" s="220" t="s">
        <v>209</v>
      </c>
      <c r="E275" s="43"/>
      <c r="F275" s="270" t="s">
        <v>385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209</v>
      </c>
      <c r="AU275" s="20" t="s">
        <v>83</v>
      </c>
    </row>
    <row r="276" s="13" customFormat="1">
      <c r="A276" s="13"/>
      <c r="B276" s="227"/>
      <c r="C276" s="228"/>
      <c r="D276" s="220" t="s">
        <v>148</v>
      </c>
      <c r="E276" s="229" t="s">
        <v>28</v>
      </c>
      <c r="F276" s="230" t="s">
        <v>386</v>
      </c>
      <c r="G276" s="228"/>
      <c r="H276" s="231">
        <v>3.3860000000000001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148</v>
      </c>
      <c r="AU276" s="237" t="s">
        <v>83</v>
      </c>
      <c r="AV276" s="13" t="s">
        <v>83</v>
      </c>
      <c r="AW276" s="13" t="s">
        <v>35</v>
      </c>
      <c r="AX276" s="13" t="s">
        <v>81</v>
      </c>
      <c r="AY276" s="237" t="s">
        <v>135</v>
      </c>
    </row>
    <row r="277" s="2" customFormat="1" ht="24.15" customHeight="1">
      <c r="A277" s="41"/>
      <c r="B277" s="42"/>
      <c r="C277" s="207" t="s">
        <v>387</v>
      </c>
      <c r="D277" s="207" t="s">
        <v>137</v>
      </c>
      <c r="E277" s="208" t="s">
        <v>388</v>
      </c>
      <c r="F277" s="209" t="s">
        <v>389</v>
      </c>
      <c r="G277" s="210" t="s">
        <v>232</v>
      </c>
      <c r="H277" s="211">
        <v>0.16900000000000001</v>
      </c>
      <c r="I277" s="212"/>
      <c r="J277" s="213">
        <f>ROUND(I277*H277,2)</f>
        <v>0</v>
      </c>
      <c r="K277" s="209" t="s">
        <v>141</v>
      </c>
      <c r="L277" s="47"/>
      <c r="M277" s="214" t="s">
        <v>28</v>
      </c>
      <c r="N277" s="215" t="s">
        <v>44</v>
      </c>
      <c r="O277" s="87"/>
      <c r="P277" s="216">
        <f>O277*H277</f>
        <v>0</v>
      </c>
      <c r="Q277" s="216">
        <v>1.06277</v>
      </c>
      <c r="R277" s="216">
        <f>Q277*H277</f>
        <v>0.17960813000000001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142</v>
      </c>
      <c r="AT277" s="218" t="s">
        <v>137</v>
      </c>
      <c r="AU277" s="218" t="s">
        <v>83</v>
      </c>
      <c r="AY277" s="20" t="s">
        <v>135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81</v>
      </c>
      <c r="BK277" s="219">
        <f>ROUND(I277*H277,2)</f>
        <v>0</v>
      </c>
      <c r="BL277" s="20" t="s">
        <v>142</v>
      </c>
      <c r="BM277" s="218" t="s">
        <v>390</v>
      </c>
    </row>
    <row r="278" s="2" customFormat="1">
      <c r="A278" s="41"/>
      <c r="B278" s="42"/>
      <c r="C278" s="43"/>
      <c r="D278" s="220" t="s">
        <v>144</v>
      </c>
      <c r="E278" s="43"/>
      <c r="F278" s="221" t="s">
        <v>391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83</v>
      </c>
    </row>
    <row r="279" s="2" customFormat="1">
      <c r="A279" s="41"/>
      <c r="B279" s="42"/>
      <c r="C279" s="43"/>
      <c r="D279" s="225" t="s">
        <v>146</v>
      </c>
      <c r="E279" s="43"/>
      <c r="F279" s="226" t="s">
        <v>392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146</v>
      </c>
      <c r="AU279" s="20" t="s">
        <v>83</v>
      </c>
    </row>
    <row r="280" s="13" customFormat="1">
      <c r="A280" s="13"/>
      <c r="B280" s="227"/>
      <c r="C280" s="228"/>
      <c r="D280" s="220" t="s">
        <v>148</v>
      </c>
      <c r="E280" s="229" t="s">
        <v>28</v>
      </c>
      <c r="F280" s="230" t="s">
        <v>393</v>
      </c>
      <c r="G280" s="228"/>
      <c r="H280" s="231">
        <v>0.14699999999999999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148</v>
      </c>
      <c r="AU280" s="237" t="s">
        <v>83</v>
      </c>
      <c r="AV280" s="13" t="s">
        <v>83</v>
      </c>
      <c r="AW280" s="13" t="s">
        <v>35</v>
      </c>
      <c r="AX280" s="13" t="s">
        <v>73</v>
      </c>
      <c r="AY280" s="237" t="s">
        <v>135</v>
      </c>
    </row>
    <row r="281" s="16" customFormat="1">
      <c r="A281" s="16"/>
      <c r="B281" s="259"/>
      <c r="C281" s="260"/>
      <c r="D281" s="220" t="s">
        <v>148</v>
      </c>
      <c r="E281" s="261" t="s">
        <v>28</v>
      </c>
      <c r="F281" s="262" t="s">
        <v>172</v>
      </c>
      <c r="G281" s="260"/>
      <c r="H281" s="263">
        <v>0.14699999999999999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69" t="s">
        <v>148</v>
      </c>
      <c r="AU281" s="269" t="s">
        <v>83</v>
      </c>
      <c r="AV281" s="16" t="s">
        <v>142</v>
      </c>
      <c r="AW281" s="16" t="s">
        <v>35</v>
      </c>
      <c r="AX281" s="16" t="s">
        <v>81</v>
      </c>
      <c r="AY281" s="269" t="s">
        <v>135</v>
      </c>
    </row>
    <row r="282" s="13" customFormat="1">
      <c r="A282" s="13"/>
      <c r="B282" s="227"/>
      <c r="C282" s="228"/>
      <c r="D282" s="220" t="s">
        <v>148</v>
      </c>
      <c r="E282" s="228"/>
      <c r="F282" s="230" t="s">
        <v>394</v>
      </c>
      <c r="G282" s="228"/>
      <c r="H282" s="231">
        <v>0.16900000000000001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148</v>
      </c>
      <c r="AU282" s="237" t="s">
        <v>83</v>
      </c>
      <c r="AV282" s="13" t="s">
        <v>83</v>
      </c>
      <c r="AW282" s="13" t="s">
        <v>4</v>
      </c>
      <c r="AX282" s="13" t="s">
        <v>81</v>
      </c>
      <c r="AY282" s="237" t="s">
        <v>135</v>
      </c>
    </row>
    <row r="283" s="2" customFormat="1" ht="16.5" customHeight="1">
      <c r="A283" s="41"/>
      <c r="B283" s="42"/>
      <c r="C283" s="207" t="s">
        <v>395</v>
      </c>
      <c r="D283" s="207" t="s">
        <v>137</v>
      </c>
      <c r="E283" s="208" t="s">
        <v>396</v>
      </c>
      <c r="F283" s="209" t="s">
        <v>397</v>
      </c>
      <c r="G283" s="210" t="s">
        <v>315</v>
      </c>
      <c r="H283" s="211">
        <v>60.299999999999997</v>
      </c>
      <c r="I283" s="212"/>
      <c r="J283" s="213">
        <f>ROUND(I283*H283,2)</f>
        <v>0</v>
      </c>
      <c r="K283" s="209" t="s">
        <v>28</v>
      </c>
      <c r="L283" s="47"/>
      <c r="M283" s="214" t="s">
        <v>28</v>
      </c>
      <c r="N283" s="215" t="s">
        <v>44</v>
      </c>
      <c r="O283" s="87"/>
      <c r="P283" s="216">
        <f>O283*H283</f>
        <v>0</v>
      </c>
      <c r="Q283" s="216">
        <v>0.03465</v>
      </c>
      <c r="R283" s="216">
        <f>Q283*H283</f>
        <v>2.0893950000000001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142</v>
      </c>
      <c r="AT283" s="218" t="s">
        <v>137</v>
      </c>
      <c r="AU283" s="218" t="s">
        <v>83</v>
      </c>
      <c r="AY283" s="20" t="s">
        <v>135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81</v>
      </c>
      <c r="BK283" s="219">
        <f>ROUND(I283*H283,2)</f>
        <v>0</v>
      </c>
      <c r="BL283" s="20" t="s">
        <v>142</v>
      </c>
      <c r="BM283" s="218" t="s">
        <v>398</v>
      </c>
    </row>
    <row r="284" s="2" customFormat="1">
      <c r="A284" s="41"/>
      <c r="B284" s="42"/>
      <c r="C284" s="43"/>
      <c r="D284" s="220" t="s">
        <v>144</v>
      </c>
      <c r="E284" s="43"/>
      <c r="F284" s="221" t="s">
        <v>399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83</v>
      </c>
    </row>
    <row r="285" s="2" customFormat="1">
      <c r="A285" s="41"/>
      <c r="B285" s="42"/>
      <c r="C285" s="43"/>
      <c r="D285" s="220" t="s">
        <v>209</v>
      </c>
      <c r="E285" s="43"/>
      <c r="F285" s="270" t="s">
        <v>400</v>
      </c>
      <c r="G285" s="43"/>
      <c r="H285" s="43"/>
      <c r="I285" s="222"/>
      <c r="J285" s="43"/>
      <c r="K285" s="43"/>
      <c r="L285" s="47"/>
      <c r="M285" s="223"/>
      <c r="N285" s="22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209</v>
      </c>
      <c r="AU285" s="20" t="s">
        <v>83</v>
      </c>
    </row>
    <row r="286" s="13" customFormat="1">
      <c r="A286" s="13"/>
      <c r="B286" s="227"/>
      <c r="C286" s="228"/>
      <c r="D286" s="220" t="s">
        <v>148</v>
      </c>
      <c r="E286" s="229" t="s">
        <v>28</v>
      </c>
      <c r="F286" s="230" t="s">
        <v>401</v>
      </c>
      <c r="G286" s="228"/>
      <c r="H286" s="231">
        <v>60.299999999999997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148</v>
      </c>
      <c r="AU286" s="237" t="s">
        <v>83</v>
      </c>
      <c r="AV286" s="13" t="s">
        <v>83</v>
      </c>
      <c r="AW286" s="13" t="s">
        <v>35</v>
      </c>
      <c r="AX286" s="13" t="s">
        <v>73</v>
      </c>
      <c r="AY286" s="237" t="s">
        <v>135</v>
      </c>
    </row>
    <row r="287" s="16" customFormat="1">
      <c r="A287" s="16"/>
      <c r="B287" s="259"/>
      <c r="C287" s="260"/>
      <c r="D287" s="220" t="s">
        <v>148</v>
      </c>
      <c r="E287" s="261" t="s">
        <v>28</v>
      </c>
      <c r="F287" s="262" t="s">
        <v>172</v>
      </c>
      <c r="G287" s="260"/>
      <c r="H287" s="263">
        <v>60.299999999999997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9" t="s">
        <v>148</v>
      </c>
      <c r="AU287" s="269" t="s">
        <v>83</v>
      </c>
      <c r="AV287" s="16" t="s">
        <v>142</v>
      </c>
      <c r="AW287" s="16" t="s">
        <v>35</v>
      </c>
      <c r="AX287" s="16" t="s">
        <v>81</v>
      </c>
      <c r="AY287" s="269" t="s">
        <v>135</v>
      </c>
    </row>
    <row r="288" s="2" customFormat="1" ht="24.15" customHeight="1">
      <c r="A288" s="41"/>
      <c r="B288" s="42"/>
      <c r="C288" s="271" t="s">
        <v>402</v>
      </c>
      <c r="D288" s="271" t="s">
        <v>247</v>
      </c>
      <c r="E288" s="272" t="s">
        <v>403</v>
      </c>
      <c r="F288" s="273" t="s">
        <v>404</v>
      </c>
      <c r="G288" s="274" t="s">
        <v>368</v>
      </c>
      <c r="H288" s="275">
        <v>205.02000000000001</v>
      </c>
      <c r="I288" s="276"/>
      <c r="J288" s="277">
        <f>ROUND(I288*H288,2)</f>
        <v>0</v>
      </c>
      <c r="K288" s="273" t="s">
        <v>141</v>
      </c>
      <c r="L288" s="278"/>
      <c r="M288" s="279" t="s">
        <v>28</v>
      </c>
      <c r="N288" s="280" t="s">
        <v>44</v>
      </c>
      <c r="O288" s="87"/>
      <c r="P288" s="216">
        <f>O288*H288</f>
        <v>0</v>
      </c>
      <c r="Q288" s="216">
        <v>0.021000000000000001</v>
      </c>
      <c r="R288" s="216">
        <f>Q288*H288</f>
        <v>4.3054200000000007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214</v>
      </c>
      <c r="AT288" s="218" t="s">
        <v>247</v>
      </c>
      <c r="AU288" s="218" t="s">
        <v>83</v>
      </c>
      <c r="AY288" s="20" t="s">
        <v>135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81</v>
      </c>
      <c r="BK288" s="219">
        <f>ROUND(I288*H288,2)</f>
        <v>0</v>
      </c>
      <c r="BL288" s="20" t="s">
        <v>142</v>
      </c>
      <c r="BM288" s="218" t="s">
        <v>405</v>
      </c>
    </row>
    <row r="289" s="2" customFormat="1">
      <c r="A289" s="41"/>
      <c r="B289" s="42"/>
      <c r="C289" s="43"/>
      <c r="D289" s="220" t="s">
        <v>144</v>
      </c>
      <c r="E289" s="43"/>
      <c r="F289" s="221" t="s">
        <v>404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144</v>
      </c>
      <c r="AU289" s="20" t="s">
        <v>83</v>
      </c>
    </row>
    <row r="290" s="13" customFormat="1">
      <c r="A290" s="13"/>
      <c r="B290" s="227"/>
      <c r="C290" s="228"/>
      <c r="D290" s="220" t="s">
        <v>148</v>
      </c>
      <c r="E290" s="229" t="s">
        <v>28</v>
      </c>
      <c r="F290" s="230" t="s">
        <v>406</v>
      </c>
      <c r="G290" s="228"/>
      <c r="H290" s="231">
        <v>201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148</v>
      </c>
      <c r="AU290" s="237" t="s">
        <v>83</v>
      </c>
      <c r="AV290" s="13" t="s">
        <v>83</v>
      </c>
      <c r="AW290" s="13" t="s">
        <v>35</v>
      </c>
      <c r="AX290" s="13" t="s">
        <v>81</v>
      </c>
      <c r="AY290" s="237" t="s">
        <v>135</v>
      </c>
    </row>
    <row r="291" s="13" customFormat="1">
      <c r="A291" s="13"/>
      <c r="B291" s="227"/>
      <c r="C291" s="228"/>
      <c r="D291" s="220" t="s">
        <v>148</v>
      </c>
      <c r="E291" s="228"/>
      <c r="F291" s="230" t="s">
        <v>407</v>
      </c>
      <c r="G291" s="228"/>
      <c r="H291" s="231">
        <v>205.02000000000001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148</v>
      </c>
      <c r="AU291" s="237" t="s">
        <v>83</v>
      </c>
      <c r="AV291" s="13" t="s">
        <v>83</v>
      </c>
      <c r="AW291" s="13" t="s">
        <v>4</v>
      </c>
      <c r="AX291" s="13" t="s">
        <v>81</v>
      </c>
      <c r="AY291" s="237" t="s">
        <v>135</v>
      </c>
    </row>
    <row r="292" s="2" customFormat="1" ht="24.15" customHeight="1">
      <c r="A292" s="41"/>
      <c r="B292" s="42"/>
      <c r="C292" s="207" t="s">
        <v>408</v>
      </c>
      <c r="D292" s="207" t="s">
        <v>137</v>
      </c>
      <c r="E292" s="208" t="s">
        <v>409</v>
      </c>
      <c r="F292" s="209" t="s">
        <v>410</v>
      </c>
      <c r="G292" s="210" t="s">
        <v>315</v>
      </c>
      <c r="H292" s="211">
        <v>60.299999999999997</v>
      </c>
      <c r="I292" s="212"/>
      <c r="J292" s="213">
        <f>ROUND(I292*H292,2)</f>
        <v>0</v>
      </c>
      <c r="K292" s="209" t="s">
        <v>141</v>
      </c>
      <c r="L292" s="47"/>
      <c r="M292" s="214" t="s">
        <v>28</v>
      </c>
      <c r="N292" s="215" t="s">
        <v>44</v>
      </c>
      <c r="O292" s="87"/>
      <c r="P292" s="216">
        <f>O292*H292</f>
        <v>0</v>
      </c>
      <c r="Q292" s="216">
        <v>0.1016</v>
      </c>
      <c r="R292" s="216">
        <f>Q292*H292</f>
        <v>6.126479999999999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142</v>
      </c>
      <c r="AT292" s="218" t="s">
        <v>137</v>
      </c>
      <c r="AU292" s="218" t="s">
        <v>83</v>
      </c>
      <c r="AY292" s="20" t="s">
        <v>135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81</v>
      </c>
      <c r="BK292" s="219">
        <f>ROUND(I292*H292,2)</f>
        <v>0</v>
      </c>
      <c r="BL292" s="20" t="s">
        <v>142</v>
      </c>
      <c r="BM292" s="218" t="s">
        <v>411</v>
      </c>
    </row>
    <row r="293" s="2" customFormat="1">
      <c r="A293" s="41"/>
      <c r="B293" s="42"/>
      <c r="C293" s="43"/>
      <c r="D293" s="220" t="s">
        <v>144</v>
      </c>
      <c r="E293" s="43"/>
      <c r="F293" s="221" t="s">
        <v>412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144</v>
      </c>
      <c r="AU293" s="20" t="s">
        <v>83</v>
      </c>
    </row>
    <row r="294" s="2" customFormat="1">
      <c r="A294" s="41"/>
      <c r="B294" s="42"/>
      <c r="C294" s="43"/>
      <c r="D294" s="225" t="s">
        <v>146</v>
      </c>
      <c r="E294" s="43"/>
      <c r="F294" s="226" t="s">
        <v>413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146</v>
      </c>
      <c r="AU294" s="20" t="s">
        <v>83</v>
      </c>
    </row>
    <row r="295" s="2" customFormat="1">
      <c r="A295" s="41"/>
      <c r="B295" s="42"/>
      <c r="C295" s="43"/>
      <c r="D295" s="220" t="s">
        <v>209</v>
      </c>
      <c r="E295" s="43"/>
      <c r="F295" s="270" t="s">
        <v>414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209</v>
      </c>
      <c r="AU295" s="20" t="s">
        <v>83</v>
      </c>
    </row>
    <row r="296" s="13" customFormat="1">
      <c r="A296" s="13"/>
      <c r="B296" s="227"/>
      <c r="C296" s="228"/>
      <c r="D296" s="220" t="s">
        <v>148</v>
      </c>
      <c r="E296" s="229" t="s">
        <v>28</v>
      </c>
      <c r="F296" s="230" t="s">
        <v>415</v>
      </c>
      <c r="G296" s="228"/>
      <c r="H296" s="231">
        <v>60.299999999999997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148</v>
      </c>
      <c r="AU296" s="237" t="s">
        <v>83</v>
      </c>
      <c r="AV296" s="13" t="s">
        <v>83</v>
      </c>
      <c r="AW296" s="13" t="s">
        <v>35</v>
      </c>
      <c r="AX296" s="13" t="s">
        <v>81</v>
      </c>
      <c r="AY296" s="237" t="s">
        <v>135</v>
      </c>
    </row>
    <row r="297" s="2" customFormat="1" ht="16.5" customHeight="1">
      <c r="A297" s="41"/>
      <c r="B297" s="42"/>
      <c r="C297" s="207" t="s">
        <v>416</v>
      </c>
      <c r="D297" s="207" t="s">
        <v>137</v>
      </c>
      <c r="E297" s="208" t="s">
        <v>417</v>
      </c>
      <c r="F297" s="209" t="s">
        <v>418</v>
      </c>
      <c r="G297" s="210" t="s">
        <v>269</v>
      </c>
      <c r="H297" s="211">
        <v>6.0300000000000002</v>
      </c>
      <c r="I297" s="212"/>
      <c r="J297" s="213">
        <f>ROUND(I297*H297,2)</f>
        <v>0</v>
      </c>
      <c r="K297" s="209" t="s">
        <v>141</v>
      </c>
      <c r="L297" s="47"/>
      <c r="M297" s="214" t="s">
        <v>28</v>
      </c>
      <c r="N297" s="215" t="s">
        <v>44</v>
      </c>
      <c r="O297" s="87"/>
      <c r="P297" s="216">
        <f>O297*H297</f>
        <v>0</v>
      </c>
      <c r="Q297" s="216">
        <v>0.00792</v>
      </c>
      <c r="R297" s="216">
        <f>Q297*H297</f>
        <v>0.047757600000000004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142</v>
      </c>
      <c r="AT297" s="218" t="s">
        <v>137</v>
      </c>
      <c r="AU297" s="218" t="s">
        <v>83</v>
      </c>
      <c r="AY297" s="20" t="s">
        <v>135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81</v>
      </c>
      <c r="BK297" s="219">
        <f>ROUND(I297*H297,2)</f>
        <v>0</v>
      </c>
      <c r="BL297" s="20" t="s">
        <v>142</v>
      </c>
      <c r="BM297" s="218" t="s">
        <v>419</v>
      </c>
    </row>
    <row r="298" s="2" customFormat="1">
      <c r="A298" s="41"/>
      <c r="B298" s="42"/>
      <c r="C298" s="43"/>
      <c r="D298" s="220" t="s">
        <v>144</v>
      </c>
      <c r="E298" s="43"/>
      <c r="F298" s="221" t="s">
        <v>420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144</v>
      </c>
      <c r="AU298" s="20" t="s">
        <v>83</v>
      </c>
    </row>
    <row r="299" s="2" customFormat="1">
      <c r="A299" s="41"/>
      <c r="B299" s="42"/>
      <c r="C299" s="43"/>
      <c r="D299" s="225" t="s">
        <v>146</v>
      </c>
      <c r="E299" s="43"/>
      <c r="F299" s="226" t="s">
        <v>421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146</v>
      </c>
      <c r="AU299" s="20" t="s">
        <v>83</v>
      </c>
    </row>
    <row r="300" s="13" customFormat="1">
      <c r="A300" s="13"/>
      <c r="B300" s="227"/>
      <c r="C300" s="228"/>
      <c r="D300" s="220" t="s">
        <v>148</v>
      </c>
      <c r="E300" s="229" t="s">
        <v>28</v>
      </c>
      <c r="F300" s="230" t="s">
        <v>422</v>
      </c>
      <c r="G300" s="228"/>
      <c r="H300" s="231">
        <v>6.0300000000000002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148</v>
      </c>
      <c r="AU300" s="237" t="s">
        <v>83</v>
      </c>
      <c r="AV300" s="13" t="s">
        <v>83</v>
      </c>
      <c r="AW300" s="13" t="s">
        <v>35</v>
      </c>
      <c r="AX300" s="13" t="s">
        <v>73</v>
      </c>
      <c r="AY300" s="237" t="s">
        <v>135</v>
      </c>
    </row>
    <row r="301" s="16" customFormat="1">
      <c r="A301" s="16"/>
      <c r="B301" s="259"/>
      <c r="C301" s="260"/>
      <c r="D301" s="220" t="s">
        <v>148</v>
      </c>
      <c r="E301" s="261" t="s">
        <v>28</v>
      </c>
      <c r="F301" s="262" t="s">
        <v>172</v>
      </c>
      <c r="G301" s="260"/>
      <c r="H301" s="263">
        <v>6.0300000000000002</v>
      </c>
      <c r="I301" s="264"/>
      <c r="J301" s="260"/>
      <c r="K301" s="260"/>
      <c r="L301" s="265"/>
      <c r="M301" s="266"/>
      <c r="N301" s="267"/>
      <c r="O301" s="267"/>
      <c r="P301" s="267"/>
      <c r="Q301" s="267"/>
      <c r="R301" s="267"/>
      <c r="S301" s="267"/>
      <c r="T301" s="268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69" t="s">
        <v>148</v>
      </c>
      <c r="AU301" s="269" t="s">
        <v>83</v>
      </c>
      <c r="AV301" s="16" t="s">
        <v>142</v>
      </c>
      <c r="AW301" s="16" t="s">
        <v>35</v>
      </c>
      <c r="AX301" s="16" t="s">
        <v>81</v>
      </c>
      <c r="AY301" s="269" t="s">
        <v>135</v>
      </c>
    </row>
    <row r="302" s="2" customFormat="1" ht="16.5" customHeight="1">
      <c r="A302" s="41"/>
      <c r="B302" s="42"/>
      <c r="C302" s="207" t="s">
        <v>423</v>
      </c>
      <c r="D302" s="207" t="s">
        <v>137</v>
      </c>
      <c r="E302" s="208" t="s">
        <v>424</v>
      </c>
      <c r="F302" s="209" t="s">
        <v>425</v>
      </c>
      <c r="G302" s="210" t="s">
        <v>269</v>
      </c>
      <c r="H302" s="211">
        <v>6.0300000000000002</v>
      </c>
      <c r="I302" s="212"/>
      <c r="J302" s="213">
        <f>ROUND(I302*H302,2)</f>
        <v>0</v>
      </c>
      <c r="K302" s="209" t="s">
        <v>141</v>
      </c>
      <c r="L302" s="47"/>
      <c r="M302" s="214" t="s">
        <v>28</v>
      </c>
      <c r="N302" s="215" t="s">
        <v>44</v>
      </c>
      <c r="O302" s="87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142</v>
      </c>
      <c r="AT302" s="218" t="s">
        <v>137</v>
      </c>
      <c r="AU302" s="218" t="s">
        <v>83</v>
      </c>
      <c r="AY302" s="20" t="s">
        <v>135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81</v>
      </c>
      <c r="BK302" s="219">
        <f>ROUND(I302*H302,2)</f>
        <v>0</v>
      </c>
      <c r="BL302" s="20" t="s">
        <v>142</v>
      </c>
      <c r="BM302" s="218" t="s">
        <v>426</v>
      </c>
    </row>
    <row r="303" s="2" customFormat="1">
      <c r="A303" s="41"/>
      <c r="B303" s="42"/>
      <c r="C303" s="43"/>
      <c r="D303" s="220" t="s">
        <v>144</v>
      </c>
      <c r="E303" s="43"/>
      <c r="F303" s="221" t="s">
        <v>427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144</v>
      </c>
      <c r="AU303" s="20" t="s">
        <v>83</v>
      </c>
    </row>
    <row r="304" s="2" customFormat="1">
      <c r="A304" s="41"/>
      <c r="B304" s="42"/>
      <c r="C304" s="43"/>
      <c r="D304" s="225" t="s">
        <v>146</v>
      </c>
      <c r="E304" s="43"/>
      <c r="F304" s="226" t="s">
        <v>428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146</v>
      </c>
      <c r="AU304" s="20" t="s">
        <v>83</v>
      </c>
    </row>
    <row r="305" s="13" customFormat="1">
      <c r="A305" s="13"/>
      <c r="B305" s="227"/>
      <c r="C305" s="228"/>
      <c r="D305" s="220" t="s">
        <v>148</v>
      </c>
      <c r="E305" s="229" t="s">
        <v>28</v>
      </c>
      <c r="F305" s="230" t="s">
        <v>429</v>
      </c>
      <c r="G305" s="228"/>
      <c r="H305" s="231">
        <v>6.0300000000000002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148</v>
      </c>
      <c r="AU305" s="237" t="s">
        <v>83</v>
      </c>
      <c r="AV305" s="13" t="s">
        <v>83</v>
      </c>
      <c r="AW305" s="13" t="s">
        <v>35</v>
      </c>
      <c r="AX305" s="13" t="s">
        <v>81</v>
      </c>
      <c r="AY305" s="237" t="s">
        <v>135</v>
      </c>
    </row>
    <row r="306" s="2" customFormat="1" ht="33" customHeight="1">
      <c r="A306" s="41"/>
      <c r="B306" s="42"/>
      <c r="C306" s="207" t="s">
        <v>430</v>
      </c>
      <c r="D306" s="207" t="s">
        <v>137</v>
      </c>
      <c r="E306" s="208" t="s">
        <v>431</v>
      </c>
      <c r="F306" s="209" t="s">
        <v>432</v>
      </c>
      <c r="G306" s="210" t="s">
        <v>269</v>
      </c>
      <c r="H306" s="211">
        <v>6.9400000000000004</v>
      </c>
      <c r="I306" s="212"/>
      <c r="J306" s="213">
        <f>ROUND(I306*H306,2)</f>
        <v>0</v>
      </c>
      <c r="K306" s="209" t="s">
        <v>141</v>
      </c>
      <c r="L306" s="47"/>
      <c r="M306" s="214" t="s">
        <v>28</v>
      </c>
      <c r="N306" s="215" t="s">
        <v>44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142</v>
      </c>
      <c r="AT306" s="218" t="s">
        <v>137</v>
      </c>
      <c r="AU306" s="218" t="s">
        <v>83</v>
      </c>
      <c r="AY306" s="20" t="s">
        <v>135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81</v>
      </c>
      <c r="BK306" s="219">
        <f>ROUND(I306*H306,2)</f>
        <v>0</v>
      </c>
      <c r="BL306" s="20" t="s">
        <v>142</v>
      </c>
      <c r="BM306" s="218" t="s">
        <v>433</v>
      </c>
    </row>
    <row r="307" s="2" customFormat="1">
      <c r="A307" s="41"/>
      <c r="B307" s="42"/>
      <c r="C307" s="43"/>
      <c r="D307" s="220" t="s">
        <v>144</v>
      </c>
      <c r="E307" s="43"/>
      <c r="F307" s="221" t="s">
        <v>434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144</v>
      </c>
      <c r="AU307" s="20" t="s">
        <v>83</v>
      </c>
    </row>
    <row r="308" s="2" customFormat="1">
      <c r="A308" s="41"/>
      <c r="B308" s="42"/>
      <c r="C308" s="43"/>
      <c r="D308" s="225" t="s">
        <v>146</v>
      </c>
      <c r="E308" s="43"/>
      <c r="F308" s="226" t="s">
        <v>435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146</v>
      </c>
      <c r="AU308" s="20" t="s">
        <v>83</v>
      </c>
    </row>
    <row r="309" s="14" customFormat="1">
      <c r="A309" s="14"/>
      <c r="B309" s="238"/>
      <c r="C309" s="239"/>
      <c r="D309" s="220" t="s">
        <v>148</v>
      </c>
      <c r="E309" s="240" t="s">
        <v>28</v>
      </c>
      <c r="F309" s="241" t="s">
        <v>436</v>
      </c>
      <c r="G309" s="239"/>
      <c r="H309" s="240" t="s">
        <v>28</v>
      </c>
      <c r="I309" s="242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148</v>
      </c>
      <c r="AU309" s="247" t="s">
        <v>83</v>
      </c>
      <c r="AV309" s="14" t="s">
        <v>81</v>
      </c>
      <c r="AW309" s="14" t="s">
        <v>35</v>
      </c>
      <c r="AX309" s="14" t="s">
        <v>73</v>
      </c>
      <c r="AY309" s="247" t="s">
        <v>135</v>
      </c>
    </row>
    <row r="310" s="13" customFormat="1">
      <c r="A310" s="13"/>
      <c r="B310" s="227"/>
      <c r="C310" s="228"/>
      <c r="D310" s="220" t="s">
        <v>148</v>
      </c>
      <c r="E310" s="229" t="s">
        <v>28</v>
      </c>
      <c r="F310" s="230" t="s">
        <v>437</v>
      </c>
      <c r="G310" s="228"/>
      <c r="H310" s="231">
        <v>6.9400000000000004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148</v>
      </c>
      <c r="AU310" s="237" t="s">
        <v>83</v>
      </c>
      <c r="AV310" s="13" t="s">
        <v>83</v>
      </c>
      <c r="AW310" s="13" t="s">
        <v>35</v>
      </c>
      <c r="AX310" s="13" t="s">
        <v>81</v>
      </c>
      <c r="AY310" s="237" t="s">
        <v>135</v>
      </c>
    </row>
    <row r="311" s="2" customFormat="1" ht="16.5" customHeight="1">
      <c r="A311" s="41"/>
      <c r="B311" s="42"/>
      <c r="C311" s="207" t="s">
        <v>438</v>
      </c>
      <c r="D311" s="207" t="s">
        <v>137</v>
      </c>
      <c r="E311" s="208" t="s">
        <v>439</v>
      </c>
      <c r="F311" s="209" t="s">
        <v>440</v>
      </c>
      <c r="G311" s="210" t="s">
        <v>140</v>
      </c>
      <c r="H311" s="211">
        <v>8.843</v>
      </c>
      <c r="I311" s="212"/>
      <c r="J311" s="213">
        <f>ROUND(I311*H311,2)</f>
        <v>0</v>
      </c>
      <c r="K311" s="209" t="s">
        <v>141</v>
      </c>
      <c r="L311" s="47"/>
      <c r="M311" s="214" t="s">
        <v>28</v>
      </c>
      <c r="N311" s="215" t="s">
        <v>44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142</v>
      </c>
      <c r="AT311" s="218" t="s">
        <v>137</v>
      </c>
      <c r="AU311" s="218" t="s">
        <v>83</v>
      </c>
      <c r="AY311" s="20" t="s">
        <v>135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81</v>
      </c>
      <c r="BK311" s="219">
        <f>ROUND(I311*H311,2)</f>
        <v>0</v>
      </c>
      <c r="BL311" s="20" t="s">
        <v>142</v>
      </c>
      <c r="BM311" s="218" t="s">
        <v>441</v>
      </c>
    </row>
    <row r="312" s="2" customFormat="1">
      <c r="A312" s="41"/>
      <c r="B312" s="42"/>
      <c r="C312" s="43"/>
      <c r="D312" s="220" t="s">
        <v>144</v>
      </c>
      <c r="E312" s="43"/>
      <c r="F312" s="221" t="s">
        <v>442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144</v>
      </c>
      <c r="AU312" s="20" t="s">
        <v>83</v>
      </c>
    </row>
    <row r="313" s="2" customFormat="1">
      <c r="A313" s="41"/>
      <c r="B313" s="42"/>
      <c r="C313" s="43"/>
      <c r="D313" s="225" t="s">
        <v>146</v>
      </c>
      <c r="E313" s="43"/>
      <c r="F313" s="226" t="s">
        <v>443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146</v>
      </c>
      <c r="AU313" s="20" t="s">
        <v>83</v>
      </c>
    </row>
    <row r="314" s="13" customFormat="1">
      <c r="A314" s="13"/>
      <c r="B314" s="227"/>
      <c r="C314" s="228"/>
      <c r="D314" s="220" t="s">
        <v>148</v>
      </c>
      <c r="E314" s="229" t="s">
        <v>28</v>
      </c>
      <c r="F314" s="230" t="s">
        <v>444</v>
      </c>
      <c r="G314" s="228"/>
      <c r="H314" s="231">
        <v>8.843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148</v>
      </c>
      <c r="AU314" s="237" t="s">
        <v>83</v>
      </c>
      <c r="AV314" s="13" t="s">
        <v>83</v>
      </c>
      <c r="AW314" s="13" t="s">
        <v>35</v>
      </c>
      <c r="AX314" s="13" t="s">
        <v>73</v>
      </c>
      <c r="AY314" s="237" t="s">
        <v>135</v>
      </c>
    </row>
    <row r="315" s="16" customFormat="1">
      <c r="A315" s="16"/>
      <c r="B315" s="259"/>
      <c r="C315" s="260"/>
      <c r="D315" s="220" t="s">
        <v>148</v>
      </c>
      <c r="E315" s="261" t="s">
        <v>28</v>
      </c>
      <c r="F315" s="262" t="s">
        <v>172</v>
      </c>
      <c r="G315" s="260"/>
      <c r="H315" s="263">
        <v>8.843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69" t="s">
        <v>148</v>
      </c>
      <c r="AU315" s="269" t="s">
        <v>83</v>
      </c>
      <c r="AV315" s="16" t="s">
        <v>142</v>
      </c>
      <c r="AW315" s="16" t="s">
        <v>35</v>
      </c>
      <c r="AX315" s="16" t="s">
        <v>81</v>
      </c>
      <c r="AY315" s="269" t="s">
        <v>135</v>
      </c>
    </row>
    <row r="316" s="2" customFormat="1" ht="33" customHeight="1">
      <c r="A316" s="41"/>
      <c r="B316" s="42"/>
      <c r="C316" s="207" t="s">
        <v>445</v>
      </c>
      <c r="D316" s="207" t="s">
        <v>137</v>
      </c>
      <c r="E316" s="208" t="s">
        <v>446</v>
      </c>
      <c r="F316" s="209" t="s">
        <v>447</v>
      </c>
      <c r="G316" s="210" t="s">
        <v>140</v>
      </c>
      <c r="H316" s="211">
        <v>0.71999999999999997</v>
      </c>
      <c r="I316" s="212"/>
      <c r="J316" s="213">
        <f>ROUND(I316*H316,2)</f>
        <v>0</v>
      </c>
      <c r="K316" s="209" t="s">
        <v>141</v>
      </c>
      <c r="L316" s="47"/>
      <c r="M316" s="214" t="s">
        <v>28</v>
      </c>
      <c r="N316" s="215" t="s">
        <v>44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142</v>
      </c>
      <c r="AT316" s="218" t="s">
        <v>137</v>
      </c>
      <c r="AU316" s="218" t="s">
        <v>83</v>
      </c>
      <c r="AY316" s="20" t="s">
        <v>135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81</v>
      </c>
      <c r="BK316" s="219">
        <f>ROUND(I316*H316,2)</f>
        <v>0</v>
      </c>
      <c r="BL316" s="20" t="s">
        <v>142</v>
      </c>
      <c r="BM316" s="218" t="s">
        <v>448</v>
      </c>
    </row>
    <row r="317" s="2" customFormat="1">
      <c r="A317" s="41"/>
      <c r="B317" s="42"/>
      <c r="C317" s="43"/>
      <c r="D317" s="220" t="s">
        <v>144</v>
      </c>
      <c r="E317" s="43"/>
      <c r="F317" s="221" t="s">
        <v>449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144</v>
      </c>
      <c r="AU317" s="20" t="s">
        <v>83</v>
      </c>
    </row>
    <row r="318" s="2" customFormat="1">
      <c r="A318" s="41"/>
      <c r="B318" s="42"/>
      <c r="C318" s="43"/>
      <c r="D318" s="225" t="s">
        <v>146</v>
      </c>
      <c r="E318" s="43"/>
      <c r="F318" s="226" t="s">
        <v>450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146</v>
      </c>
      <c r="AU318" s="20" t="s">
        <v>83</v>
      </c>
    </row>
    <row r="319" s="13" customFormat="1">
      <c r="A319" s="13"/>
      <c r="B319" s="227"/>
      <c r="C319" s="228"/>
      <c r="D319" s="220" t="s">
        <v>148</v>
      </c>
      <c r="E319" s="229" t="s">
        <v>28</v>
      </c>
      <c r="F319" s="230" t="s">
        <v>451</v>
      </c>
      <c r="G319" s="228"/>
      <c r="H319" s="231">
        <v>0.71999999999999997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148</v>
      </c>
      <c r="AU319" s="237" t="s">
        <v>83</v>
      </c>
      <c r="AV319" s="13" t="s">
        <v>83</v>
      </c>
      <c r="AW319" s="13" t="s">
        <v>35</v>
      </c>
      <c r="AX319" s="13" t="s">
        <v>73</v>
      </c>
      <c r="AY319" s="237" t="s">
        <v>135</v>
      </c>
    </row>
    <row r="320" s="16" customFormat="1">
      <c r="A320" s="16"/>
      <c r="B320" s="259"/>
      <c r="C320" s="260"/>
      <c r="D320" s="220" t="s">
        <v>148</v>
      </c>
      <c r="E320" s="261" t="s">
        <v>28</v>
      </c>
      <c r="F320" s="262" t="s">
        <v>172</v>
      </c>
      <c r="G320" s="260"/>
      <c r="H320" s="263">
        <v>0.71999999999999997</v>
      </c>
      <c r="I320" s="264"/>
      <c r="J320" s="260"/>
      <c r="K320" s="260"/>
      <c r="L320" s="265"/>
      <c r="M320" s="266"/>
      <c r="N320" s="267"/>
      <c r="O320" s="267"/>
      <c r="P320" s="267"/>
      <c r="Q320" s="267"/>
      <c r="R320" s="267"/>
      <c r="S320" s="267"/>
      <c r="T320" s="268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69" t="s">
        <v>148</v>
      </c>
      <c r="AU320" s="269" t="s">
        <v>83</v>
      </c>
      <c r="AV320" s="16" t="s">
        <v>142</v>
      </c>
      <c r="AW320" s="16" t="s">
        <v>35</v>
      </c>
      <c r="AX320" s="16" t="s">
        <v>81</v>
      </c>
      <c r="AY320" s="269" t="s">
        <v>135</v>
      </c>
    </row>
    <row r="321" s="12" customFormat="1" ht="22.8" customHeight="1">
      <c r="A321" s="12"/>
      <c r="B321" s="191"/>
      <c r="C321" s="192"/>
      <c r="D321" s="193" t="s">
        <v>72</v>
      </c>
      <c r="E321" s="205" t="s">
        <v>188</v>
      </c>
      <c r="F321" s="205" t="s">
        <v>452</v>
      </c>
      <c r="G321" s="192"/>
      <c r="H321" s="192"/>
      <c r="I321" s="195"/>
      <c r="J321" s="206">
        <f>BK321</f>
        <v>0</v>
      </c>
      <c r="K321" s="192"/>
      <c r="L321" s="197"/>
      <c r="M321" s="198"/>
      <c r="N321" s="199"/>
      <c r="O321" s="199"/>
      <c r="P321" s="200">
        <f>SUM(P322:P497)</f>
        <v>0</v>
      </c>
      <c r="Q321" s="199"/>
      <c r="R321" s="200">
        <f>SUM(R322:R497)</f>
        <v>1276.5512680000002</v>
      </c>
      <c r="S321" s="199"/>
      <c r="T321" s="201">
        <f>SUM(T322:T497)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2" t="s">
        <v>81</v>
      </c>
      <c r="AT321" s="203" t="s">
        <v>72</v>
      </c>
      <c r="AU321" s="203" t="s">
        <v>81</v>
      </c>
      <c r="AY321" s="202" t="s">
        <v>135</v>
      </c>
      <c r="BK321" s="204">
        <f>SUM(BK322:BK497)</f>
        <v>0</v>
      </c>
    </row>
    <row r="322" s="2" customFormat="1" ht="24.15" customHeight="1">
      <c r="A322" s="41"/>
      <c r="B322" s="42"/>
      <c r="C322" s="207" t="s">
        <v>453</v>
      </c>
      <c r="D322" s="207" t="s">
        <v>137</v>
      </c>
      <c r="E322" s="208" t="s">
        <v>454</v>
      </c>
      <c r="F322" s="209" t="s">
        <v>455</v>
      </c>
      <c r="G322" s="210" t="s">
        <v>269</v>
      </c>
      <c r="H322" s="211">
        <v>289.54000000000002</v>
      </c>
      <c r="I322" s="212"/>
      <c r="J322" s="213">
        <f>ROUND(I322*H322,2)</f>
        <v>0</v>
      </c>
      <c r="K322" s="209" t="s">
        <v>141</v>
      </c>
      <c r="L322" s="47"/>
      <c r="M322" s="214" t="s">
        <v>28</v>
      </c>
      <c r="N322" s="215" t="s">
        <v>44</v>
      </c>
      <c r="O322" s="87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142</v>
      </c>
      <c r="AT322" s="218" t="s">
        <v>137</v>
      </c>
      <c r="AU322" s="218" t="s">
        <v>83</v>
      </c>
      <c r="AY322" s="20" t="s">
        <v>135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81</v>
      </c>
      <c r="BK322" s="219">
        <f>ROUND(I322*H322,2)</f>
        <v>0</v>
      </c>
      <c r="BL322" s="20" t="s">
        <v>142</v>
      </c>
      <c r="BM322" s="218" t="s">
        <v>456</v>
      </c>
    </row>
    <row r="323" s="2" customFormat="1">
      <c r="A323" s="41"/>
      <c r="B323" s="42"/>
      <c r="C323" s="43"/>
      <c r="D323" s="220" t="s">
        <v>144</v>
      </c>
      <c r="E323" s="43"/>
      <c r="F323" s="221" t="s">
        <v>457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144</v>
      </c>
      <c r="AU323" s="20" t="s">
        <v>83</v>
      </c>
    </row>
    <row r="324" s="2" customFormat="1">
      <c r="A324" s="41"/>
      <c r="B324" s="42"/>
      <c r="C324" s="43"/>
      <c r="D324" s="225" t="s">
        <v>146</v>
      </c>
      <c r="E324" s="43"/>
      <c r="F324" s="226" t="s">
        <v>458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146</v>
      </c>
      <c r="AU324" s="20" t="s">
        <v>83</v>
      </c>
    </row>
    <row r="325" s="14" customFormat="1">
      <c r="A325" s="14"/>
      <c r="B325" s="238"/>
      <c r="C325" s="239"/>
      <c r="D325" s="220" t="s">
        <v>148</v>
      </c>
      <c r="E325" s="240" t="s">
        <v>28</v>
      </c>
      <c r="F325" s="241" t="s">
        <v>459</v>
      </c>
      <c r="G325" s="239"/>
      <c r="H325" s="240" t="s">
        <v>28</v>
      </c>
      <c r="I325" s="242"/>
      <c r="J325" s="239"/>
      <c r="K325" s="239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148</v>
      </c>
      <c r="AU325" s="247" t="s">
        <v>83</v>
      </c>
      <c r="AV325" s="14" t="s">
        <v>81</v>
      </c>
      <c r="AW325" s="14" t="s">
        <v>35</v>
      </c>
      <c r="AX325" s="14" t="s">
        <v>73</v>
      </c>
      <c r="AY325" s="247" t="s">
        <v>135</v>
      </c>
    </row>
    <row r="326" s="13" customFormat="1">
      <c r="A326" s="13"/>
      <c r="B326" s="227"/>
      <c r="C326" s="228"/>
      <c r="D326" s="220" t="s">
        <v>148</v>
      </c>
      <c r="E326" s="229" t="s">
        <v>28</v>
      </c>
      <c r="F326" s="230" t="s">
        <v>460</v>
      </c>
      <c r="G326" s="228"/>
      <c r="H326" s="231">
        <v>289.54000000000002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148</v>
      </c>
      <c r="AU326" s="237" t="s">
        <v>83</v>
      </c>
      <c r="AV326" s="13" t="s">
        <v>83</v>
      </c>
      <c r="AW326" s="13" t="s">
        <v>35</v>
      </c>
      <c r="AX326" s="13" t="s">
        <v>81</v>
      </c>
      <c r="AY326" s="237" t="s">
        <v>135</v>
      </c>
    </row>
    <row r="327" s="2" customFormat="1" ht="24.15" customHeight="1">
      <c r="A327" s="41"/>
      <c r="B327" s="42"/>
      <c r="C327" s="207" t="s">
        <v>461</v>
      </c>
      <c r="D327" s="207" t="s">
        <v>137</v>
      </c>
      <c r="E327" s="208" t="s">
        <v>462</v>
      </c>
      <c r="F327" s="209" t="s">
        <v>463</v>
      </c>
      <c r="G327" s="210" t="s">
        <v>269</v>
      </c>
      <c r="H327" s="211">
        <v>7106.7200000000003</v>
      </c>
      <c r="I327" s="212"/>
      <c r="J327" s="213">
        <f>ROUND(I327*H327,2)</f>
        <v>0</v>
      </c>
      <c r="K327" s="209" t="s">
        <v>141</v>
      </c>
      <c r="L327" s="47"/>
      <c r="M327" s="214" t="s">
        <v>28</v>
      </c>
      <c r="N327" s="215" t="s">
        <v>44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142</v>
      </c>
      <c r="AT327" s="218" t="s">
        <v>137</v>
      </c>
      <c r="AU327" s="218" t="s">
        <v>83</v>
      </c>
      <c r="AY327" s="20" t="s">
        <v>135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81</v>
      </c>
      <c r="BK327" s="219">
        <f>ROUND(I327*H327,2)</f>
        <v>0</v>
      </c>
      <c r="BL327" s="20" t="s">
        <v>142</v>
      </c>
      <c r="BM327" s="218" t="s">
        <v>464</v>
      </c>
    </row>
    <row r="328" s="2" customFormat="1">
      <c r="A328" s="41"/>
      <c r="B328" s="42"/>
      <c r="C328" s="43"/>
      <c r="D328" s="220" t="s">
        <v>144</v>
      </c>
      <c r="E328" s="43"/>
      <c r="F328" s="221" t="s">
        <v>465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144</v>
      </c>
      <c r="AU328" s="20" t="s">
        <v>83</v>
      </c>
    </row>
    <row r="329" s="2" customFormat="1">
      <c r="A329" s="41"/>
      <c r="B329" s="42"/>
      <c r="C329" s="43"/>
      <c r="D329" s="225" t="s">
        <v>146</v>
      </c>
      <c r="E329" s="43"/>
      <c r="F329" s="226" t="s">
        <v>466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146</v>
      </c>
      <c r="AU329" s="20" t="s">
        <v>83</v>
      </c>
    </row>
    <row r="330" s="14" customFormat="1">
      <c r="A330" s="14"/>
      <c r="B330" s="238"/>
      <c r="C330" s="239"/>
      <c r="D330" s="220" t="s">
        <v>148</v>
      </c>
      <c r="E330" s="240" t="s">
        <v>28</v>
      </c>
      <c r="F330" s="241" t="s">
        <v>467</v>
      </c>
      <c r="G330" s="239"/>
      <c r="H330" s="240" t="s">
        <v>28</v>
      </c>
      <c r="I330" s="242"/>
      <c r="J330" s="239"/>
      <c r="K330" s="239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148</v>
      </c>
      <c r="AU330" s="247" t="s">
        <v>83</v>
      </c>
      <c r="AV330" s="14" t="s">
        <v>81</v>
      </c>
      <c r="AW330" s="14" t="s">
        <v>35</v>
      </c>
      <c r="AX330" s="14" t="s">
        <v>73</v>
      </c>
      <c r="AY330" s="247" t="s">
        <v>135</v>
      </c>
    </row>
    <row r="331" s="13" customFormat="1">
      <c r="A331" s="13"/>
      <c r="B331" s="227"/>
      <c r="C331" s="228"/>
      <c r="D331" s="220" t="s">
        <v>148</v>
      </c>
      <c r="E331" s="229" t="s">
        <v>28</v>
      </c>
      <c r="F331" s="230" t="s">
        <v>468</v>
      </c>
      <c r="G331" s="228"/>
      <c r="H331" s="231">
        <v>2261.6999999999998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148</v>
      </c>
      <c r="AU331" s="237" t="s">
        <v>83</v>
      </c>
      <c r="AV331" s="13" t="s">
        <v>83</v>
      </c>
      <c r="AW331" s="13" t="s">
        <v>35</v>
      </c>
      <c r="AX331" s="13" t="s">
        <v>73</v>
      </c>
      <c r="AY331" s="237" t="s">
        <v>135</v>
      </c>
    </row>
    <row r="332" s="14" customFormat="1">
      <c r="A332" s="14"/>
      <c r="B332" s="238"/>
      <c r="C332" s="239"/>
      <c r="D332" s="220" t="s">
        <v>148</v>
      </c>
      <c r="E332" s="240" t="s">
        <v>28</v>
      </c>
      <c r="F332" s="241" t="s">
        <v>469</v>
      </c>
      <c r="G332" s="239"/>
      <c r="H332" s="240" t="s">
        <v>28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148</v>
      </c>
      <c r="AU332" s="247" t="s">
        <v>83</v>
      </c>
      <c r="AV332" s="14" t="s">
        <v>81</v>
      </c>
      <c r="AW332" s="14" t="s">
        <v>35</v>
      </c>
      <c r="AX332" s="14" t="s">
        <v>73</v>
      </c>
      <c r="AY332" s="247" t="s">
        <v>135</v>
      </c>
    </row>
    <row r="333" s="13" customFormat="1">
      <c r="A333" s="13"/>
      <c r="B333" s="227"/>
      <c r="C333" s="228"/>
      <c r="D333" s="220" t="s">
        <v>148</v>
      </c>
      <c r="E333" s="229" t="s">
        <v>28</v>
      </c>
      <c r="F333" s="230" t="s">
        <v>470</v>
      </c>
      <c r="G333" s="228"/>
      <c r="H333" s="231">
        <v>465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148</v>
      </c>
      <c r="AU333" s="237" t="s">
        <v>83</v>
      </c>
      <c r="AV333" s="13" t="s">
        <v>83</v>
      </c>
      <c r="AW333" s="13" t="s">
        <v>35</v>
      </c>
      <c r="AX333" s="13" t="s">
        <v>73</v>
      </c>
      <c r="AY333" s="237" t="s">
        <v>135</v>
      </c>
    </row>
    <row r="334" s="14" customFormat="1">
      <c r="A334" s="14"/>
      <c r="B334" s="238"/>
      <c r="C334" s="239"/>
      <c r="D334" s="220" t="s">
        <v>148</v>
      </c>
      <c r="E334" s="240" t="s">
        <v>28</v>
      </c>
      <c r="F334" s="241" t="s">
        <v>471</v>
      </c>
      <c r="G334" s="239"/>
      <c r="H334" s="240" t="s">
        <v>28</v>
      </c>
      <c r="I334" s="242"/>
      <c r="J334" s="239"/>
      <c r="K334" s="239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148</v>
      </c>
      <c r="AU334" s="247" t="s">
        <v>83</v>
      </c>
      <c r="AV334" s="14" t="s">
        <v>81</v>
      </c>
      <c r="AW334" s="14" t="s">
        <v>35</v>
      </c>
      <c r="AX334" s="14" t="s">
        <v>73</v>
      </c>
      <c r="AY334" s="247" t="s">
        <v>135</v>
      </c>
    </row>
    <row r="335" s="13" customFormat="1">
      <c r="A335" s="13"/>
      <c r="B335" s="227"/>
      <c r="C335" s="228"/>
      <c r="D335" s="220" t="s">
        <v>148</v>
      </c>
      <c r="E335" s="229" t="s">
        <v>28</v>
      </c>
      <c r="F335" s="230" t="s">
        <v>472</v>
      </c>
      <c r="G335" s="228"/>
      <c r="H335" s="231">
        <v>2474.7600000000002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148</v>
      </c>
      <c r="AU335" s="237" t="s">
        <v>83</v>
      </c>
      <c r="AV335" s="13" t="s">
        <v>83</v>
      </c>
      <c r="AW335" s="13" t="s">
        <v>35</v>
      </c>
      <c r="AX335" s="13" t="s">
        <v>73</v>
      </c>
      <c r="AY335" s="237" t="s">
        <v>135</v>
      </c>
    </row>
    <row r="336" s="14" customFormat="1">
      <c r="A336" s="14"/>
      <c r="B336" s="238"/>
      <c r="C336" s="239"/>
      <c r="D336" s="220" t="s">
        <v>148</v>
      </c>
      <c r="E336" s="240" t="s">
        <v>28</v>
      </c>
      <c r="F336" s="241" t="s">
        <v>459</v>
      </c>
      <c r="G336" s="239"/>
      <c r="H336" s="240" t="s">
        <v>28</v>
      </c>
      <c r="I336" s="242"/>
      <c r="J336" s="239"/>
      <c r="K336" s="239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148</v>
      </c>
      <c r="AU336" s="247" t="s">
        <v>83</v>
      </c>
      <c r="AV336" s="14" t="s">
        <v>81</v>
      </c>
      <c r="AW336" s="14" t="s">
        <v>35</v>
      </c>
      <c r="AX336" s="14" t="s">
        <v>73</v>
      </c>
      <c r="AY336" s="247" t="s">
        <v>135</v>
      </c>
    </row>
    <row r="337" s="13" customFormat="1">
      <c r="A337" s="13"/>
      <c r="B337" s="227"/>
      <c r="C337" s="228"/>
      <c r="D337" s="220" t="s">
        <v>148</v>
      </c>
      <c r="E337" s="229" t="s">
        <v>28</v>
      </c>
      <c r="F337" s="230" t="s">
        <v>460</v>
      </c>
      <c r="G337" s="228"/>
      <c r="H337" s="231">
        <v>289.54000000000002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148</v>
      </c>
      <c r="AU337" s="237" t="s">
        <v>83</v>
      </c>
      <c r="AV337" s="13" t="s">
        <v>83</v>
      </c>
      <c r="AW337" s="13" t="s">
        <v>35</v>
      </c>
      <c r="AX337" s="13" t="s">
        <v>73</v>
      </c>
      <c r="AY337" s="237" t="s">
        <v>135</v>
      </c>
    </row>
    <row r="338" s="14" customFormat="1">
      <c r="A338" s="14"/>
      <c r="B338" s="238"/>
      <c r="C338" s="239"/>
      <c r="D338" s="220" t="s">
        <v>148</v>
      </c>
      <c r="E338" s="240" t="s">
        <v>28</v>
      </c>
      <c r="F338" s="241" t="s">
        <v>473</v>
      </c>
      <c r="G338" s="239"/>
      <c r="H338" s="240" t="s">
        <v>28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148</v>
      </c>
      <c r="AU338" s="247" t="s">
        <v>83</v>
      </c>
      <c r="AV338" s="14" t="s">
        <v>81</v>
      </c>
      <c r="AW338" s="14" t="s">
        <v>35</v>
      </c>
      <c r="AX338" s="14" t="s">
        <v>73</v>
      </c>
      <c r="AY338" s="247" t="s">
        <v>135</v>
      </c>
    </row>
    <row r="339" s="13" customFormat="1">
      <c r="A339" s="13"/>
      <c r="B339" s="227"/>
      <c r="C339" s="228"/>
      <c r="D339" s="220" t="s">
        <v>148</v>
      </c>
      <c r="E339" s="229" t="s">
        <v>28</v>
      </c>
      <c r="F339" s="230" t="s">
        <v>474</v>
      </c>
      <c r="G339" s="228"/>
      <c r="H339" s="231">
        <v>1500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148</v>
      </c>
      <c r="AU339" s="237" t="s">
        <v>83</v>
      </c>
      <c r="AV339" s="13" t="s">
        <v>83</v>
      </c>
      <c r="AW339" s="13" t="s">
        <v>35</v>
      </c>
      <c r="AX339" s="13" t="s">
        <v>73</v>
      </c>
      <c r="AY339" s="237" t="s">
        <v>135</v>
      </c>
    </row>
    <row r="340" s="14" customFormat="1">
      <c r="A340" s="14"/>
      <c r="B340" s="238"/>
      <c r="C340" s="239"/>
      <c r="D340" s="220" t="s">
        <v>148</v>
      </c>
      <c r="E340" s="240" t="s">
        <v>28</v>
      </c>
      <c r="F340" s="241" t="s">
        <v>475</v>
      </c>
      <c r="G340" s="239"/>
      <c r="H340" s="240" t="s">
        <v>28</v>
      </c>
      <c r="I340" s="242"/>
      <c r="J340" s="239"/>
      <c r="K340" s="239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148</v>
      </c>
      <c r="AU340" s="247" t="s">
        <v>83</v>
      </c>
      <c r="AV340" s="14" t="s">
        <v>81</v>
      </c>
      <c r="AW340" s="14" t="s">
        <v>35</v>
      </c>
      <c r="AX340" s="14" t="s">
        <v>73</v>
      </c>
      <c r="AY340" s="247" t="s">
        <v>135</v>
      </c>
    </row>
    <row r="341" s="13" customFormat="1">
      <c r="A341" s="13"/>
      <c r="B341" s="227"/>
      <c r="C341" s="228"/>
      <c r="D341" s="220" t="s">
        <v>148</v>
      </c>
      <c r="E341" s="229" t="s">
        <v>28</v>
      </c>
      <c r="F341" s="230" t="s">
        <v>476</v>
      </c>
      <c r="G341" s="228"/>
      <c r="H341" s="231">
        <v>115.72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148</v>
      </c>
      <c r="AU341" s="237" t="s">
        <v>83</v>
      </c>
      <c r="AV341" s="13" t="s">
        <v>83</v>
      </c>
      <c r="AW341" s="13" t="s">
        <v>35</v>
      </c>
      <c r="AX341" s="13" t="s">
        <v>73</v>
      </c>
      <c r="AY341" s="237" t="s">
        <v>135</v>
      </c>
    </row>
    <row r="342" s="16" customFormat="1">
      <c r="A342" s="16"/>
      <c r="B342" s="259"/>
      <c r="C342" s="260"/>
      <c r="D342" s="220" t="s">
        <v>148</v>
      </c>
      <c r="E342" s="261" t="s">
        <v>28</v>
      </c>
      <c r="F342" s="262" t="s">
        <v>172</v>
      </c>
      <c r="G342" s="260"/>
      <c r="H342" s="263">
        <v>7106.7200000000003</v>
      </c>
      <c r="I342" s="264"/>
      <c r="J342" s="260"/>
      <c r="K342" s="260"/>
      <c r="L342" s="265"/>
      <c r="M342" s="266"/>
      <c r="N342" s="267"/>
      <c r="O342" s="267"/>
      <c r="P342" s="267"/>
      <c r="Q342" s="267"/>
      <c r="R342" s="267"/>
      <c r="S342" s="267"/>
      <c r="T342" s="268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69" t="s">
        <v>148</v>
      </c>
      <c r="AU342" s="269" t="s">
        <v>83</v>
      </c>
      <c r="AV342" s="16" t="s">
        <v>142</v>
      </c>
      <c r="AW342" s="16" t="s">
        <v>35</v>
      </c>
      <c r="AX342" s="16" t="s">
        <v>81</v>
      </c>
      <c r="AY342" s="269" t="s">
        <v>135</v>
      </c>
    </row>
    <row r="343" s="2" customFormat="1" ht="21.75" customHeight="1">
      <c r="A343" s="41"/>
      <c r="B343" s="42"/>
      <c r="C343" s="207" t="s">
        <v>477</v>
      </c>
      <c r="D343" s="207" t="s">
        <v>137</v>
      </c>
      <c r="E343" s="208" t="s">
        <v>478</v>
      </c>
      <c r="F343" s="209" t="s">
        <v>479</v>
      </c>
      <c r="G343" s="210" t="s">
        <v>269</v>
      </c>
      <c r="H343" s="211">
        <v>64.739999999999995</v>
      </c>
      <c r="I343" s="212"/>
      <c r="J343" s="213">
        <f>ROUND(I343*H343,2)</f>
        <v>0</v>
      </c>
      <c r="K343" s="209" t="s">
        <v>141</v>
      </c>
      <c r="L343" s="47"/>
      <c r="M343" s="214" t="s">
        <v>28</v>
      </c>
      <c r="N343" s="215" t="s">
        <v>44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142</v>
      </c>
      <c r="AT343" s="218" t="s">
        <v>137</v>
      </c>
      <c r="AU343" s="218" t="s">
        <v>83</v>
      </c>
      <c r="AY343" s="20" t="s">
        <v>135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81</v>
      </c>
      <c r="BK343" s="219">
        <f>ROUND(I343*H343,2)</f>
        <v>0</v>
      </c>
      <c r="BL343" s="20" t="s">
        <v>142</v>
      </c>
      <c r="BM343" s="218" t="s">
        <v>480</v>
      </c>
    </row>
    <row r="344" s="2" customFormat="1">
      <c r="A344" s="41"/>
      <c r="B344" s="42"/>
      <c r="C344" s="43"/>
      <c r="D344" s="220" t="s">
        <v>144</v>
      </c>
      <c r="E344" s="43"/>
      <c r="F344" s="221" t="s">
        <v>481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144</v>
      </c>
      <c r="AU344" s="20" t="s">
        <v>83</v>
      </c>
    </row>
    <row r="345" s="2" customFormat="1">
      <c r="A345" s="41"/>
      <c r="B345" s="42"/>
      <c r="C345" s="43"/>
      <c r="D345" s="225" t="s">
        <v>146</v>
      </c>
      <c r="E345" s="43"/>
      <c r="F345" s="226" t="s">
        <v>482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146</v>
      </c>
      <c r="AU345" s="20" t="s">
        <v>83</v>
      </c>
    </row>
    <row r="346" s="14" customFormat="1">
      <c r="A346" s="14"/>
      <c r="B346" s="238"/>
      <c r="C346" s="239"/>
      <c r="D346" s="220" t="s">
        <v>148</v>
      </c>
      <c r="E346" s="240" t="s">
        <v>28</v>
      </c>
      <c r="F346" s="241" t="s">
        <v>483</v>
      </c>
      <c r="G346" s="239"/>
      <c r="H346" s="240" t="s">
        <v>28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148</v>
      </c>
      <c r="AU346" s="247" t="s">
        <v>83</v>
      </c>
      <c r="AV346" s="14" t="s">
        <v>81</v>
      </c>
      <c r="AW346" s="14" t="s">
        <v>35</v>
      </c>
      <c r="AX346" s="14" t="s">
        <v>73</v>
      </c>
      <c r="AY346" s="247" t="s">
        <v>135</v>
      </c>
    </row>
    <row r="347" s="13" customFormat="1">
      <c r="A347" s="13"/>
      <c r="B347" s="227"/>
      <c r="C347" s="228"/>
      <c r="D347" s="220" t="s">
        <v>148</v>
      </c>
      <c r="E347" s="229" t="s">
        <v>28</v>
      </c>
      <c r="F347" s="230" t="s">
        <v>484</v>
      </c>
      <c r="G347" s="228"/>
      <c r="H347" s="231">
        <v>64.739999999999995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148</v>
      </c>
      <c r="AU347" s="237" t="s">
        <v>83</v>
      </c>
      <c r="AV347" s="13" t="s">
        <v>83</v>
      </c>
      <c r="AW347" s="13" t="s">
        <v>35</v>
      </c>
      <c r="AX347" s="13" t="s">
        <v>81</v>
      </c>
      <c r="AY347" s="237" t="s">
        <v>135</v>
      </c>
    </row>
    <row r="348" s="2" customFormat="1" ht="24.15" customHeight="1">
      <c r="A348" s="41"/>
      <c r="B348" s="42"/>
      <c r="C348" s="207" t="s">
        <v>485</v>
      </c>
      <c r="D348" s="207" t="s">
        <v>137</v>
      </c>
      <c r="E348" s="208" t="s">
        <v>486</v>
      </c>
      <c r="F348" s="209" t="s">
        <v>487</v>
      </c>
      <c r="G348" s="210" t="s">
        <v>269</v>
      </c>
      <c r="H348" s="211">
        <v>2092.23</v>
      </c>
      <c r="I348" s="212"/>
      <c r="J348" s="213">
        <f>ROUND(I348*H348,2)</f>
        <v>0</v>
      </c>
      <c r="K348" s="209" t="s">
        <v>141</v>
      </c>
      <c r="L348" s="47"/>
      <c r="M348" s="214" t="s">
        <v>28</v>
      </c>
      <c r="N348" s="215" t="s">
        <v>44</v>
      </c>
      <c r="O348" s="87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142</v>
      </c>
      <c r="AT348" s="218" t="s">
        <v>137</v>
      </c>
      <c r="AU348" s="218" t="s">
        <v>83</v>
      </c>
      <c r="AY348" s="20" t="s">
        <v>135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81</v>
      </c>
      <c r="BK348" s="219">
        <f>ROUND(I348*H348,2)</f>
        <v>0</v>
      </c>
      <c r="BL348" s="20" t="s">
        <v>142</v>
      </c>
      <c r="BM348" s="218" t="s">
        <v>488</v>
      </c>
    </row>
    <row r="349" s="2" customFormat="1">
      <c r="A349" s="41"/>
      <c r="B349" s="42"/>
      <c r="C349" s="43"/>
      <c r="D349" s="220" t="s">
        <v>144</v>
      </c>
      <c r="E349" s="43"/>
      <c r="F349" s="221" t="s">
        <v>489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144</v>
      </c>
      <c r="AU349" s="20" t="s">
        <v>83</v>
      </c>
    </row>
    <row r="350" s="2" customFormat="1">
      <c r="A350" s="41"/>
      <c r="B350" s="42"/>
      <c r="C350" s="43"/>
      <c r="D350" s="225" t="s">
        <v>146</v>
      </c>
      <c r="E350" s="43"/>
      <c r="F350" s="226" t="s">
        <v>490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146</v>
      </c>
      <c r="AU350" s="20" t="s">
        <v>83</v>
      </c>
    </row>
    <row r="351" s="14" customFormat="1">
      <c r="A351" s="14"/>
      <c r="B351" s="238"/>
      <c r="C351" s="239"/>
      <c r="D351" s="220" t="s">
        <v>148</v>
      </c>
      <c r="E351" s="240" t="s">
        <v>28</v>
      </c>
      <c r="F351" s="241" t="s">
        <v>467</v>
      </c>
      <c r="G351" s="239"/>
      <c r="H351" s="240" t="s">
        <v>28</v>
      </c>
      <c r="I351" s="242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148</v>
      </c>
      <c r="AU351" s="247" t="s">
        <v>83</v>
      </c>
      <c r="AV351" s="14" t="s">
        <v>81</v>
      </c>
      <c r="AW351" s="14" t="s">
        <v>35</v>
      </c>
      <c r="AX351" s="14" t="s">
        <v>73</v>
      </c>
      <c r="AY351" s="247" t="s">
        <v>135</v>
      </c>
    </row>
    <row r="352" s="13" customFormat="1">
      <c r="A352" s="13"/>
      <c r="B352" s="227"/>
      <c r="C352" s="228"/>
      <c r="D352" s="220" t="s">
        <v>148</v>
      </c>
      <c r="E352" s="229" t="s">
        <v>28</v>
      </c>
      <c r="F352" s="230" t="s">
        <v>491</v>
      </c>
      <c r="G352" s="228"/>
      <c r="H352" s="231">
        <v>2092.23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148</v>
      </c>
      <c r="AU352" s="237" t="s">
        <v>83</v>
      </c>
      <c r="AV352" s="13" t="s">
        <v>83</v>
      </c>
      <c r="AW352" s="13" t="s">
        <v>35</v>
      </c>
      <c r="AX352" s="13" t="s">
        <v>81</v>
      </c>
      <c r="AY352" s="237" t="s">
        <v>135</v>
      </c>
    </row>
    <row r="353" s="2" customFormat="1" ht="24.15" customHeight="1">
      <c r="A353" s="41"/>
      <c r="B353" s="42"/>
      <c r="C353" s="207" t="s">
        <v>492</v>
      </c>
      <c r="D353" s="207" t="s">
        <v>137</v>
      </c>
      <c r="E353" s="208" t="s">
        <v>493</v>
      </c>
      <c r="F353" s="209" t="s">
        <v>494</v>
      </c>
      <c r="G353" s="210" t="s">
        <v>269</v>
      </c>
      <c r="H353" s="211">
        <v>2139.5599999999999</v>
      </c>
      <c r="I353" s="212"/>
      <c r="J353" s="213">
        <f>ROUND(I353*H353,2)</f>
        <v>0</v>
      </c>
      <c r="K353" s="209" t="s">
        <v>141</v>
      </c>
      <c r="L353" s="47"/>
      <c r="M353" s="214" t="s">
        <v>28</v>
      </c>
      <c r="N353" s="215" t="s">
        <v>44</v>
      </c>
      <c r="O353" s="87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142</v>
      </c>
      <c r="AT353" s="218" t="s">
        <v>137</v>
      </c>
      <c r="AU353" s="218" t="s">
        <v>83</v>
      </c>
      <c r="AY353" s="20" t="s">
        <v>135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81</v>
      </c>
      <c r="BK353" s="219">
        <f>ROUND(I353*H353,2)</f>
        <v>0</v>
      </c>
      <c r="BL353" s="20" t="s">
        <v>142</v>
      </c>
      <c r="BM353" s="218" t="s">
        <v>495</v>
      </c>
    </row>
    <row r="354" s="2" customFormat="1">
      <c r="A354" s="41"/>
      <c r="B354" s="42"/>
      <c r="C354" s="43"/>
      <c r="D354" s="220" t="s">
        <v>144</v>
      </c>
      <c r="E354" s="43"/>
      <c r="F354" s="221" t="s">
        <v>496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83</v>
      </c>
    </row>
    <row r="355" s="2" customFormat="1">
      <c r="A355" s="41"/>
      <c r="B355" s="42"/>
      <c r="C355" s="43"/>
      <c r="D355" s="225" t="s">
        <v>146</v>
      </c>
      <c r="E355" s="43"/>
      <c r="F355" s="226" t="s">
        <v>497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146</v>
      </c>
      <c r="AU355" s="20" t="s">
        <v>83</v>
      </c>
    </row>
    <row r="356" s="14" customFormat="1">
      <c r="A356" s="14"/>
      <c r="B356" s="238"/>
      <c r="C356" s="239"/>
      <c r="D356" s="220" t="s">
        <v>148</v>
      </c>
      <c r="E356" s="240" t="s">
        <v>28</v>
      </c>
      <c r="F356" s="241" t="s">
        <v>467</v>
      </c>
      <c r="G356" s="239"/>
      <c r="H356" s="240" t="s">
        <v>28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148</v>
      </c>
      <c r="AU356" s="247" t="s">
        <v>83</v>
      </c>
      <c r="AV356" s="14" t="s">
        <v>81</v>
      </c>
      <c r="AW356" s="14" t="s">
        <v>35</v>
      </c>
      <c r="AX356" s="14" t="s">
        <v>73</v>
      </c>
      <c r="AY356" s="247" t="s">
        <v>135</v>
      </c>
    </row>
    <row r="357" s="13" customFormat="1">
      <c r="A357" s="13"/>
      <c r="B357" s="227"/>
      <c r="C357" s="228"/>
      <c r="D357" s="220" t="s">
        <v>148</v>
      </c>
      <c r="E357" s="229" t="s">
        <v>28</v>
      </c>
      <c r="F357" s="230" t="s">
        <v>498</v>
      </c>
      <c r="G357" s="228"/>
      <c r="H357" s="231">
        <v>2139.5599999999999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148</v>
      </c>
      <c r="AU357" s="237" t="s">
        <v>83</v>
      </c>
      <c r="AV357" s="13" t="s">
        <v>83</v>
      </c>
      <c r="AW357" s="13" t="s">
        <v>35</v>
      </c>
      <c r="AX357" s="13" t="s">
        <v>81</v>
      </c>
      <c r="AY357" s="237" t="s">
        <v>135</v>
      </c>
    </row>
    <row r="358" s="2" customFormat="1" ht="24.15" customHeight="1">
      <c r="A358" s="41"/>
      <c r="B358" s="42"/>
      <c r="C358" s="207" t="s">
        <v>499</v>
      </c>
      <c r="D358" s="207" t="s">
        <v>137</v>
      </c>
      <c r="E358" s="208" t="s">
        <v>500</v>
      </c>
      <c r="F358" s="209" t="s">
        <v>501</v>
      </c>
      <c r="G358" s="210" t="s">
        <v>269</v>
      </c>
      <c r="H358" s="211">
        <v>465</v>
      </c>
      <c r="I358" s="212"/>
      <c r="J358" s="213">
        <f>ROUND(I358*H358,2)</f>
        <v>0</v>
      </c>
      <c r="K358" s="209" t="s">
        <v>141</v>
      </c>
      <c r="L358" s="47"/>
      <c r="M358" s="214" t="s">
        <v>28</v>
      </c>
      <c r="N358" s="215" t="s">
        <v>44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142</v>
      </c>
      <c r="AT358" s="218" t="s">
        <v>137</v>
      </c>
      <c r="AU358" s="218" t="s">
        <v>83</v>
      </c>
      <c r="AY358" s="20" t="s">
        <v>135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81</v>
      </c>
      <c r="BK358" s="219">
        <f>ROUND(I358*H358,2)</f>
        <v>0</v>
      </c>
      <c r="BL358" s="20" t="s">
        <v>142</v>
      </c>
      <c r="BM358" s="218" t="s">
        <v>502</v>
      </c>
    </row>
    <row r="359" s="2" customFormat="1">
      <c r="A359" s="41"/>
      <c r="B359" s="42"/>
      <c r="C359" s="43"/>
      <c r="D359" s="220" t="s">
        <v>144</v>
      </c>
      <c r="E359" s="43"/>
      <c r="F359" s="221" t="s">
        <v>503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144</v>
      </c>
      <c r="AU359" s="20" t="s">
        <v>83</v>
      </c>
    </row>
    <row r="360" s="2" customFormat="1">
      <c r="A360" s="41"/>
      <c r="B360" s="42"/>
      <c r="C360" s="43"/>
      <c r="D360" s="225" t="s">
        <v>146</v>
      </c>
      <c r="E360" s="43"/>
      <c r="F360" s="226" t="s">
        <v>504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146</v>
      </c>
      <c r="AU360" s="20" t="s">
        <v>83</v>
      </c>
    </row>
    <row r="361" s="14" customFormat="1">
      <c r="A361" s="14"/>
      <c r="B361" s="238"/>
      <c r="C361" s="239"/>
      <c r="D361" s="220" t="s">
        <v>148</v>
      </c>
      <c r="E361" s="240" t="s">
        <v>28</v>
      </c>
      <c r="F361" s="241" t="s">
        <v>505</v>
      </c>
      <c r="G361" s="239"/>
      <c r="H361" s="240" t="s">
        <v>28</v>
      </c>
      <c r="I361" s="242"/>
      <c r="J361" s="239"/>
      <c r="K361" s="239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148</v>
      </c>
      <c r="AU361" s="247" t="s">
        <v>83</v>
      </c>
      <c r="AV361" s="14" t="s">
        <v>81</v>
      </c>
      <c r="AW361" s="14" t="s">
        <v>35</v>
      </c>
      <c r="AX361" s="14" t="s">
        <v>73</v>
      </c>
      <c r="AY361" s="247" t="s">
        <v>135</v>
      </c>
    </row>
    <row r="362" s="13" customFormat="1">
      <c r="A362" s="13"/>
      <c r="B362" s="227"/>
      <c r="C362" s="228"/>
      <c r="D362" s="220" t="s">
        <v>148</v>
      </c>
      <c r="E362" s="229" t="s">
        <v>28</v>
      </c>
      <c r="F362" s="230" t="s">
        <v>470</v>
      </c>
      <c r="G362" s="228"/>
      <c r="H362" s="231">
        <v>465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148</v>
      </c>
      <c r="AU362" s="237" t="s">
        <v>83</v>
      </c>
      <c r="AV362" s="13" t="s">
        <v>83</v>
      </c>
      <c r="AW362" s="13" t="s">
        <v>35</v>
      </c>
      <c r="AX362" s="13" t="s">
        <v>81</v>
      </c>
      <c r="AY362" s="237" t="s">
        <v>135</v>
      </c>
    </row>
    <row r="363" s="2" customFormat="1" ht="24.15" customHeight="1">
      <c r="A363" s="41"/>
      <c r="B363" s="42"/>
      <c r="C363" s="207" t="s">
        <v>506</v>
      </c>
      <c r="D363" s="207" t="s">
        <v>137</v>
      </c>
      <c r="E363" s="208" t="s">
        <v>507</v>
      </c>
      <c r="F363" s="209" t="s">
        <v>508</v>
      </c>
      <c r="G363" s="210" t="s">
        <v>269</v>
      </c>
      <c r="H363" s="211">
        <v>2139.5599999999999</v>
      </c>
      <c r="I363" s="212"/>
      <c r="J363" s="213">
        <f>ROUND(I363*H363,2)</f>
        <v>0</v>
      </c>
      <c r="K363" s="209" t="s">
        <v>141</v>
      </c>
      <c r="L363" s="47"/>
      <c r="M363" s="214" t="s">
        <v>28</v>
      </c>
      <c r="N363" s="215" t="s">
        <v>44</v>
      </c>
      <c r="O363" s="87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142</v>
      </c>
      <c r="AT363" s="218" t="s">
        <v>137</v>
      </c>
      <c r="AU363" s="218" t="s">
        <v>83</v>
      </c>
      <c r="AY363" s="20" t="s">
        <v>135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81</v>
      </c>
      <c r="BK363" s="219">
        <f>ROUND(I363*H363,2)</f>
        <v>0</v>
      </c>
      <c r="BL363" s="20" t="s">
        <v>142</v>
      </c>
      <c r="BM363" s="218" t="s">
        <v>509</v>
      </c>
    </row>
    <row r="364" s="2" customFormat="1">
      <c r="A364" s="41"/>
      <c r="B364" s="42"/>
      <c r="C364" s="43"/>
      <c r="D364" s="220" t="s">
        <v>144</v>
      </c>
      <c r="E364" s="43"/>
      <c r="F364" s="221" t="s">
        <v>510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83</v>
      </c>
    </row>
    <row r="365" s="2" customFormat="1">
      <c r="A365" s="41"/>
      <c r="B365" s="42"/>
      <c r="C365" s="43"/>
      <c r="D365" s="225" t="s">
        <v>146</v>
      </c>
      <c r="E365" s="43"/>
      <c r="F365" s="226" t="s">
        <v>511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146</v>
      </c>
      <c r="AU365" s="20" t="s">
        <v>83</v>
      </c>
    </row>
    <row r="366" s="14" customFormat="1">
      <c r="A366" s="14"/>
      <c r="B366" s="238"/>
      <c r="C366" s="239"/>
      <c r="D366" s="220" t="s">
        <v>148</v>
      </c>
      <c r="E366" s="240" t="s">
        <v>28</v>
      </c>
      <c r="F366" s="241" t="s">
        <v>467</v>
      </c>
      <c r="G366" s="239"/>
      <c r="H366" s="240" t="s">
        <v>28</v>
      </c>
      <c r="I366" s="242"/>
      <c r="J366" s="239"/>
      <c r="K366" s="239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148</v>
      </c>
      <c r="AU366" s="247" t="s">
        <v>83</v>
      </c>
      <c r="AV366" s="14" t="s">
        <v>81</v>
      </c>
      <c r="AW366" s="14" t="s">
        <v>35</v>
      </c>
      <c r="AX366" s="14" t="s">
        <v>73</v>
      </c>
      <c r="AY366" s="247" t="s">
        <v>135</v>
      </c>
    </row>
    <row r="367" s="13" customFormat="1">
      <c r="A367" s="13"/>
      <c r="B367" s="227"/>
      <c r="C367" s="228"/>
      <c r="D367" s="220" t="s">
        <v>148</v>
      </c>
      <c r="E367" s="229" t="s">
        <v>28</v>
      </c>
      <c r="F367" s="230" t="s">
        <v>498</v>
      </c>
      <c r="G367" s="228"/>
      <c r="H367" s="231">
        <v>2139.5599999999999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148</v>
      </c>
      <c r="AU367" s="237" t="s">
        <v>83</v>
      </c>
      <c r="AV367" s="13" t="s">
        <v>83</v>
      </c>
      <c r="AW367" s="13" t="s">
        <v>35</v>
      </c>
      <c r="AX367" s="13" t="s">
        <v>81</v>
      </c>
      <c r="AY367" s="237" t="s">
        <v>135</v>
      </c>
    </row>
    <row r="368" s="2" customFormat="1" ht="21.75" customHeight="1">
      <c r="A368" s="41"/>
      <c r="B368" s="42"/>
      <c r="C368" s="207" t="s">
        <v>512</v>
      </c>
      <c r="D368" s="207" t="s">
        <v>137</v>
      </c>
      <c r="E368" s="208" t="s">
        <v>513</v>
      </c>
      <c r="F368" s="209" t="s">
        <v>514</v>
      </c>
      <c r="G368" s="210" t="s">
        <v>269</v>
      </c>
      <c r="H368" s="211">
        <v>2139.5599999999999</v>
      </c>
      <c r="I368" s="212"/>
      <c r="J368" s="213">
        <f>ROUND(I368*H368,2)</f>
        <v>0</v>
      </c>
      <c r="K368" s="209" t="s">
        <v>141</v>
      </c>
      <c r="L368" s="47"/>
      <c r="M368" s="214" t="s">
        <v>28</v>
      </c>
      <c r="N368" s="215" t="s">
        <v>44</v>
      </c>
      <c r="O368" s="87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142</v>
      </c>
      <c r="AT368" s="218" t="s">
        <v>137</v>
      </c>
      <c r="AU368" s="218" t="s">
        <v>83</v>
      </c>
      <c r="AY368" s="20" t="s">
        <v>135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81</v>
      </c>
      <c r="BK368" s="219">
        <f>ROUND(I368*H368,2)</f>
        <v>0</v>
      </c>
      <c r="BL368" s="20" t="s">
        <v>142</v>
      </c>
      <c r="BM368" s="218" t="s">
        <v>515</v>
      </c>
    </row>
    <row r="369" s="2" customFormat="1">
      <c r="A369" s="41"/>
      <c r="B369" s="42"/>
      <c r="C369" s="43"/>
      <c r="D369" s="220" t="s">
        <v>144</v>
      </c>
      <c r="E369" s="43"/>
      <c r="F369" s="221" t="s">
        <v>516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83</v>
      </c>
    </row>
    <row r="370" s="2" customFormat="1">
      <c r="A370" s="41"/>
      <c r="B370" s="42"/>
      <c r="C370" s="43"/>
      <c r="D370" s="225" t="s">
        <v>146</v>
      </c>
      <c r="E370" s="43"/>
      <c r="F370" s="226" t="s">
        <v>517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146</v>
      </c>
      <c r="AU370" s="20" t="s">
        <v>83</v>
      </c>
    </row>
    <row r="371" s="14" customFormat="1">
      <c r="A371" s="14"/>
      <c r="B371" s="238"/>
      <c r="C371" s="239"/>
      <c r="D371" s="220" t="s">
        <v>148</v>
      </c>
      <c r="E371" s="240" t="s">
        <v>28</v>
      </c>
      <c r="F371" s="241" t="s">
        <v>467</v>
      </c>
      <c r="G371" s="239"/>
      <c r="H371" s="240" t="s">
        <v>28</v>
      </c>
      <c r="I371" s="242"/>
      <c r="J371" s="239"/>
      <c r="K371" s="239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148</v>
      </c>
      <c r="AU371" s="247" t="s">
        <v>83</v>
      </c>
      <c r="AV371" s="14" t="s">
        <v>81</v>
      </c>
      <c r="AW371" s="14" t="s">
        <v>35</v>
      </c>
      <c r="AX371" s="14" t="s">
        <v>73</v>
      </c>
      <c r="AY371" s="247" t="s">
        <v>135</v>
      </c>
    </row>
    <row r="372" s="13" customFormat="1">
      <c r="A372" s="13"/>
      <c r="B372" s="227"/>
      <c r="C372" s="228"/>
      <c r="D372" s="220" t="s">
        <v>148</v>
      </c>
      <c r="E372" s="229" t="s">
        <v>28</v>
      </c>
      <c r="F372" s="230" t="s">
        <v>498</v>
      </c>
      <c r="G372" s="228"/>
      <c r="H372" s="231">
        <v>2139.5599999999999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148</v>
      </c>
      <c r="AU372" s="237" t="s">
        <v>83</v>
      </c>
      <c r="AV372" s="13" t="s">
        <v>83</v>
      </c>
      <c r="AW372" s="13" t="s">
        <v>35</v>
      </c>
      <c r="AX372" s="13" t="s">
        <v>81</v>
      </c>
      <c r="AY372" s="237" t="s">
        <v>135</v>
      </c>
    </row>
    <row r="373" s="2" customFormat="1" ht="24.15" customHeight="1">
      <c r="A373" s="41"/>
      <c r="B373" s="42"/>
      <c r="C373" s="207" t="s">
        <v>518</v>
      </c>
      <c r="D373" s="207" t="s">
        <v>137</v>
      </c>
      <c r="E373" s="208" t="s">
        <v>519</v>
      </c>
      <c r="F373" s="209" t="s">
        <v>520</v>
      </c>
      <c r="G373" s="210" t="s">
        <v>269</v>
      </c>
      <c r="H373" s="211">
        <v>2139.5599999999999</v>
      </c>
      <c r="I373" s="212"/>
      <c r="J373" s="213">
        <f>ROUND(I373*H373,2)</f>
        <v>0</v>
      </c>
      <c r="K373" s="209" t="s">
        <v>141</v>
      </c>
      <c r="L373" s="47"/>
      <c r="M373" s="214" t="s">
        <v>28</v>
      </c>
      <c r="N373" s="215" t="s">
        <v>44</v>
      </c>
      <c r="O373" s="87"/>
      <c r="P373" s="216">
        <f>O373*H373</f>
        <v>0</v>
      </c>
      <c r="Q373" s="216">
        <v>0</v>
      </c>
      <c r="R373" s="216">
        <f>Q373*H373</f>
        <v>0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142</v>
      </c>
      <c r="AT373" s="218" t="s">
        <v>137</v>
      </c>
      <c r="AU373" s="218" t="s">
        <v>83</v>
      </c>
      <c r="AY373" s="20" t="s">
        <v>135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81</v>
      </c>
      <c r="BK373" s="219">
        <f>ROUND(I373*H373,2)</f>
        <v>0</v>
      </c>
      <c r="BL373" s="20" t="s">
        <v>142</v>
      </c>
      <c r="BM373" s="218" t="s">
        <v>521</v>
      </c>
    </row>
    <row r="374" s="2" customFormat="1">
      <c r="A374" s="41"/>
      <c r="B374" s="42"/>
      <c r="C374" s="43"/>
      <c r="D374" s="220" t="s">
        <v>144</v>
      </c>
      <c r="E374" s="43"/>
      <c r="F374" s="221" t="s">
        <v>522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144</v>
      </c>
      <c r="AU374" s="20" t="s">
        <v>83</v>
      </c>
    </row>
    <row r="375" s="2" customFormat="1">
      <c r="A375" s="41"/>
      <c r="B375" s="42"/>
      <c r="C375" s="43"/>
      <c r="D375" s="225" t="s">
        <v>146</v>
      </c>
      <c r="E375" s="43"/>
      <c r="F375" s="226" t="s">
        <v>523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146</v>
      </c>
      <c r="AU375" s="20" t="s">
        <v>83</v>
      </c>
    </row>
    <row r="376" s="14" customFormat="1">
      <c r="A376" s="14"/>
      <c r="B376" s="238"/>
      <c r="C376" s="239"/>
      <c r="D376" s="220" t="s">
        <v>148</v>
      </c>
      <c r="E376" s="240" t="s">
        <v>28</v>
      </c>
      <c r="F376" s="241" t="s">
        <v>467</v>
      </c>
      <c r="G376" s="239"/>
      <c r="H376" s="240" t="s">
        <v>28</v>
      </c>
      <c r="I376" s="242"/>
      <c r="J376" s="239"/>
      <c r="K376" s="239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148</v>
      </c>
      <c r="AU376" s="247" t="s">
        <v>83</v>
      </c>
      <c r="AV376" s="14" t="s">
        <v>81</v>
      </c>
      <c r="AW376" s="14" t="s">
        <v>35</v>
      </c>
      <c r="AX376" s="14" t="s">
        <v>73</v>
      </c>
      <c r="AY376" s="247" t="s">
        <v>135</v>
      </c>
    </row>
    <row r="377" s="13" customFormat="1">
      <c r="A377" s="13"/>
      <c r="B377" s="227"/>
      <c r="C377" s="228"/>
      <c r="D377" s="220" t="s">
        <v>148</v>
      </c>
      <c r="E377" s="229" t="s">
        <v>28</v>
      </c>
      <c r="F377" s="230" t="s">
        <v>498</v>
      </c>
      <c r="G377" s="228"/>
      <c r="H377" s="231">
        <v>2139.5599999999999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148</v>
      </c>
      <c r="AU377" s="237" t="s">
        <v>83</v>
      </c>
      <c r="AV377" s="13" t="s">
        <v>83</v>
      </c>
      <c r="AW377" s="13" t="s">
        <v>35</v>
      </c>
      <c r="AX377" s="13" t="s">
        <v>81</v>
      </c>
      <c r="AY377" s="237" t="s">
        <v>135</v>
      </c>
    </row>
    <row r="378" s="2" customFormat="1" ht="21.75" customHeight="1">
      <c r="A378" s="41"/>
      <c r="B378" s="42"/>
      <c r="C378" s="207" t="s">
        <v>524</v>
      </c>
      <c r="D378" s="207" t="s">
        <v>137</v>
      </c>
      <c r="E378" s="208" t="s">
        <v>525</v>
      </c>
      <c r="F378" s="209" t="s">
        <v>526</v>
      </c>
      <c r="G378" s="210" t="s">
        <v>269</v>
      </c>
      <c r="H378" s="211">
        <v>64.739999999999995</v>
      </c>
      <c r="I378" s="212"/>
      <c r="J378" s="213">
        <f>ROUND(I378*H378,2)</f>
        <v>0</v>
      </c>
      <c r="K378" s="209" t="s">
        <v>141</v>
      </c>
      <c r="L378" s="47"/>
      <c r="M378" s="214" t="s">
        <v>28</v>
      </c>
      <c r="N378" s="215" t="s">
        <v>44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142</v>
      </c>
      <c r="AT378" s="218" t="s">
        <v>137</v>
      </c>
      <c r="AU378" s="218" t="s">
        <v>83</v>
      </c>
      <c r="AY378" s="20" t="s">
        <v>135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81</v>
      </c>
      <c r="BK378" s="219">
        <f>ROUND(I378*H378,2)</f>
        <v>0</v>
      </c>
      <c r="BL378" s="20" t="s">
        <v>142</v>
      </c>
      <c r="BM378" s="218" t="s">
        <v>527</v>
      </c>
    </row>
    <row r="379" s="2" customFormat="1">
      <c r="A379" s="41"/>
      <c r="B379" s="42"/>
      <c r="C379" s="43"/>
      <c r="D379" s="220" t="s">
        <v>144</v>
      </c>
      <c r="E379" s="43"/>
      <c r="F379" s="221" t="s">
        <v>528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83</v>
      </c>
    </row>
    <row r="380" s="2" customFormat="1">
      <c r="A380" s="41"/>
      <c r="B380" s="42"/>
      <c r="C380" s="43"/>
      <c r="D380" s="225" t="s">
        <v>146</v>
      </c>
      <c r="E380" s="43"/>
      <c r="F380" s="226" t="s">
        <v>529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146</v>
      </c>
      <c r="AU380" s="20" t="s">
        <v>83</v>
      </c>
    </row>
    <row r="381" s="2" customFormat="1">
      <c r="A381" s="41"/>
      <c r="B381" s="42"/>
      <c r="C381" s="43"/>
      <c r="D381" s="220" t="s">
        <v>209</v>
      </c>
      <c r="E381" s="43"/>
      <c r="F381" s="270" t="s">
        <v>530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209</v>
      </c>
      <c r="AU381" s="20" t="s">
        <v>83</v>
      </c>
    </row>
    <row r="382" s="14" customFormat="1">
      <c r="A382" s="14"/>
      <c r="B382" s="238"/>
      <c r="C382" s="239"/>
      <c r="D382" s="220" t="s">
        <v>148</v>
      </c>
      <c r="E382" s="240" t="s">
        <v>28</v>
      </c>
      <c r="F382" s="241" t="s">
        <v>483</v>
      </c>
      <c r="G382" s="239"/>
      <c r="H382" s="240" t="s">
        <v>28</v>
      </c>
      <c r="I382" s="242"/>
      <c r="J382" s="239"/>
      <c r="K382" s="239"/>
      <c r="L382" s="243"/>
      <c r="M382" s="244"/>
      <c r="N382" s="245"/>
      <c r="O382" s="245"/>
      <c r="P382" s="245"/>
      <c r="Q382" s="245"/>
      <c r="R382" s="245"/>
      <c r="S382" s="245"/>
      <c r="T382" s="24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7" t="s">
        <v>148</v>
      </c>
      <c r="AU382" s="247" t="s">
        <v>83</v>
      </c>
      <c r="AV382" s="14" t="s">
        <v>81</v>
      </c>
      <c r="AW382" s="14" t="s">
        <v>35</v>
      </c>
      <c r="AX382" s="14" t="s">
        <v>73</v>
      </c>
      <c r="AY382" s="247" t="s">
        <v>135</v>
      </c>
    </row>
    <row r="383" s="13" customFormat="1">
      <c r="A383" s="13"/>
      <c r="B383" s="227"/>
      <c r="C383" s="228"/>
      <c r="D383" s="220" t="s">
        <v>148</v>
      </c>
      <c r="E383" s="229" t="s">
        <v>28</v>
      </c>
      <c r="F383" s="230" t="s">
        <v>484</v>
      </c>
      <c r="G383" s="228"/>
      <c r="H383" s="231">
        <v>64.739999999999995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148</v>
      </c>
      <c r="AU383" s="237" t="s">
        <v>83</v>
      </c>
      <c r="AV383" s="13" t="s">
        <v>83</v>
      </c>
      <c r="AW383" s="13" t="s">
        <v>35</v>
      </c>
      <c r="AX383" s="13" t="s">
        <v>81</v>
      </c>
      <c r="AY383" s="237" t="s">
        <v>135</v>
      </c>
    </row>
    <row r="384" s="2" customFormat="1" ht="16.5" customHeight="1">
      <c r="A384" s="41"/>
      <c r="B384" s="42"/>
      <c r="C384" s="207" t="s">
        <v>531</v>
      </c>
      <c r="D384" s="207" t="s">
        <v>137</v>
      </c>
      <c r="E384" s="208" t="s">
        <v>532</v>
      </c>
      <c r="F384" s="209" t="s">
        <v>533</v>
      </c>
      <c r="G384" s="210" t="s">
        <v>269</v>
      </c>
      <c r="H384" s="211">
        <v>6.9400000000000004</v>
      </c>
      <c r="I384" s="212"/>
      <c r="J384" s="213">
        <f>ROUND(I384*H384,2)</f>
        <v>0</v>
      </c>
      <c r="K384" s="209" t="s">
        <v>28</v>
      </c>
      <c r="L384" s="47"/>
      <c r="M384" s="214" t="s">
        <v>28</v>
      </c>
      <c r="N384" s="215" t="s">
        <v>44</v>
      </c>
      <c r="O384" s="87"/>
      <c r="P384" s="216">
        <f>O384*H384</f>
        <v>0</v>
      </c>
      <c r="Q384" s="216">
        <v>0.19536000000000001</v>
      </c>
      <c r="R384" s="216">
        <f>Q384*H384</f>
        <v>1.3557984000000001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142</v>
      </c>
      <c r="AT384" s="218" t="s">
        <v>137</v>
      </c>
      <c r="AU384" s="218" t="s">
        <v>83</v>
      </c>
      <c r="AY384" s="20" t="s">
        <v>135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20" t="s">
        <v>81</v>
      </c>
      <c r="BK384" s="219">
        <f>ROUND(I384*H384,2)</f>
        <v>0</v>
      </c>
      <c r="BL384" s="20" t="s">
        <v>142</v>
      </c>
      <c r="BM384" s="218" t="s">
        <v>534</v>
      </c>
    </row>
    <row r="385" s="2" customFormat="1">
      <c r="A385" s="41"/>
      <c r="B385" s="42"/>
      <c r="C385" s="43"/>
      <c r="D385" s="220" t="s">
        <v>144</v>
      </c>
      <c r="E385" s="43"/>
      <c r="F385" s="221" t="s">
        <v>535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144</v>
      </c>
      <c r="AU385" s="20" t="s">
        <v>83</v>
      </c>
    </row>
    <row r="386" s="2" customFormat="1">
      <c r="A386" s="41"/>
      <c r="B386" s="42"/>
      <c r="C386" s="43"/>
      <c r="D386" s="220" t="s">
        <v>209</v>
      </c>
      <c r="E386" s="43"/>
      <c r="F386" s="270" t="s">
        <v>536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209</v>
      </c>
      <c r="AU386" s="20" t="s">
        <v>83</v>
      </c>
    </row>
    <row r="387" s="14" customFormat="1">
      <c r="A387" s="14"/>
      <c r="B387" s="238"/>
      <c r="C387" s="239"/>
      <c r="D387" s="220" t="s">
        <v>148</v>
      </c>
      <c r="E387" s="240" t="s">
        <v>28</v>
      </c>
      <c r="F387" s="241" t="s">
        <v>436</v>
      </c>
      <c r="G387" s="239"/>
      <c r="H387" s="240" t="s">
        <v>28</v>
      </c>
      <c r="I387" s="242"/>
      <c r="J387" s="239"/>
      <c r="K387" s="239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148</v>
      </c>
      <c r="AU387" s="247" t="s">
        <v>83</v>
      </c>
      <c r="AV387" s="14" t="s">
        <v>81</v>
      </c>
      <c r="AW387" s="14" t="s">
        <v>35</v>
      </c>
      <c r="AX387" s="14" t="s">
        <v>73</v>
      </c>
      <c r="AY387" s="247" t="s">
        <v>135</v>
      </c>
    </row>
    <row r="388" s="13" customFormat="1">
      <c r="A388" s="13"/>
      <c r="B388" s="227"/>
      <c r="C388" s="228"/>
      <c r="D388" s="220" t="s">
        <v>148</v>
      </c>
      <c r="E388" s="229" t="s">
        <v>28</v>
      </c>
      <c r="F388" s="230" t="s">
        <v>437</v>
      </c>
      <c r="G388" s="228"/>
      <c r="H388" s="231">
        <v>6.9400000000000004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148</v>
      </c>
      <c r="AU388" s="237" t="s">
        <v>83</v>
      </c>
      <c r="AV388" s="13" t="s">
        <v>83</v>
      </c>
      <c r="AW388" s="13" t="s">
        <v>35</v>
      </c>
      <c r="AX388" s="13" t="s">
        <v>73</v>
      </c>
      <c r="AY388" s="237" t="s">
        <v>135</v>
      </c>
    </row>
    <row r="389" s="16" customFormat="1">
      <c r="A389" s="16"/>
      <c r="B389" s="259"/>
      <c r="C389" s="260"/>
      <c r="D389" s="220" t="s">
        <v>148</v>
      </c>
      <c r="E389" s="261" t="s">
        <v>28</v>
      </c>
      <c r="F389" s="262" t="s">
        <v>172</v>
      </c>
      <c r="G389" s="260"/>
      <c r="H389" s="263">
        <v>6.9400000000000004</v>
      </c>
      <c r="I389" s="264"/>
      <c r="J389" s="260"/>
      <c r="K389" s="260"/>
      <c r="L389" s="265"/>
      <c r="M389" s="266"/>
      <c r="N389" s="267"/>
      <c r="O389" s="267"/>
      <c r="P389" s="267"/>
      <c r="Q389" s="267"/>
      <c r="R389" s="267"/>
      <c r="S389" s="267"/>
      <c r="T389" s="268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69" t="s">
        <v>148</v>
      </c>
      <c r="AU389" s="269" t="s">
        <v>83</v>
      </c>
      <c r="AV389" s="16" t="s">
        <v>142</v>
      </c>
      <c r="AW389" s="16" t="s">
        <v>35</v>
      </c>
      <c r="AX389" s="16" t="s">
        <v>81</v>
      </c>
      <c r="AY389" s="269" t="s">
        <v>135</v>
      </c>
    </row>
    <row r="390" s="2" customFormat="1" ht="24.15" customHeight="1">
      <c r="A390" s="41"/>
      <c r="B390" s="42"/>
      <c r="C390" s="271" t="s">
        <v>537</v>
      </c>
      <c r="D390" s="271" t="s">
        <v>247</v>
      </c>
      <c r="E390" s="272" t="s">
        <v>538</v>
      </c>
      <c r="F390" s="273" t="s">
        <v>539</v>
      </c>
      <c r="G390" s="274" t="s">
        <v>269</v>
      </c>
      <c r="H390" s="275">
        <v>3.4510000000000001</v>
      </c>
      <c r="I390" s="276"/>
      <c r="J390" s="277">
        <f>ROUND(I390*H390,2)</f>
        <v>0</v>
      </c>
      <c r="K390" s="273" t="s">
        <v>28</v>
      </c>
      <c r="L390" s="278"/>
      <c r="M390" s="279" t="s">
        <v>28</v>
      </c>
      <c r="N390" s="280" t="s">
        <v>44</v>
      </c>
      <c r="O390" s="87"/>
      <c r="P390" s="216">
        <f>O390*H390</f>
        <v>0</v>
      </c>
      <c r="Q390" s="216">
        <v>0.191</v>
      </c>
      <c r="R390" s="216">
        <f>Q390*H390</f>
        <v>0.65914099999999998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214</v>
      </c>
      <c r="AT390" s="218" t="s">
        <v>247</v>
      </c>
      <c r="AU390" s="218" t="s">
        <v>83</v>
      </c>
      <c r="AY390" s="20" t="s">
        <v>135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81</v>
      </c>
      <c r="BK390" s="219">
        <f>ROUND(I390*H390,2)</f>
        <v>0</v>
      </c>
      <c r="BL390" s="20" t="s">
        <v>142</v>
      </c>
      <c r="BM390" s="218" t="s">
        <v>540</v>
      </c>
    </row>
    <row r="391" s="2" customFormat="1">
      <c r="A391" s="41"/>
      <c r="B391" s="42"/>
      <c r="C391" s="43"/>
      <c r="D391" s="220" t="s">
        <v>144</v>
      </c>
      <c r="E391" s="43"/>
      <c r="F391" s="221" t="s">
        <v>539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144</v>
      </c>
      <c r="AU391" s="20" t="s">
        <v>83</v>
      </c>
    </row>
    <row r="392" s="14" customFormat="1">
      <c r="A392" s="14"/>
      <c r="B392" s="238"/>
      <c r="C392" s="239"/>
      <c r="D392" s="220" t="s">
        <v>148</v>
      </c>
      <c r="E392" s="240" t="s">
        <v>28</v>
      </c>
      <c r="F392" s="241" t="s">
        <v>436</v>
      </c>
      <c r="G392" s="239"/>
      <c r="H392" s="240" t="s">
        <v>28</v>
      </c>
      <c r="I392" s="242"/>
      <c r="J392" s="239"/>
      <c r="K392" s="239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148</v>
      </c>
      <c r="AU392" s="247" t="s">
        <v>83</v>
      </c>
      <c r="AV392" s="14" t="s">
        <v>81</v>
      </c>
      <c r="AW392" s="14" t="s">
        <v>35</v>
      </c>
      <c r="AX392" s="14" t="s">
        <v>73</v>
      </c>
      <c r="AY392" s="247" t="s">
        <v>135</v>
      </c>
    </row>
    <row r="393" s="13" customFormat="1">
      <c r="A393" s="13"/>
      <c r="B393" s="227"/>
      <c r="C393" s="228"/>
      <c r="D393" s="220" t="s">
        <v>148</v>
      </c>
      <c r="E393" s="229" t="s">
        <v>28</v>
      </c>
      <c r="F393" s="230" t="s">
        <v>541</v>
      </c>
      <c r="G393" s="228"/>
      <c r="H393" s="231">
        <v>3.3500000000000001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148</v>
      </c>
      <c r="AU393" s="237" t="s">
        <v>83</v>
      </c>
      <c r="AV393" s="13" t="s">
        <v>83</v>
      </c>
      <c r="AW393" s="13" t="s">
        <v>35</v>
      </c>
      <c r="AX393" s="13" t="s">
        <v>81</v>
      </c>
      <c r="AY393" s="237" t="s">
        <v>135</v>
      </c>
    </row>
    <row r="394" s="13" customFormat="1">
      <c r="A394" s="13"/>
      <c r="B394" s="227"/>
      <c r="C394" s="228"/>
      <c r="D394" s="220" t="s">
        <v>148</v>
      </c>
      <c r="E394" s="228"/>
      <c r="F394" s="230" t="s">
        <v>542</v>
      </c>
      <c r="G394" s="228"/>
      <c r="H394" s="231">
        <v>3.4510000000000001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148</v>
      </c>
      <c r="AU394" s="237" t="s">
        <v>83</v>
      </c>
      <c r="AV394" s="13" t="s">
        <v>83</v>
      </c>
      <c r="AW394" s="13" t="s">
        <v>4</v>
      </c>
      <c r="AX394" s="13" t="s">
        <v>81</v>
      </c>
      <c r="AY394" s="237" t="s">
        <v>135</v>
      </c>
    </row>
    <row r="395" s="2" customFormat="1" ht="24.15" customHeight="1">
      <c r="A395" s="41"/>
      <c r="B395" s="42"/>
      <c r="C395" s="207" t="s">
        <v>543</v>
      </c>
      <c r="D395" s="207" t="s">
        <v>137</v>
      </c>
      <c r="E395" s="208" t="s">
        <v>544</v>
      </c>
      <c r="F395" s="209" t="s">
        <v>545</v>
      </c>
      <c r="G395" s="210" t="s">
        <v>269</v>
      </c>
      <c r="H395" s="211">
        <v>204.46000000000001</v>
      </c>
      <c r="I395" s="212"/>
      <c r="J395" s="213">
        <f>ROUND(I395*H395,2)</f>
        <v>0</v>
      </c>
      <c r="K395" s="209" t="s">
        <v>141</v>
      </c>
      <c r="L395" s="47"/>
      <c r="M395" s="214" t="s">
        <v>28</v>
      </c>
      <c r="N395" s="215" t="s">
        <v>44</v>
      </c>
      <c r="O395" s="87"/>
      <c r="P395" s="216">
        <f>O395*H395</f>
        <v>0</v>
      </c>
      <c r="Q395" s="216">
        <v>0.089219999999999994</v>
      </c>
      <c r="R395" s="216">
        <f>Q395*H395</f>
        <v>18.2419212</v>
      </c>
      <c r="S395" s="216">
        <v>0</v>
      </c>
      <c r="T395" s="21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8" t="s">
        <v>142</v>
      </c>
      <c r="AT395" s="218" t="s">
        <v>137</v>
      </c>
      <c r="AU395" s="218" t="s">
        <v>83</v>
      </c>
      <c r="AY395" s="20" t="s">
        <v>135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20" t="s">
        <v>81</v>
      </c>
      <c r="BK395" s="219">
        <f>ROUND(I395*H395,2)</f>
        <v>0</v>
      </c>
      <c r="BL395" s="20" t="s">
        <v>142</v>
      </c>
      <c r="BM395" s="218" t="s">
        <v>546</v>
      </c>
    </row>
    <row r="396" s="2" customFormat="1">
      <c r="A396" s="41"/>
      <c r="B396" s="42"/>
      <c r="C396" s="43"/>
      <c r="D396" s="220" t="s">
        <v>144</v>
      </c>
      <c r="E396" s="43"/>
      <c r="F396" s="221" t="s">
        <v>547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144</v>
      </c>
      <c r="AU396" s="20" t="s">
        <v>83</v>
      </c>
    </row>
    <row r="397" s="2" customFormat="1">
      <c r="A397" s="41"/>
      <c r="B397" s="42"/>
      <c r="C397" s="43"/>
      <c r="D397" s="225" t="s">
        <v>146</v>
      </c>
      <c r="E397" s="43"/>
      <c r="F397" s="226" t="s">
        <v>548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146</v>
      </c>
      <c r="AU397" s="20" t="s">
        <v>83</v>
      </c>
    </row>
    <row r="398" s="14" customFormat="1">
      <c r="A398" s="14"/>
      <c r="B398" s="238"/>
      <c r="C398" s="239"/>
      <c r="D398" s="220" t="s">
        <v>148</v>
      </c>
      <c r="E398" s="240" t="s">
        <v>28</v>
      </c>
      <c r="F398" s="241" t="s">
        <v>549</v>
      </c>
      <c r="G398" s="239"/>
      <c r="H398" s="240" t="s">
        <v>28</v>
      </c>
      <c r="I398" s="242"/>
      <c r="J398" s="239"/>
      <c r="K398" s="239"/>
      <c r="L398" s="243"/>
      <c r="M398" s="244"/>
      <c r="N398" s="245"/>
      <c r="O398" s="245"/>
      <c r="P398" s="245"/>
      <c r="Q398" s="245"/>
      <c r="R398" s="245"/>
      <c r="S398" s="245"/>
      <c r="T398" s="24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7" t="s">
        <v>148</v>
      </c>
      <c r="AU398" s="247" t="s">
        <v>83</v>
      </c>
      <c r="AV398" s="14" t="s">
        <v>81</v>
      </c>
      <c r="AW398" s="14" t="s">
        <v>35</v>
      </c>
      <c r="AX398" s="14" t="s">
        <v>73</v>
      </c>
      <c r="AY398" s="247" t="s">
        <v>135</v>
      </c>
    </row>
    <row r="399" s="13" customFormat="1">
      <c r="A399" s="13"/>
      <c r="B399" s="227"/>
      <c r="C399" s="228"/>
      <c r="D399" s="220" t="s">
        <v>148</v>
      </c>
      <c r="E399" s="229" t="s">
        <v>28</v>
      </c>
      <c r="F399" s="230" t="s">
        <v>550</v>
      </c>
      <c r="G399" s="228"/>
      <c r="H399" s="231">
        <v>204.46000000000001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148</v>
      </c>
      <c r="AU399" s="237" t="s">
        <v>83</v>
      </c>
      <c r="AV399" s="13" t="s">
        <v>83</v>
      </c>
      <c r="AW399" s="13" t="s">
        <v>35</v>
      </c>
      <c r="AX399" s="13" t="s">
        <v>81</v>
      </c>
      <c r="AY399" s="237" t="s">
        <v>135</v>
      </c>
    </row>
    <row r="400" s="2" customFormat="1" ht="24.15" customHeight="1">
      <c r="A400" s="41"/>
      <c r="B400" s="42"/>
      <c r="C400" s="271" t="s">
        <v>551</v>
      </c>
      <c r="D400" s="271" t="s">
        <v>247</v>
      </c>
      <c r="E400" s="272" t="s">
        <v>552</v>
      </c>
      <c r="F400" s="273" t="s">
        <v>553</v>
      </c>
      <c r="G400" s="274" t="s">
        <v>269</v>
      </c>
      <c r="H400" s="275">
        <v>104.97799999999999</v>
      </c>
      <c r="I400" s="276"/>
      <c r="J400" s="277">
        <f>ROUND(I400*H400,2)</f>
        <v>0</v>
      </c>
      <c r="K400" s="273" t="s">
        <v>141</v>
      </c>
      <c r="L400" s="278"/>
      <c r="M400" s="279" t="s">
        <v>28</v>
      </c>
      <c r="N400" s="280" t="s">
        <v>44</v>
      </c>
      <c r="O400" s="87"/>
      <c r="P400" s="216">
        <f>O400*H400</f>
        <v>0</v>
      </c>
      <c r="Q400" s="216">
        <v>0.13100000000000001</v>
      </c>
      <c r="R400" s="216">
        <f>Q400*H400</f>
        <v>13.752117999999999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214</v>
      </c>
      <c r="AT400" s="218" t="s">
        <v>247</v>
      </c>
      <c r="AU400" s="218" t="s">
        <v>83</v>
      </c>
      <c r="AY400" s="20" t="s">
        <v>135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81</v>
      </c>
      <c r="BK400" s="219">
        <f>ROUND(I400*H400,2)</f>
        <v>0</v>
      </c>
      <c r="BL400" s="20" t="s">
        <v>142</v>
      </c>
      <c r="BM400" s="218" t="s">
        <v>554</v>
      </c>
    </row>
    <row r="401" s="2" customFormat="1">
      <c r="A401" s="41"/>
      <c r="B401" s="42"/>
      <c r="C401" s="43"/>
      <c r="D401" s="220" t="s">
        <v>144</v>
      </c>
      <c r="E401" s="43"/>
      <c r="F401" s="221" t="s">
        <v>553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144</v>
      </c>
      <c r="AU401" s="20" t="s">
        <v>83</v>
      </c>
    </row>
    <row r="402" s="14" customFormat="1">
      <c r="A402" s="14"/>
      <c r="B402" s="238"/>
      <c r="C402" s="239"/>
      <c r="D402" s="220" t="s">
        <v>148</v>
      </c>
      <c r="E402" s="240" t="s">
        <v>28</v>
      </c>
      <c r="F402" s="241" t="s">
        <v>471</v>
      </c>
      <c r="G402" s="239"/>
      <c r="H402" s="240" t="s">
        <v>28</v>
      </c>
      <c r="I402" s="242"/>
      <c r="J402" s="239"/>
      <c r="K402" s="239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148</v>
      </c>
      <c r="AU402" s="247" t="s">
        <v>83</v>
      </c>
      <c r="AV402" s="14" t="s">
        <v>81</v>
      </c>
      <c r="AW402" s="14" t="s">
        <v>35</v>
      </c>
      <c r="AX402" s="14" t="s">
        <v>73</v>
      </c>
      <c r="AY402" s="247" t="s">
        <v>135</v>
      </c>
    </row>
    <row r="403" s="13" customFormat="1">
      <c r="A403" s="13"/>
      <c r="B403" s="227"/>
      <c r="C403" s="228"/>
      <c r="D403" s="220" t="s">
        <v>148</v>
      </c>
      <c r="E403" s="229" t="s">
        <v>28</v>
      </c>
      <c r="F403" s="230" t="s">
        <v>555</v>
      </c>
      <c r="G403" s="228"/>
      <c r="H403" s="231">
        <v>101.92</v>
      </c>
      <c r="I403" s="232"/>
      <c r="J403" s="228"/>
      <c r="K403" s="228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148</v>
      </c>
      <c r="AU403" s="237" t="s">
        <v>83</v>
      </c>
      <c r="AV403" s="13" t="s">
        <v>83</v>
      </c>
      <c r="AW403" s="13" t="s">
        <v>35</v>
      </c>
      <c r="AX403" s="13" t="s">
        <v>81</v>
      </c>
      <c r="AY403" s="237" t="s">
        <v>135</v>
      </c>
    </row>
    <row r="404" s="13" customFormat="1">
      <c r="A404" s="13"/>
      <c r="B404" s="227"/>
      <c r="C404" s="228"/>
      <c r="D404" s="220" t="s">
        <v>148</v>
      </c>
      <c r="E404" s="228"/>
      <c r="F404" s="230" t="s">
        <v>556</v>
      </c>
      <c r="G404" s="228"/>
      <c r="H404" s="231">
        <v>104.97799999999999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148</v>
      </c>
      <c r="AU404" s="237" t="s">
        <v>83</v>
      </c>
      <c r="AV404" s="13" t="s">
        <v>83</v>
      </c>
      <c r="AW404" s="13" t="s">
        <v>4</v>
      </c>
      <c r="AX404" s="13" t="s">
        <v>81</v>
      </c>
      <c r="AY404" s="237" t="s">
        <v>135</v>
      </c>
    </row>
    <row r="405" s="2" customFormat="1" ht="24.15" customHeight="1">
      <c r="A405" s="41"/>
      <c r="B405" s="42"/>
      <c r="C405" s="271" t="s">
        <v>557</v>
      </c>
      <c r="D405" s="271" t="s">
        <v>247</v>
      </c>
      <c r="E405" s="272" t="s">
        <v>558</v>
      </c>
      <c r="F405" s="273" t="s">
        <v>559</v>
      </c>
      <c r="G405" s="274" t="s">
        <v>269</v>
      </c>
      <c r="H405" s="275">
        <v>105.616</v>
      </c>
      <c r="I405" s="276"/>
      <c r="J405" s="277">
        <f>ROUND(I405*H405,2)</f>
        <v>0</v>
      </c>
      <c r="K405" s="273" t="s">
        <v>28</v>
      </c>
      <c r="L405" s="278"/>
      <c r="M405" s="279" t="s">
        <v>28</v>
      </c>
      <c r="N405" s="280" t="s">
        <v>44</v>
      </c>
      <c r="O405" s="87"/>
      <c r="P405" s="216">
        <f>O405*H405</f>
        <v>0</v>
      </c>
      <c r="Q405" s="216">
        <v>0.13100000000000001</v>
      </c>
      <c r="R405" s="216">
        <f>Q405*H405</f>
        <v>13.835696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214</v>
      </c>
      <c r="AT405" s="218" t="s">
        <v>247</v>
      </c>
      <c r="AU405" s="218" t="s">
        <v>83</v>
      </c>
      <c r="AY405" s="20" t="s">
        <v>135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81</v>
      </c>
      <c r="BK405" s="219">
        <f>ROUND(I405*H405,2)</f>
        <v>0</v>
      </c>
      <c r="BL405" s="20" t="s">
        <v>142</v>
      </c>
      <c r="BM405" s="218" t="s">
        <v>560</v>
      </c>
    </row>
    <row r="406" s="2" customFormat="1">
      <c r="A406" s="41"/>
      <c r="B406" s="42"/>
      <c r="C406" s="43"/>
      <c r="D406" s="220" t="s">
        <v>144</v>
      </c>
      <c r="E406" s="43"/>
      <c r="F406" s="221" t="s">
        <v>559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144</v>
      </c>
      <c r="AU406" s="20" t="s">
        <v>83</v>
      </c>
    </row>
    <row r="407" s="14" customFormat="1">
      <c r="A407" s="14"/>
      <c r="B407" s="238"/>
      <c r="C407" s="239"/>
      <c r="D407" s="220" t="s">
        <v>148</v>
      </c>
      <c r="E407" s="240" t="s">
        <v>28</v>
      </c>
      <c r="F407" s="241" t="s">
        <v>471</v>
      </c>
      <c r="G407" s="239"/>
      <c r="H407" s="240" t="s">
        <v>28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148</v>
      </c>
      <c r="AU407" s="247" t="s">
        <v>83</v>
      </c>
      <c r="AV407" s="14" t="s">
        <v>81</v>
      </c>
      <c r="AW407" s="14" t="s">
        <v>35</v>
      </c>
      <c r="AX407" s="14" t="s">
        <v>73</v>
      </c>
      <c r="AY407" s="247" t="s">
        <v>135</v>
      </c>
    </row>
    <row r="408" s="13" customFormat="1">
      <c r="A408" s="13"/>
      <c r="B408" s="227"/>
      <c r="C408" s="228"/>
      <c r="D408" s="220" t="s">
        <v>148</v>
      </c>
      <c r="E408" s="229" t="s">
        <v>28</v>
      </c>
      <c r="F408" s="230" t="s">
        <v>561</v>
      </c>
      <c r="G408" s="228"/>
      <c r="H408" s="231">
        <v>102.54000000000001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148</v>
      </c>
      <c r="AU408" s="237" t="s">
        <v>83</v>
      </c>
      <c r="AV408" s="13" t="s">
        <v>83</v>
      </c>
      <c r="AW408" s="13" t="s">
        <v>35</v>
      </c>
      <c r="AX408" s="13" t="s">
        <v>81</v>
      </c>
      <c r="AY408" s="237" t="s">
        <v>135</v>
      </c>
    </row>
    <row r="409" s="13" customFormat="1">
      <c r="A409" s="13"/>
      <c r="B409" s="227"/>
      <c r="C409" s="228"/>
      <c r="D409" s="220" t="s">
        <v>148</v>
      </c>
      <c r="E409" s="228"/>
      <c r="F409" s="230" t="s">
        <v>562</v>
      </c>
      <c r="G409" s="228"/>
      <c r="H409" s="231">
        <v>105.616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148</v>
      </c>
      <c r="AU409" s="237" t="s">
        <v>83</v>
      </c>
      <c r="AV409" s="13" t="s">
        <v>83</v>
      </c>
      <c r="AW409" s="13" t="s">
        <v>4</v>
      </c>
      <c r="AX409" s="13" t="s">
        <v>81</v>
      </c>
      <c r="AY409" s="237" t="s">
        <v>135</v>
      </c>
    </row>
    <row r="410" s="2" customFormat="1" ht="24.15" customHeight="1">
      <c r="A410" s="41"/>
      <c r="B410" s="42"/>
      <c r="C410" s="207" t="s">
        <v>563</v>
      </c>
      <c r="D410" s="207" t="s">
        <v>137</v>
      </c>
      <c r="E410" s="208" t="s">
        <v>564</v>
      </c>
      <c r="F410" s="209" t="s">
        <v>565</v>
      </c>
      <c r="G410" s="210" t="s">
        <v>269</v>
      </c>
      <c r="H410" s="211">
        <v>2270.3000000000002</v>
      </c>
      <c r="I410" s="212"/>
      <c r="J410" s="213">
        <f>ROUND(I410*H410,2)</f>
        <v>0</v>
      </c>
      <c r="K410" s="209" t="s">
        <v>141</v>
      </c>
      <c r="L410" s="47"/>
      <c r="M410" s="214" t="s">
        <v>28</v>
      </c>
      <c r="N410" s="215" t="s">
        <v>44</v>
      </c>
      <c r="O410" s="87"/>
      <c r="P410" s="216">
        <f>O410*H410</f>
        <v>0</v>
      </c>
      <c r="Q410" s="216">
        <v>0.089219999999999994</v>
      </c>
      <c r="R410" s="216">
        <f>Q410*H410</f>
        <v>202.55616599999999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142</v>
      </c>
      <c r="AT410" s="218" t="s">
        <v>137</v>
      </c>
      <c r="AU410" s="218" t="s">
        <v>83</v>
      </c>
      <c r="AY410" s="20" t="s">
        <v>135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81</v>
      </c>
      <c r="BK410" s="219">
        <f>ROUND(I410*H410,2)</f>
        <v>0</v>
      </c>
      <c r="BL410" s="20" t="s">
        <v>142</v>
      </c>
      <c r="BM410" s="218" t="s">
        <v>566</v>
      </c>
    </row>
    <row r="411" s="2" customFormat="1">
      <c r="A411" s="41"/>
      <c r="B411" s="42"/>
      <c r="C411" s="43"/>
      <c r="D411" s="220" t="s">
        <v>144</v>
      </c>
      <c r="E411" s="43"/>
      <c r="F411" s="221" t="s">
        <v>567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144</v>
      </c>
      <c r="AU411" s="20" t="s">
        <v>83</v>
      </c>
    </row>
    <row r="412" s="2" customFormat="1">
      <c r="A412" s="41"/>
      <c r="B412" s="42"/>
      <c r="C412" s="43"/>
      <c r="D412" s="225" t="s">
        <v>146</v>
      </c>
      <c r="E412" s="43"/>
      <c r="F412" s="226" t="s">
        <v>568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146</v>
      </c>
      <c r="AU412" s="20" t="s">
        <v>83</v>
      </c>
    </row>
    <row r="413" s="14" customFormat="1">
      <c r="A413" s="14"/>
      <c r="B413" s="238"/>
      <c r="C413" s="239"/>
      <c r="D413" s="220" t="s">
        <v>148</v>
      </c>
      <c r="E413" s="240" t="s">
        <v>28</v>
      </c>
      <c r="F413" s="241" t="s">
        <v>471</v>
      </c>
      <c r="G413" s="239"/>
      <c r="H413" s="240" t="s">
        <v>28</v>
      </c>
      <c r="I413" s="242"/>
      <c r="J413" s="239"/>
      <c r="K413" s="239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148</v>
      </c>
      <c r="AU413" s="247" t="s">
        <v>83</v>
      </c>
      <c r="AV413" s="14" t="s">
        <v>81</v>
      </c>
      <c r="AW413" s="14" t="s">
        <v>35</v>
      </c>
      <c r="AX413" s="14" t="s">
        <v>73</v>
      </c>
      <c r="AY413" s="247" t="s">
        <v>135</v>
      </c>
    </row>
    <row r="414" s="13" customFormat="1">
      <c r="A414" s="13"/>
      <c r="B414" s="227"/>
      <c r="C414" s="228"/>
      <c r="D414" s="220" t="s">
        <v>148</v>
      </c>
      <c r="E414" s="229" t="s">
        <v>28</v>
      </c>
      <c r="F414" s="230" t="s">
        <v>569</v>
      </c>
      <c r="G414" s="228"/>
      <c r="H414" s="231">
        <v>2270.3000000000002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148</v>
      </c>
      <c r="AU414" s="237" t="s">
        <v>83</v>
      </c>
      <c r="AV414" s="13" t="s">
        <v>83</v>
      </c>
      <c r="AW414" s="13" t="s">
        <v>35</v>
      </c>
      <c r="AX414" s="13" t="s">
        <v>81</v>
      </c>
      <c r="AY414" s="237" t="s">
        <v>135</v>
      </c>
    </row>
    <row r="415" s="2" customFormat="1" ht="24.15" customHeight="1">
      <c r="A415" s="41"/>
      <c r="B415" s="42"/>
      <c r="C415" s="271" t="s">
        <v>570</v>
      </c>
      <c r="D415" s="271" t="s">
        <v>247</v>
      </c>
      <c r="E415" s="272" t="s">
        <v>571</v>
      </c>
      <c r="F415" s="273" t="s">
        <v>572</v>
      </c>
      <c r="G415" s="274" t="s">
        <v>269</v>
      </c>
      <c r="H415" s="275">
        <v>2293.0030000000002</v>
      </c>
      <c r="I415" s="276"/>
      <c r="J415" s="277">
        <f>ROUND(I415*H415,2)</f>
        <v>0</v>
      </c>
      <c r="K415" s="273" t="s">
        <v>141</v>
      </c>
      <c r="L415" s="278"/>
      <c r="M415" s="279" t="s">
        <v>28</v>
      </c>
      <c r="N415" s="280" t="s">
        <v>44</v>
      </c>
      <c r="O415" s="87"/>
      <c r="P415" s="216">
        <f>O415*H415</f>
        <v>0</v>
      </c>
      <c r="Q415" s="216">
        <v>0.13200000000000001</v>
      </c>
      <c r="R415" s="216">
        <f>Q415*H415</f>
        <v>302.67639600000001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214</v>
      </c>
      <c r="AT415" s="218" t="s">
        <v>247</v>
      </c>
      <c r="AU415" s="218" t="s">
        <v>83</v>
      </c>
      <c r="AY415" s="20" t="s">
        <v>135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81</v>
      </c>
      <c r="BK415" s="219">
        <f>ROUND(I415*H415,2)</f>
        <v>0</v>
      </c>
      <c r="BL415" s="20" t="s">
        <v>142</v>
      </c>
      <c r="BM415" s="218" t="s">
        <v>573</v>
      </c>
    </row>
    <row r="416" s="2" customFormat="1">
      <c r="A416" s="41"/>
      <c r="B416" s="42"/>
      <c r="C416" s="43"/>
      <c r="D416" s="220" t="s">
        <v>144</v>
      </c>
      <c r="E416" s="43"/>
      <c r="F416" s="221" t="s">
        <v>572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144</v>
      </c>
      <c r="AU416" s="20" t="s">
        <v>83</v>
      </c>
    </row>
    <row r="417" s="13" customFormat="1">
      <c r="A417" s="13"/>
      <c r="B417" s="227"/>
      <c r="C417" s="228"/>
      <c r="D417" s="220" t="s">
        <v>148</v>
      </c>
      <c r="E417" s="229" t="s">
        <v>28</v>
      </c>
      <c r="F417" s="230" t="s">
        <v>569</v>
      </c>
      <c r="G417" s="228"/>
      <c r="H417" s="231">
        <v>2270.3000000000002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148</v>
      </c>
      <c r="AU417" s="237" t="s">
        <v>83</v>
      </c>
      <c r="AV417" s="13" t="s">
        <v>83</v>
      </c>
      <c r="AW417" s="13" t="s">
        <v>35</v>
      </c>
      <c r="AX417" s="13" t="s">
        <v>81</v>
      </c>
      <c r="AY417" s="237" t="s">
        <v>135</v>
      </c>
    </row>
    <row r="418" s="13" customFormat="1">
      <c r="A418" s="13"/>
      <c r="B418" s="227"/>
      <c r="C418" s="228"/>
      <c r="D418" s="220" t="s">
        <v>148</v>
      </c>
      <c r="E418" s="228"/>
      <c r="F418" s="230" t="s">
        <v>574</v>
      </c>
      <c r="G418" s="228"/>
      <c r="H418" s="231">
        <v>2293.0030000000002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148</v>
      </c>
      <c r="AU418" s="237" t="s">
        <v>83</v>
      </c>
      <c r="AV418" s="13" t="s">
        <v>83</v>
      </c>
      <c r="AW418" s="13" t="s">
        <v>4</v>
      </c>
      <c r="AX418" s="13" t="s">
        <v>81</v>
      </c>
      <c r="AY418" s="237" t="s">
        <v>135</v>
      </c>
    </row>
    <row r="419" s="2" customFormat="1" ht="24.15" customHeight="1">
      <c r="A419" s="41"/>
      <c r="B419" s="42"/>
      <c r="C419" s="207" t="s">
        <v>575</v>
      </c>
      <c r="D419" s="207" t="s">
        <v>137</v>
      </c>
      <c r="E419" s="208" t="s">
        <v>576</v>
      </c>
      <c r="F419" s="209" t="s">
        <v>577</v>
      </c>
      <c r="G419" s="210" t="s">
        <v>269</v>
      </c>
      <c r="H419" s="211">
        <v>197.71000000000001</v>
      </c>
      <c r="I419" s="212"/>
      <c r="J419" s="213">
        <f>ROUND(I419*H419,2)</f>
        <v>0</v>
      </c>
      <c r="K419" s="209" t="s">
        <v>141</v>
      </c>
      <c r="L419" s="47"/>
      <c r="M419" s="214" t="s">
        <v>28</v>
      </c>
      <c r="N419" s="215" t="s">
        <v>44</v>
      </c>
      <c r="O419" s="87"/>
      <c r="P419" s="216">
        <f>O419*H419</f>
        <v>0</v>
      </c>
      <c r="Q419" s="216">
        <v>0.11162</v>
      </c>
      <c r="R419" s="216">
        <f>Q419*H419</f>
        <v>22.0683902</v>
      </c>
      <c r="S419" s="216">
        <v>0</v>
      </c>
      <c r="T419" s="21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8" t="s">
        <v>142</v>
      </c>
      <c r="AT419" s="218" t="s">
        <v>137</v>
      </c>
      <c r="AU419" s="218" t="s">
        <v>83</v>
      </c>
      <c r="AY419" s="20" t="s">
        <v>135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20" t="s">
        <v>81</v>
      </c>
      <c r="BK419" s="219">
        <f>ROUND(I419*H419,2)</f>
        <v>0</v>
      </c>
      <c r="BL419" s="20" t="s">
        <v>142</v>
      </c>
      <c r="BM419" s="218" t="s">
        <v>578</v>
      </c>
    </row>
    <row r="420" s="2" customFormat="1">
      <c r="A420" s="41"/>
      <c r="B420" s="42"/>
      <c r="C420" s="43"/>
      <c r="D420" s="220" t="s">
        <v>144</v>
      </c>
      <c r="E420" s="43"/>
      <c r="F420" s="221" t="s">
        <v>579</v>
      </c>
      <c r="G420" s="43"/>
      <c r="H420" s="43"/>
      <c r="I420" s="222"/>
      <c r="J420" s="43"/>
      <c r="K420" s="43"/>
      <c r="L420" s="47"/>
      <c r="M420" s="223"/>
      <c r="N420" s="22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144</v>
      </c>
      <c r="AU420" s="20" t="s">
        <v>83</v>
      </c>
    </row>
    <row r="421" s="2" customFormat="1">
      <c r="A421" s="41"/>
      <c r="B421" s="42"/>
      <c r="C421" s="43"/>
      <c r="D421" s="225" t="s">
        <v>146</v>
      </c>
      <c r="E421" s="43"/>
      <c r="F421" s="226" t="s">
        <v>580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146</v>
      </c>
      <c r="AU421" s="20" t="s">
        <v>83</v>
      </c>
    </row>
    <row r="422" s="14" customFormat="1">
      <c r="A422" s="14"/>
      <c r="B422" s="238"/>
      <c r="C422" s="239"/>
      <c r="D422" s="220" t="s">
        <v>148</v>
      </c>
      <c r="E422" s="240" t="s">
        <v>28</v>
      </c>
      <c r="F422" s="241" t="s">
        <v>581</v>
      </c>
      <c r="G422" s="239"/>
      <c r="H422" s="240" t="s">
        <v>28</v>
      </c>
      <c r="I422" s="242"/>
      <c r="J422" s="239"/>
      <c r="K422" s="239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148</v>
      </c>
      <c r="AU422" s="247" t="s">
        <v>83</v>
      </c>
      <c r="AV422" s="14" t="s">
        <v>81</v>
      </c>
      <c r="AW422" s="14" t="s">
        <v>35</v>
      </c>
      <c r="AX422" s="14" t="s">
        <v>73</v>
      </c>
      <c r="AY422" s="247" t="s">
        <v>135</v>
      </c>
    </row>
    <row r="423" s="13" customFormat="1">
      <c r="A423" s="13"/>
      <c r="B423" s="227"/>
      <c r="C423" s="228"/>
      <c r="D423" s="220" t="s">
        <v>148</v>
      </c>
      <c r="E423" s="229" t="s">
        <v>28</v>
      </c>
      <c r="F423" s="230" t="s">
        <v>582</v>
      </c>
      <c r="G423" s="228"/>
      <c r="H423" s="231">
        <v>35.68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148</v>
      </c>
      <c r="AU423" s="237" t="s">
        <v>83</v>
      </c>
      <c r="AV423" s="13" t="s">
        <v>83</v>
      </c>
      <c r="AW423" s="13" t="s">
        <v>35</v>
      </c>
      <c r="AX423" s="13" t="s">
        <v>73</v>
      </c>
      <c r="AY423" s="237" t="s">
        <v>135</v>
      </c>
    </row>
    <row r="424" s="14" customFormat="1">
      <c r="A424" s="14"/>
      <c r="B424" s="238"/>
      <c r="C424" s="239"/>
      <c r="D424" s="220" t="s">
        <v>148</v>
      </c>
      <c r="E424" s="240" t="s">
        <v>28</v>
      </c>
      <c r="F424" s="241" t="s">
        <v>583</v>
      </c>
      <c r="G424" s="239"/>
      <c r="H424" s="240" t="s">
        <v>28</v>
      </c>
      <c r="I424" s="242"/>
      <c r="J424" s="239"/>
      <c r="K424" s="239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148</v>
      </c>
      <c r="AU424" s="247" t="s">
        <v>83</v>
      </c>
      <c r="AV424" s="14" t="s">
        <v>81</v>
      </c>
      <c r="AW424" s="14" t="s">
        <v>35</v>
      </c>
      <c r="AX424" s="14" t="s">
        <v>73</v>
      </c>
      <c r="AY424" s="247" t="s">
        <v>135</v>
      </c>
    </row>
    <row r="425" s="13" customFormat="1">
      <c r="A425" s="13"/>
      <c r="B425" s="227"/>
      <c r="C425" s="228"/>
      <c r="D425" s="220" t="s">
        <v>148</v>
      </c>
      <c r="E425" s="229" t="s">
        <v>28</v>
      </c>
      <c r="F425" s="230" t="s">
        <v>584</v>
      </c>
      <c r="G425" s="228"/>
      <c r="H425" s="231">
        <v>46.310000000000002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148</v>
      </c>
      <c r="AU425" s="237" t="s">
        <v>83</v>
      </c>
      <c r="AV425" s="13" t="s">
        <v>83</v>
      </c>
      <c r="AW425" s="13" t="s">
        <v>35</v>
      </c>
      <c r="AX425" s="13" t="s">
        <v>73</v>
      </c>
      <c r="AY425" s="237" t="s">
        <v>135</v>
      </c>
    </row>
    <row r="426" s="14" customFormat="1">
      <c r="A426" s="14"/>
      <c r="B426" s="238"/>
      <c r="C426" s="239"/>
      <c r="D426" s="220" t="s">
        <v>148</v>
      </c>
      <c r="E426" s="240" t="s">
        <v>28</v>
      </c>
      <c r="F426" s="241" t="s">
        <v>475</v>
      </c>
      <c r="G426" s="239"/>
      <c r="H426" s="240" t="s">
        <v>28</v>
      </c>
      <c r="I426" s="242"/>
      <c r="J426" s="239"/>
      <c r="K426" s="239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148</v>
      </c>
      <c r="AU426" s="247" t="s">
        <v>83</v>
      </c>
      <c r="AV426" s="14" t="s">
        <v>81</v>
      </c>
      <c r="AW426" s="14" t="s">
        <v>35</v>
      </c>
      <c r="AX426" s="14" t="s">
        <v>73</v>
      </c>
      <c r="AY426" s="247" t="s">
        <v>135</v>
      </c>
    </row>
    <row r="427" s="13" customFormat="1">
      <c r="A427" s="13"/>
      <c r="B427" s="227"/>
      <c r="C427" s="228"/>
      <c r="D427" s="220" t="s">
        <v>148</v>
      </c>
      <c r="E427" s="229" t="s">
        <v>28</v>
      </c>
      <c r="F427" s="230" t="s">
        <v>585</v>
      </c>
      <c r="G427" s="228"/>
      <c r="H427" s="231">
        <v>115.72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148</v>
      </c>
      <c r="AU427" s="237" t="s">
        <v>83</v>
      </c>
      <c r="AV427" s="13" t="s">
        <v>83</v>
      </c>
      <c r="AW427" s="13" t="s">
        <v>35</v>
      </c>
      <c r="AX427" s="13" t="s">
        <v>73</v>
      </c>
      <c r="AY427" s="237" t="s">
        <v>135</v>
      </c>
    </row>
    <row r="428" s="16" customFormat="1">
      <c r="A428" s="16"/>
      <c r="B428" s="259"/>
      <c r="C428" s="260"/>
      <c r="D428" s="220" t="s">
        <v>148</v>
      </c>
      <c r="E428" s="261" t="s">
        <v>28</v>
      </c>
      <c r="F428" s="262" t="s">
        <v>172</v>
      </c>
      <c r="G428" s="260"/>
      <c r="H428" s="263">
        <v>197.71000000000001</v>
      </c>
      <c r="I428" s="264"/>
      <c r="J428" s="260"/>
      <c r="K428" s="260"/>
      <c r="L428" s="265"/>
      <c r="M428" s="266"/>
      <c r="N428" s="267"/>
      <c r="O428" s="267"/>
      <c r="P428" s="267"/>
      <c r="Q428" s="267"/>
      <c r="R428" s="267"/>
      <c r="S428" s="267"/>
      <c r="T428" s="268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69" t="s">
        <v>148</v>
      </c>
      <c r="AU428" s="269" t="s">
        <v>83</v>
      </c>
      <c r="AV428" s="16" t="s">
        <v>142</v>
      </c>
      <c r="AW428" s="16" t="s">
        <v>35</v>
      </c>
      <c r="AX428" s="16" t="s">
        <v>81</v>
      </c>
      <c r="AY428" s="269" t="s">
        <v>135</v>
      </c>
    </row>
    <row r="429" s="2" customFormat="1" ht="24.15" customHeight="1">
      <c r="A429" s="41"/>
      <c r="B429" s="42"/>
      <c r="C429" s="271" t="s">
        <v>586</v>
      </c>
      <c r="D429" s="271" t="s">
        <v>247</v>
      </c>
      <c r="E429" s="272" t="s">
        <v>587</v>
      </c>
      <c r="F429" s="273" t="s">
        <v>588</v>
      </c>
      <c r="G429" s="274" t="s">
        <v>269</v>
      </c>
      <c r="H429" s="275">
        <v>2.9660000000000002</v>
      </c>
      <c r="I429" s="276"/>
      <c r="J429" s="277">
        <f>ROUND(I429*H429,2)</f>
        <v>0</v>
      </c>
      <c r="K429" s="273" t="s">
        <v>28</v>
      </c>
      <c r="L429" s="278"/>
      <c r="M429" s="279" t="s">
        <v>28</v>
      </c>
      <c r="N429" s="280" t="s">
        <v>44</v>
      </c>
      <c r="O429" s="87"/>
      <c r="P429" s="216">
        <f>O429*H429</f>
        <v>0</v>
      </c>
      <c r="Q429" s="216">
        <v>0.14999999999999999</v>
      </c>
      <c r="R429" s="216">
        <f>Q429*H429</f>
        <v>0.44490000000000002</v>
      </c>
      <c r="S429" s="216">
        <v>0</v>
      </c>
      <c r="T429" s="21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214</v>
      </c>
      <c r="AT429" s="218" t="s">
        <v>247</v>
      </c>
      <c r="AU429" s="218" t="s">
        <v>83</v>
      </c>
      <c r="AY429" s="20" t="s">
        <v>135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20" t="s">
        <v>81</v>
      </c>
      <c r="BK429" s="219">
        <f>ROUND(I429*H429,2)</f>
        <v>0</v>
      </c>
      <c r="BL429" s="20" t="s">
        <v>142</v>
      </c>
      <c r="BM429" s="218" t="s">
        <v>589</v>
      </c>
    </row>
    <row r="430" s="2" customFormat="1">
      <c r="A430" s="41"/>
      <c r="B430" s="42"/>
      <c r="C430" s="43"/>
      <c r="D430" s="220" t="s">
        <v>144</v>
      </c>
      <c r="E430" s="43"/>
      <c r="F430" s="221" t="s">
        <v>588</v>
      </c>
      <c r="G430" s="43"/>
      <c r="H430" s="43"/>
      <c r="I430" s="222"/>
      <c r="J430" s="43"/>
      <c r="K430" s="43"/>
      <c r="L430" s="47"/>
      <c r="M430" s="223"/>
      <c r="N430" s="22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144</v>
      </c>
      <c r="AU430" s="20" t="s">
        <v>83</v>
      </c>
    </row>
    <row r="431" s="14" customFormat="1">
      <c r="A431" s="14"/>
      <c r="B431" s="238"/>
      <c r="C431" s="239"/>
      <c r="D431" s="220" t="s">
        <v>148</v>
      </c>
      <c r="E431" s="240" t="s">
        <v>28</v>
      </c>
      <c r="F431" s="241" t="s">
        <v>475</v>
      </c>
      <c r="G431" s="239"/>
      <c r="H431" s="240" t="s">
        <v>28</v>
      </c>
      <c r="I431" s="242"/>
      <c r="J431" s="239"/>
      <c r="K431" s="239"/>
      <c r="L431" s="243"/>
      <c r="M431" s="244"/>
      <c r="N431" s="245"/>
      <c r="O431" s="245"/>
      <c r="P431" s="245"/>
      <c r="Q431" s="245"/>
      <c r="R431" s="245"/>
      <c r="S431" s="245"/>
      <c r="T431" s="24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7" t="s">
        <v>148</v>
      </c>
      <c r="AU431" s="247" t="s">
        <v>83</v>
      </c>
      <c r="AV431" s="14" t="s">
        <v>81</v>
      </c>
      <c r="AW431" s="14" t="s">
        <v>35</v>
      </c>
      <c r="AX431" s="14" t="s">
        <v>73</v>
      </c>
      <c r="AY431" s="247" t="s">
        <v>135</v>
      </c>
    </row>
    <row r="432" s="13" customFormat="1">
      <c r="A432" s="13"/>
      <c r="B432" s="227"/>
      <c r="C432" s="228"/>
      <c r="D432" s="220" t="s">
        <v>148</v>
      </c>
      <c r="E432" s="229" t="s">
        <v>28</v>
      </c>
      <c r="F432" s="230" t="s">
        <v>590</v>
      </c>
      <c r="G432" s="228"/>
      <c r="H432" s="231">
        <v>2.8799999999999999</v>
      </c>
      <c r="I432" s="232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148</v>
      </c>
      <c r="AU432" s="237" t="s">
        <v>83</v>
      </c>
      <c r="AV432" s="13" t="s">
        <v>83</v>
      </c>
      <c r="AW432" s="13" t="s">
        <v>35</v>
      </c>
      <c r="AX432" s="13" t="s">
        <v>81</v>
      </c>
      <c r="AY432" s="237" t="s">
        <v>135</v>
      </c>
    </row>
    <row r="433" s="13" customFormat="1">
      <c r="A433" s="13"/>
      <c r="B433" s="227"/>
      <c r="C433" s="228"/>
      <c r="D433" s="220" t="s">
        <v>148</v>
      </c>
      <c r="E433" s="228"/>
      <c r="F433" s="230" t="s">
        <v>591</v>
      </c>
      <c r="G433" s="228"/>
      <c r="H433" s="231">
        <v>2.9660000000000002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148</v>
      </c>
      <c r="AU433" s="237" t="s">
        <v>83</v>
      </c>
      <c r="AV433" s="13" t="s">
        <v>83</v>
      </c>
      <c r="AW433" s="13" t="s">
        <v>4</v>
      </c>
      <c r="AX433" s="13" t="s">
        <v>81</v>
      </c>
      <c r="AY433" s="237" t="s">
        <v>135</v>
      </c>
    </row>
    <row r="434" s="2" customFormat="1" ht="24.15" customHeight="1">
      <c r="A434" s="41"/>
      <c r="B434" s="42"/>
      <c r="C434" s="271" t="s">
        <v>592</v>
      </c>
      <c r="D434" s="271" t="s">
        <v>247</v>
      </c>
      <c r="E434" s="272" t="s">
        <v>593</v>
      </c>
      <c r="F434" s="273" t="s">
        <v>594</v>
      </c>
      <c r="G434" s="274" t="s">
        <v>269</v>
      </c>
      <c r="H434" s="275">
        <v>104.815</v>
      </c>
      <c r="I434" s="276"/>
      <c r="J434" s="277">
        <f>ROUND(I434*H434,2)</f>
        <v>0</v>
      </c>
      <c r="K434" s="273" t="s">
        <v>28</v>
      </c>
      <c r="L434" s="278"/>
      <c r="M434" s="279" t="s">
        <v>28</v>
      </c>
      <c r="N434" s="280" t="s">
        <v>44</v>
      </c>
      <c r="O434" s="87"/>
      <c r="P434" s="216">
        <f>O434*H434</f>
        <v>0</v>
      </c>
      <c r="Q434" s="216">
        <v>0.14999999999999999</v>
      </c>
      <c r="R434" s="216">
        <f>Q434*H434</f>
        <v>15.722249999999999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214</v>
      </c>
      <c r="AT434" s="218" t="s">
        <v>247</v>
      </c>
      <c r="AU434" s="218" t="s">
        <v>83</v>
      </c>
      <c r="AY434" s="20" t="s">
        <v>135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81</v>
      </c>
      <c r="BK434" s="219">
        <f>ROUND(I434*H434,2)</f>
        <v>0</v>
      </c>
      <c r="BL434" s="20" t="s">
        <v>142</v>
      </c>
      <c r="BM434" s="218" t="s">
        <v>595</v>
      </c>
    </row>
    <row r="435" s="2" customFormat="1">
      <c r="A435" s="41"/>
      <c r="B435" s="42"/>
      <c r="C435" s="43"/>
      <c r="D435" s="220" t="s">
        <v>144</v>
      </c>
      <c r="E435" s="43"/>
      <c r="F435" s="221" t="s">
        <v>594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144</v>
      </c>
      <c r="AU435" s="20" t="s">
        <v>83</v>
      </c>
    </row>
    <row r="436" s="14" customFormat="1">
      <c r="A436" s="14"/>
      <c r="B436" s="238"/>
      <c r="C436" s="239"/>
      <c r="D436" s="220" t="s">
        <v>148</v>
      </c>
      <c r="E436" s="240" t="s">
        <v>28</v>
      </c>
      <c r="F436" s="241" t="s">
        <v>475</v>
      </c>
      <c r="G436" s="239"/>
      <c r="H436" s="240" t="s">
        <v>28</v>
      </c>
      <c r="I436" s="242"/>
      <c r="J436" s="239"/>
      <c r="K436" s="239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148</v>
      </c>
      <c r="AU436" s="247" t="s">
        <v>83</v>
      </c>
      <c r="AV436" s="14" t="s">
        <v>81</v>
      </c>
      <c r="AW436" s="14" t="s">
        <v>35</v>
      </c>
      <c r="AX436" s="14" t="s">
        <v>73</v>
      </c>
      <c r="AY436" s="247" t="s">
        <v>135</v>
      </c>
    </row>
    <row r="437" s="13" customFormat="1">
      <c r="A437" s="13"/>
      <c r="B437" s="227"/>
      <c r="C437" s="228"/>
      <c r="D437" s="220" t="s">
        <v>148</v>
      </c>
      <c r="E437" s="229" t="s">
        <v>28</v>
      </c>
      <c r="F437" s="230" t="s">
        <v>596</v>
      </c>
      <c r="G437" s="228"/>
      <c r="H437" s="231">
        <v>102.76000000000001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148</v>
      </c>
      <c r="AU437" s="237" t="s">
        <v>83</v>
      </c>
      <c r="AV437" s="13" t="s">
        <v>83</v>
      </c>
      <c r="AW437" s="13" t="s">
        <v>35</v>
      </c>
      <c r="AX437" s="13" t="s">
        <v>81</v>
      </c>
      <c r="AY437" s="237" t="s">
        <v>135</v>
      </c>
    </row>
    <row r="438" s="13" customFormat="1">
      <c r="A438" s="13"/>
      <c r="B438" s="227"/>
      <c r="C438" s="228"/>
      <c r="D438" s="220" t="s">
        <v>148</v>
      </c>
      <c r="E438" s="228"/>
      <c r="F438" s="230" t="s">
        <v>597</v>
      </c>
      <c r="G438" s="228"/>
      <c r="H438" s="231">
        <v>104.815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148</v>
      </c>
      <c r="AU438" s="237" t="s">
        <v>83</v>
      </c>
      <c r="AV438" s="13" t="s">
        <v>83</v>
      </c>
      <c r="AW438" s="13" t="s">
        <v>4</v>
      </c>
      <c r="AX438" s="13" t="s">
        <v>81</v>
      </c>
      <c r="AY438" s="237" t="s">
        <v>135</v>
      </c>
    </row>
    <row r="439" s="2" customFormat="1" ht="24.15" customHeight="1">
      <c r="A439" s="41"/>
      <c r="B439" s="42"/>
      <c r="C439" s="271" t="s">
        <v>598</v>
      </c>
      <c r="D439" s="271" t="s">
        <v>247</v>
      </c>
      <c r="E439" s="272" t="s">
        <v>599</v>
      </c>
      <c r="F439" s="273" t="s">
        <v>600</v>
      </c>
      <c r="G439" s="274" t="s">
        <v>269</v>
      </c>
      <c r="H439" s="275">
        <v>6.0670000000000002</v>
      </c>
      <c r="I439" s="276"/>
      <c r="J439" s="277">
        <f>ROUND(I439*H439,2)</f>
        <v>0</v>
      </c>
      <c r="K439" s="273" t="s">
        <v>141</v>
      </c>
      <c r="L439" s="278"/>
      <c r="M439" s="279" t="s">
        <v>28</v>
      </c>
      <c r="N439" s="280" t="s">
        <v>44</v>
      </c>
      <c r="O439" s="87"/>
      <c r="P439" s="216">
        <f>O439*H439</f>
        <v>0</v>
      </c>
      <c r="Q439" s="216">
        <v>0.17499999999999999</v>
      </c>
      <c r="R439" s="216">
        <f>Q439*H439</f>
        <v>1.061725</v>
      </c>
      <c r="S439" s="216">
        <v>0</v>
      </c>
      <c r="T439" s="21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214</v>
      </c>
      <c r="AT439" s="218" t="s">
        <v>247</v>
      </c>
      <c r="AU439" s="218" t="s">
        <v>83</v>
      </c>
      <c r="AY439" s="20" t="s">
        <v>135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81</v>
      </c>
      <c r="BK439" s="219">
        <f>ROUND(I439*H439,2)</f>
        <v>0</v>
      </c>
      <c r="BL439" s="20" t="s">
        <v>142</v>
      </c>
      <c r="BM439" s="218" t="s">
        <v>601</v>
      </c>
    </row>
    <row r="440" s="2" customFormat="1">
      <c r="A440" s="41"/>
      <c r="B440" s="42"/>
      <c r="C440" s="43"/>
      <c r="D440" s="220" t="s">
        <v>144</v>
      </c>
      <c r="E440" s="43"/>
      <c r="F440" s="221" t="s">
        <v>600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144</v>
      </c>
      <c r="AU440" s="20" t="s">
        <v>83</v>
      </c>
    </row>
    <row r="441" s="14" customFormat="1">
      <c r="A441" s="14"/>
      <c r="B441" s="238"/>
      <c r="C441" s="239"/>
      <c r="D441" s="220" t="s">
        <v>148</v>
      </c>
      <c r="E441" s="240" t="s">
        <v>28</v>
      </c>
      <c r="F441" s="241" t="s">
        <v>436</v>
      </c>
      <c r="G441" s="239"/>
      <c r="H441" s="240" t="s">
        <v>28</v>
      </c>
      <c r="I441" s="242"/>
      <c r="J441" s="239"/>
      <c r="K441" s="239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148</v>
      </c>
      <c r="AU441" s="247" t="s">
        <v>83</v>
      </c>
      <c r="AV441" s="14" t="s">
        <v>81</v>
      </c>
      <c r="AW441" s="14" t="s">
        <v>35</v>
      </c>
      <c r="AX441" s="14" t="s">
        <v>73</v>
      </c>
      <c r="AY441" s="247" t="s">
        <v>135</v>
      </c>
    </row>
    <row r="442" s="13" customFormat="1">
      <c r="A442" s="13"/>
      <c r="B442" s="227"/>
      <c r="C442" s="228"/>
      <c r="D442" s="220" t="s">
        <v>148</v>
      </c>
      <c r="E442" s="229" t="s">
        <v>28</v>
      </c>
      <c r="F442" s="230" t="s">
        <v>602</v>
      </c>
      <c r="G442" s="228"/>
      <c r="H442" s="231">
        <v>3.5899999999999999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148</v>
      </c>
      <c r="AU442" s="237" t="s">
        <v>83</v>
      </c>
      <c r="AV442" s="13" t="s">
        <v>83</v>
      </c>
      <c r="AW442" s="13" t="s">
        <v>35</v>
      </c>
      <c r="AX442" s="13" t="s">
        <v>73</v>
      </c>
      <c r="AY442" s="237" t="s">
        <v>135</v>
      </c>
    </row>
    <row r="443" s="14" customFormat="1">
      <c r="A443" s="14"/>
      <c r="B443" s="238"/>
      <c r="C443" s="239"/>
      <c r="D443" s="220" t="s">
        <v>148</v>
      </c>
      <c r="E443" s="240" t="s">
        <v>28</v>
      </c>
      <c r="F443" s="241" t="s">
        <v>475</v>
      </c>
      <c r="G443" s="239"/>
      <c r="H443" s="240" t="s">
        <v>28</v>
      </c>
      <c r="I443" s="242"/>
      <c r="J443" s="239"/>
      <c r="K443" s="239"/>
      <c r="L443" s="243"/>
      <c r="M443" s="244"/>
      <c r="N443" s="245"/>
      <c r="O443" s="245"/>
      <c r="P443" s="245"/>
      <c r="Q443" s="245"/>
      <c r="R443" s="245"/>
      <c r="S443" s="245"/>
      <c r="T443" s="24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7" t="s">
        <v>148</v>
      </c>
      <c r="AU443" s="247" t="s">
        <v>83</v>
      </c>
      <c r="AV443" s="14" t="s">
        <v>81</v>
      </c>
      <c r="AW443" s="14" t="s">
        <v>35</v>
      </c>
      <c r="AX443" s="14" t="s">
        <v>73</v>
      </c>
      <c r="AY443" s="247" t="s">
        <v>135</v>
      </c>
    </row>
    <row r="444" s="13" customFormat="1">
      <c r="A444" s="13"/>
      <c r="B444" s="227"/>
      <c r="C444" s="228"/>
      <c r="D444" s="220" t="s">
        <v>148</v>
      </c>
      <c r="E444" s="229" t="s">
        <v>28</v>
      </c>
      <c r="F444" s="230" t="s">
        <v>603</v>
      </c>
      <c r="G444" s="228"/>
      <c r="H444" s="231">
        <v>2.2999999999999998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148</v>
      </c>
      <c r="AU444" s="237" t="s">
        <v>83</v>
      </c>
      <c r="AV444" s="13" t="s">
        <v>83</v>
      </c>
      <c r="AW444" s="13" t="s">
        <v>35</v>
      </c>
      <c r="AX444" s="13" t="s">
        <v>73</v>
      </c>
      <c r="AY444" s="237" t="s">
        <v>135</v>
      </c>
    </row>
    <row r="445" s="16" customFormat="1">
      <c r="A445" s="16"/>
      <c r="B445" s="259"/>
      <c r="C445" s="260"/>
      <c r="D445" s="220" t="s">
        <v>148</v>
      </c>
      <c r="E445" s="261" t="s">
        <v>28</v>
      </c>
      <c r="F445" s="262" t="s">
        <v>172</v>
      </c>
      <c r="G445" s="260"/>
      <c r="H445" s="263">
        <v>5.8899999999999997</v>
      </c>
      <c r="I445" s="264"/>
      <c r="J445" s="260"/>
      <c r="K445" s="260"/>
      <c r="L445" s="265"/>
      <c r="M445" s="266"/>
      <c r="N445" s="267"/>
      <c r="O445" s="267"/>
      <c r="P445" s="267"/>
      <c r="Q445" s="267"/>
      <c r="R445" s="267"/>
      <c r="S445" s="267"/>
      <c r="T445" s="268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69" t="s">
        <v>148</v>
      </c>
      <c r="AU445" s="269" t="s">
        <v>83</v>
      </c>
      <c r="AV445" s="16" t="s">
        <v>142</v>
      </c>
      <c r="AW445" s="16" t="s">
        <v>35</v>
      </c>
      <c r="AX445" s="16" t="s">
        <v>81</v>
      </c>
      <c r="AY445" s="269" t="s">
        <v>135</v>
      </c>
    </row>
    <row r="446" s="13" customFormat="1">
      <c r="A446" s="13"/>
      <c r="B446" s="227"/>
      <c r="C446" s="228"/>
      <c r="D446" s="220" t="s">
        <v>148</v>
      </c>
      <c r="E446" s="228"/>
      <c r="F446" s="230" t="s">
        <v>604</v>
      </c>
      <c r="G446" s="228"/>
      <c r="H446" s="231">
        <v>6.0670000000000002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148</v>
      </c>
      <c r="AU446" s="237" t="s">
        <v>83</v>
      </c>
      <c r="AV446" s="13" t="s">
        <v>83</v>
      </c>
      <c r="AW446" s="13" t="s">
        <v>4</v>
      </c>
      <c r="AX446" s="13" t="s">
        <v>81</v>
      </c>
      <c r="AY446" s="237" t="s">
        <v>135</v>
      </c>
    </row>
    <row r="447" s="2" customFormat="1" ht="24.15" customHeight="1">
      <c r="A447" s="41"/>
      <c r="B447" s="42"/>
      <c r="C447" s="271" t="s">
        <v>605</v>
      </c>
      <c r="D447" s="271" t="s">
        <v>247</v>
      </c>
      <c r="E447" s="272" t="s">
        <v>606</v>
      </c>
      <c r="F447" s="273" t="s">
        <v>607</v>
      </c>
      <c r="G447" s="274" t="s">
        <v>269</v>
      </c>
      <c r="H447" s="275">
        <v>44.764000000000003</v>
      </c>
      <c r="I447" s="276"/>
      <c r="J447" s="277">
        <f>ROUND(I447*H447,2)</f>
        <v>0</v>
      </c>
      <c r="K447" s="273" t="s">
        <v>141</v>
      </c>
      <c r="L447" s="278"/>
      <c r="M447" s="279" t="s">
        <v>28</v>
      </c>
      <c r="N447" s="280" t="s">
        <v>44</v>
      </c>
      <c r="O447" s="87"/>
      <c r="P447" s="216">
        <f>O447*H447</f>
        <v>0</v>
      </c>
      <c r="Q447" s="216">
        <v>0.17599999999999999</v>
      </c>
      <c r="R447" s="216">
        <f>Q447*H447</f>
        <v>7.8784640000000001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214</v>
      </c>
      <c r="AT447" s="218" t="s">
        <v>247</v>
      </c>
      <c r="AU447" s="218" t="s">
        <v>83</v>
      </c>
      <c r="AY447" s="20" t="s">
        <v>135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81</v>
      </c>
      <c r="BK447" s="219">
        <f>ROUND(I447*H447,2)</f>
        <v>0</v>
      </c>
      <c r="BL447" s="20" t="s">
        <v>142</v>
      </c>
      <c r="BM447" s="218" t="s">
        <v>608</v>
      </c>
    </row>
    <row r="448" s="2" customFormat="1">
      <c r="A448" s="41"/>
      <c r="B448" s="42"/>
      <c r="C448" s="43"/>
      <c r="D448" s="220" t="s">
        <v>144</v>
      </c>
      <c r="E448" s="43"/>
      <c r="F448" s="221" t="s">
        <v>607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144</v>
      </c>
      <c r="AU448" s="20" t="s">
        <v>83</v>
      </c>
    </row>
    <row r="449" s="14" customFormat="1">
      <c r="A449" s="14"/>
      <c r="B449" s="238"/>
      <c r="C449" s="239"/>
      <c r="D449" s="220" t="s">
        <v>148</v>
      </c>
      <c r="E449" s="240" t="s">
        <v>28</v>
      </c>
      <c r="F449" s="241" t="s">
        <v>469</v>
      </c>
      <c r="G449" s="239"/>
      <c r="H449" s="240" t="s">
        <v>28</v>
      </c>
      <c r="I449" s="242"/>
      <c r="J449" s="239"/>
      <c r="K449" s="239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148</v>
      </c>
      <c r="AU449" s="247" t="s">
        <v>83</v>
      </c>
      <c r="AV449" s="14" t="s">
        <v>81</v>
      </c>
      <c r="AW449" s="14" t="s">
        <v>35</v>
      </c>
      <c r="AX449" s="14" t="s">
        <v>73</v>
      </c>
      <c r="AY449" s="247" t="s">
        <v>135</v>
      </c>
    </row>
    <row r="450" s="13" customFormat="1">
      <c r="A450" s="13"/>
      <c r="B450" s="227"/>
      <c r="C450" s="228"/>
      <c r="D450" s="220" t="s">
        <v>148</v>
      </c>
      <c r="E450" s="229" t="s">
        <v>28</v>
      </c>
      <c r="F450" s="230" t="s">
        <v>582</v>
      </c>
      <c r="G450" s="228"/>
      <c r="H450" s="231">
        <v>35.68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148</v>
      </c>
      <c r="AU450" s="237" t="s">
        <v>83</v>
      </c>
      <c r="AV450" s="13" t="s">
        <v>83</v>
      </c>
      <c r="AW450" s="13" t="s">
        <v>35</v>
      </c>
      <c r="AX450" s="13" t="s">
        <v>73</v>
      </c>
      <c r="AY450" s="237" t="s">
        <v>135</v>
      </c>
    </row>
    <row r="451" s="14" customFormat="1">
      <c r="A451" s="14"/>
      <c r="B451" s="238"/>
      <c r="C451" s="239"/>
      <c r="D451" s="220" t="s">
        <v>148</v>
      </c>
      <c r="E451" s="240" t="s">
        <v>28</v>
      </c>
      <c r="F451" s="241" t="s">
        <v>475</v>
      </c>
      <c r="G451" s="239"/>
      <c r="H451" s="240" t="s">
        <v>28</v>
      </c>
      <c r="I451" s="242"/>
      <c r="J451" s="239"/>
      <c r="K451" s="239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148</v>
      </c>
      <c r="AU451" s="247" t="s">
        <v>83</v>
      </c>
      <c r="AV451" s="14" t="s">
        <v>81</v>
      </c>
      <c r="AW451" s="14" t="s">
        <v>35</v>
      </c>
      <c r="AX451" s="14" t="s">
        <v>73</v>
      </c>
      <c r="AY451" s="247" t="s">
        <v>135</v>
      </c>
    </row>
    <row r="452" s="13" customFormat="1">
      <c r="A452" s="13"/>
      <c r="B452" s="227"/>
      <c r="C452" s="228"/>
      <c r="D452" s="220" t="s">
        <v>148</v>
      </c>
      <c r="E452" s="229" t="s">
        <v>28</v>
      </c>
      <c r="F452" s="230" t="s">
        <v>609</v>
      </c>
      <c r="G452" s="228"/>
      <c r="H452" s="231">
        <v>7.7800000000000002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148</v>
      </c>
      <c r="AU452" s="237" t="s">
        <v>83</v>
      </c>
      <c r="AV452" s="13" t="s">
        <v>83</v>
      </c>
      <c r="AW452" s="13" t="s">
        <v>35</v>
      </c>
      <c r="AX452" s="13" t="s">
        <v>73</v>
      </c>
      <c r="AY452" s="237" t="s">
        <v>135</v>
      </c>
    </row>
    <row r="453" s="16" customFormat="1">
      <c r="A453" s="16"/>
      <c r="B453" s="259"/>
      <c r="C453" s="260"/>
      <c r="D453" s="220" t="s">
        <v>148</v>
      </c>
      <c r="E453" s="261" t="s">
        <v>28</v>
      </c>
      <c r="F453" s="262" t="s">
        <v>172</v>
      </c>
      <c r="G453" s="260"/>
      <c r="H453" s="263">
        <v>43.460000000000001</v>
      </c>
      <c r="I453" s="264"/>
      <c r="J453" s="260"/>
      <c r="K453" s="260"/>
      <c r="L453" s="265"/>
      <c r="M453" s="266"/>
      <c r="N453" s="267"/>
      <c r="O453" s="267"/>
      <c r="P453" s="267"/>
      <c r="Q453" s="267"/>
      <c r="R453" s="267"/>
      <c r="S453" s="267"/>
      <c r="T453" s="268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69" t="s">
        <v>148</v>
      </c>
      <c r="AU453" s="269" t="s">
        <v>83</v>
      </c>
      <c r="AV453" s="16" t="s">
        <v>142</v>
      </c>
      <c r="AW453" s="16" t="s">
        <v>35</v>
      </c>
      <c r="AX453" s="16" t="s">
        <v>81</v>
      </c>
      <c r="AY453" s="269" t="s">
        <v>135</v>
      </c>
    </row>
    <row r="454" s="13" customFormat="1">
      <c r="A454" s="13"/>
      <c r="B454" s="227"/>
      <c r="C454" s="228"/>
      <c r="D454" s="220" t="s">
        <v>148</v>
      </c>
      <c r="E454" s="228"/>
      <c r="F454" s="230" t="s">
        <v>610</v>
      </c>
      <c r="G454" s="228"/>
      <c r="H454" s="231">
        <v>44.764000000000003</v>
      </c>
      <c r="I454" s="232"/>
      <c r="J454" s="228"/>
      <c r="K454" s="228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148</v>
      </c>
      <c r="AU454" s="237" t="s">
        <v>83</v>
      </c>
      <c r="AV454" s="13" t="s">
        <v>83</v>
      </c>
      <c r="AW454" s="13" t="s">
        <v>4</v>
      </c>
      <c r="AX454" s="13" t="s">
        <v>81</v>
      </c>
      <c r="AY454" s="237" t="s">
        <v>135</v>
      </c>
    </row>
    <row r="455" s="2" customFormat="1" ht="24.15" customHeight="1">
      <c r="A455" s="41"/>
      <c r="B455" s="42"/>
      <c r="C455" s="271" t="s">
        <v>611</v>
      </c>
      <c r="D455" s="271" t="s">
        <v>247</v>
      </c>
      <c r="E455" s="272" t="s">
        <v>612</v>
      </c>
      <c r="F455" s="273" t="s">
        <v>613</v>
      </c>
      <c r="G455" s="274" t="s">
        <v>269</v>
      </c>
      <c r="H455" s="275">
        <v>47.698999999999998</v>
      </c>
      <c r="I455" s="276"/>
      <c r="J455" s="277">
        <f>ROUND(I455*H455,2)</f>
        <v>0</v>
      </c>
      <c r="K455" s="273" t="s">
        <v>141</v>
      </c>
      <c r="L455" s="278"/>
      <c r="M455" s="279" t="s">
        <v>28</v>
      </c>
      <c r="N455" s="280" t="s">
        <v>44</v>
      </c>
      <c r="O455" s="87"/>
      <c r="P455" s="216">
        <f>O455*H455</f>
        <v>0</v>
      </c>
      <c r="Q455" s="216">
        <v>0.17599999999999999</v>
      </c>
      <c r="R455" s="216">
        <f>Q455*H455</f>
        <v>8.3950239999999994</v>
      </c>
      <c r="S455" s="216">
        <v>0</v>
      </c>
      <c r="T455" s="217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8" t="s">
        <v>214</v>
      </c>
      <c r="AT455" s="218" t="s">
        <v>247</v>
      </c>
      <c r="AU455" s="218" t="s">
        <v>83</v>
      </c>
      <c r="AY455" s="20" t="s">
        <v>135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20" t="s">
        <v>81</v>
      </c>
      <c r="BK455" s="219">
        <f>ROUND(I455*H455,2)</f>
        <v>0</v>
      </c>
      <c r="BL455" s="20" t="s">
        <v>142</v>
      </c>
      <c r="BM455" s="218" t="s">
        <v>614</v>
      </c>
    </row>
    <row r="456" s="2" customFormat="1">
      <c r="A456" s="41"/>
      <c r="B456" s="42"/>
      <c r="C456" s="43"/>
      <c r="D456" s="220" t="s">
        <v>144</v>
      </c>
      <c r="E456" s="43"/>
      <c r="F456" s="221" t="s">
        <v>613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144</v>
      </c>
      <c r="AU456" s="20" t="s">
        <v>83</v>
      </c>
    </row>
    <row r="457" s="14" customFormat="1">
      <c r="A457" s="14"/>
      <c r="B457" s="238"/>
      <c r="C457" s="239"/>
      <c r="D457" s="220" t="s">
        <v>148</v>
      </c>
      <c r="E457" s="240" t="s">
        <v>28</v>
      </c>
      <c r="F457" s="241" t="s">
        <v>583</v>
      </c>
      <c r="G457" s="239"/>
      <c r="H457" s="240" t="s">
        <v>28</v>
      </c>
      <c r="I457" s="242"/>
      <c r="J457" s="239"/>
      <c r="K457" s="239"/>
      <c r="L457" s="243"/>
      <c r="M457" s="244"/>
      <c r="N457" s="245"/>
      <c r="O457" s="245"/>
      <c r="P457" s="245"/>
      <c r="Q457" s="245"/>
      <c r="R457" s="245"/>
      <c r="S457" s="245"/>
      <c r="T457" s="24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7" t="s">
        <v>148</v>
      </c>
      <c r="AU457" s="247" t="s">
        <v>83</v>
      </c>
      <c r="AV457" s="14" t="s">
        <v>81</v>
      </c>
      <c r="AW457" s="14" t="s">
        <v>35</v>
      </c>
      <c r="AX457" s="14" t="s">
        <v>73</v>
      </c>
      <c r="AY457" s="247" t="s">
        <v>135</v>
      </c>
    </row>
    <row r="458" s="13" customFormat="1">
      <c r="A458" s="13"/>
      <c r="B458" s="227"/>
      <c r="C458" s="228"/>
      <c r="D458" s="220" t="s">
        <v>148</v>
      </c>
      <c r="E458" s="229" t="s">
        <v>28</v>
      </c>
      <c r="F458" s="230" t="s">
        <v>584</v>
      </c>
      <c r="G458" s="228"/>
      <c r="H458" s="231">
        <v>46.310000000000002</v>
      </c>
      <c r="I458" s="232"/>
      <c r="J458" s="228"/>
      <c r="K458" s="228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148</v>
      </c>
      <c r="AU458" s="237" t="s">
        <v>83</v>
      </c>
      <c r="AV458" s="13" t="s">
        <v>83</v>
      </c>
      <c r="AW458" s="13" t="s">
        <v>35</v>
      </c>
      <c r="AX458" s="13" t="s">
        <v>81</v>
      </c>
      <c r="AY458" s="237" t="s">
        <v>135</v>
      </c>
    </row>
    <row r="459" s="13" customFormat="1">
      <c r="A459" s="13"/>
      <c r="B459" s="227"/>
      <c r="C459" s="228"/>
      <c r="D459" s="220" t="s">
        <v>148</v>
      </c>
      <c r="E459" s="228"/>
      <c r="F459" s="230" t="s">
        <v>615</v>
      </c>
      <c r="G459" s="228"/>
      <c r="H459" s="231">
        <v>47.698999999999998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148</v>
      </c>
      <c r="AU459" s="237" t="s">
        <v>83</v>
      </c>
      <c r="AV459" s="13" t="s">
        <v>83</v>
      </c>
      <c r="AW459" s="13" t="s">
        <v>4</v>
      </c>
      <c r="AX459" s="13" t="s">
        <v>81</v>
      </c>
      <c r="AY459" s="237" t="s">
        <v>135</v>
      </c>
    </row>
    <row r="460" s="2" customFormat="1" ht="24.15" customHeight="1">
      <c r="A460" s="41"/>
      <c r="B460" s="42"/>
      <c r="C460" s="207" t="s">
        <v>616</v>
      </c>
      <c r="D460" s="207" t="s">
        <v>137</v>
      </c>
      <c r="E460" s="208" t="s">
        <v>617</v>
      </c>
      <c r="F460" s="209" t="s">
        <v>618</v>
      </c>
      <c r="G460" s="210" t="s">
        <v>269</v>
      </c>
      <c r="H460" s="211">
        <v>429.31</v>
      </c>
      <c r="I460" s="212"/>
      <c r="J460" s="213">
        <f>ROUND(I460*H460,2)</f>
        <v>0</v>
      </c>
      <c r="K460" s="209" t="s">
        <v>141</v>
      </c>
      <c r="L460" s="47"/>
      <c r="M460" s="214" t="s">
        <v>28</v>
      </c>
      <c r="N460" s="215" t="s">
        <v>44</v>
      </c>
      <c r="O460" s="87"/>
      <c r="P460" s="216">
        <f>O460*H460</f>
        <v>0</v>
      </c>
      <c r="Q460" s="216">
        <v>0.11162</v>
      </c>
      <c r="R460" s="216">
        <f>Q460*H460</f>
        <v>47.919582200000001</v>
      </c>
      <c r="S460" s="216">
        <v>0</v>
      </c>
      <c r="T460" s="217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8" t="s">
        <v>142</v>
      </c>
      <c r="AT460" s="218" t="s">
        <v>137</v>
      </c>
      <c r="AU460" s="218" t="s">
        <v>83</v>
      </c>
      <c r="AY460" s="20" t="s">
        <v>135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20" t="s">
        <v>81</v>
      </c>
      <c r="BK460" s="219">
        <f>ROUND(I460*H460,2)</f>
        <v>0</v>
      </c>
      <c r="BL460" s="20" t="s">
        <v>142</v>
      </c>
      <c r="BM460" s="218" t="s">
        <v>619</v>
      </c>
    </row>
    <row r="461" s="2" customFormat="1">
      <c r="A461" s="41"/>
      <c r="B461" s="42"/>
      <c r="C461" s="43"/>
      <c r="D461" s="220" t="s">
        <v>144</v>
      </c>
      <c r="E461" s="43"/>
      <c r="F461" s="221" t="s">
        <v>620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144</v>
      </c>
      <c r="AU461" s="20" t="s">
        <v>83</v>
      </c>
    </row>
    <row r="462" s="2" customFormat="1">
      <c r="A462" s="41"/>
      <c r="B462" s="42"/>
      <c r="C462" s="43"/>
      <c r="D462" s="225" t="s">
        <v>146</v>
      </c>
      <c r="E462" s="43"/>
      <c r="F462" s="226" t="s">
        <v>621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146</v>
      </c>
      <c r="AU462" s="20" t="s">
        <v>83</v>
      </c>
    </row>
    <row r="463" s="14" customFormat="1">
      <c r="A463" s="14"/>
      <c r="B463" s="238"/>
      <c r="C463" s="239"/>
      <c r="D463" s="220" t="s">
        <v>148</v>
      </c>
      <c r="E463" s="240" t="s">
        <v>28</v>
      </c>
      <c r="F463" s="241" t="s">
        <v>505</v>
      </c>
      <c r="G463" s="239"/>
      <c r="H463" s="240" t="s">
        <v>28</v>
      </c>
      <c r="I463" s="242"/>
      <c r="J463" s="239"/>
      <c r="K463" s="239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148</v>
      </c>
      <c r="AU463" s="247" t="s">
        <v>83</v>
      </c>
      <c r="AV463" s="14" t="s">
        <v>81</v>
      </c>
      <c r="AW463" s="14" t="s">
        <v>35</v>
      </c>
      <c r="AX463" s="14" t="s">
        <v>73</v>
      </c>
      <c r="AY463" s="247" t="s">
        <v>135</v>
      </c>
    </row>
    <row r="464" s="13" customFormat="1">
      <c r="A464" s="13"/>
      <c r="B464" s="227"/>
      <c r="C464" s="228"/>
      <c r="D464" s="220" t="s">
        <v>148</v>
      </c>
      <c r="E464" s="229" t="s">
        <v>28</v>
      </c>
      <c r="F464" s="230" t="s">
        <v>622</v>
      </c>
      <c r="G464" s="228"/>
      <c r="H464" s="231">
        <v>429.31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148</v>
      </c>
      <c r="AU464" s="237" t="s">
        <v>83</v>
      </c>
      <c r="AV464" s="13" t="s">
        <v>83</v>
      </c>
      <c r="AW464" s="13" t="s">
        <v>35</v>
      </c>
      <c r="AX464" s="13" t="s">
        <v>81</v>
      </c>
      <c r="AY464" s="237" t="s">
        <v>135</v>
      </c>
    </row>
    <row r="465" s="2" customFormat="1" ht="24.15" customHeight="1">
      <c r="A465" s="41"/>
      <c r="B465" s="42"/>
      <c r="C465" s="271" t="s">
        <v>623</v>
      </c>
      <c r="D465" s="271" t="s">
        <v>247</v>
      </c>
      <c r="E465" s="272" t="s">
        <v>624</v>
      </c>
      <c r="F465" s="273" t="s">
        <v>625</v>
      </c>
      <c r="G465" s="274" t="s">
        <v>269</v>
      </c>
      <c r="H465" s="275">
        <v>433.60300000000001</v>
      </c>
      <c r="I465" s="276"/>
      <c r="J465" s="277">
        <f>ROUND(I465*H465,2)</f>
        <v>0</v>
      </c>
      <c r="K465" s="273" t="s">
        <v>141</v>
      </c>
      <c r="L465" s="278"/>
      <c r="M465" s="279" t="s">
        <v>28</v>
      </c>
      <c r="N465" s="280" t="s">
        <v>44</v>
      </c>
      <c r="O465" s="87"/>
      <c r="P465" s="216">
        <f>O465*H465</f>
        <v>0</v>
      </c>
      <c r="Q465" s="216">
        <v>0.152</v>
      </c>
      <c r="R465" s="216">
        <f>Q465*H465</f>
        <v>65.907656000000003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214</v>
      </c>
      <c r="AT465" s="218" t="s">
        <v>247</v>
      </c>
      <c r="AU465" s="218" t="s">
        <v>83</v>
      </c>
      <c r="AY465" s="20" t="s">
        <v>135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81</v>
      </c>
      <c r="BK465" s="219">
        <f>ROUND(I465*H465,2)</f>
        <v>0</v>
      </c>
      <c r="BL465" s="20" t="s">
        <v>142</v>
      </c>
      <c r="BM465" s="218" t="s">
        <v>626</v>
      </c>
    </row>
    <row r="466" s="2" customFormat="1">
      <c r="A466" s="41"/>
      <c r="B466" s="42"/>
      <c r="C466" s="43"/>
      <c r="D466" s="220" t="s">
        <v>144</v>
      </c>
      <c r="E466" s="43"/>
      <c r="F466" s="221" t="s">
        <v>625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144</v>
      </c>
      <c r="AU466" s="20" t="s">
        <v>83</v>
      </c>
    </row>
    <row r="467" s="14" customFormat="1">
      <c r="A467" s="14"/>
      <c r="B467" s="238"/>
      <c r="C467" s="239"/>
      <c r="D467" s="220" t="s">
        <v>148</v>
      </c>
      <c r="E467" s="240" t="s">
        <v>28</v>
      </c>
      <c r="F467" s="241" t="s">
        <v>505</v>
      </c>
      <c r="G467" s="239"/>
      <c r="H467" s="240" t="s">
        <v>28</v>
      </c>
      <c r="I467" s="242"/>
      <c r="J467" s="239"/>
      <c r="K467" s="239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148</v>
      </c>
      <c r="AU467" s="247" t="s">
        <v>83</v>
      </c>
      <c r="AV467" s="14" t="s">
        <v>81</v>
      </c>
      <c r="AW467" s="14" t="s">
        <v>35</v>
      </c>
      <c r="AX467" s="14" t="s">
        <v>73</v>
      </c>
      <c r="AY467" s="247" t="s">
        <v>135</v>
      </c>
    </row>
    <row r="468" s="13" customFormat="1">
      <c r="A468" s="13"/>
      <c r="B468" s="227"/>
      <c r="C468" s="228"/>
      <c r="D468" s="220" t="s">
        <v>148</v>
      </c>
      <c r="E468" s="229" t="s">
        <v>28</v>
      </c>
      <c r="F468" s="230" t="s">
        <v>622</v>
      </c>
      <c r="G468" s="228"/>
      <c r="H468" s="231">
        <v>429.31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148</v>
      </c>
      <c r="AU468" s="237" t="s">
        <v>83</v>
      </c>
      <c r="AV468" s="13" t="s">
        <v>83</v>
      </c>
      <c r="AW468" s="13" t="s">
        <v>35</v>
      </c>
      <c r="AX468" s="13" t="s">
        <v>81</v>
      </c>
      <c r="AY468" s="237" t="s">
        <v>135</v>
      </c>
    </row>
    <row r="469" s="13" customFormat="1">
      <c r="A469" s="13"/>
      <c r="B469" s="227"/>
      <c r="C469" s="228"/>
      <c r="D469" s="220" t="s">
        <v>148</v>
      </c>
      <c r="E469" s="228"/>
      <c r="F469" s="230" t="s">
        <v>627</v>
      </c>
      <c r="G469" s="228"/>
      <c r="H469" s="231">
        <v>433.60300000000001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148</v>
      </c>
      <c r="AU469" s="237" t="s">
        <v>83</v>
      </c>
      <c r="AV469" s="13" t="s">
        <v>83</v>
      </c>
      <c r="AW469" s="13" t="s">
        <v>4</v>
      </c>
      <c r="AX469" s="13" t="s">
        <v>81</v>
      </c>
      <c r="AY469" s="237" t="s">
        <v>135</v>
      </c>
    </row>
    <row r="470" s="2" customFormat="1" ht="37.8" customHeight="1">
      <c r="A470" s="41"/>
      <c r="B470" s="42"/>
      <c r="C470" s="207" t="s">
        <v>628</v>
      </c>
      <c r="D470" s="207" t="s">
        <v>137</v>
      </c>
      <c r="E470" s="208" t="s">
        <v>629</v>
      </c>
      <c r="F470" s="209" t="s">
        <v>630</v>
      </c>
      <c r="G470" s="210" t="s">
        <v>269</v>
      </c>
      <c r="H470" s="211">
        <v>1453.6300000000001</v>
      </c>
      <c r="I470" s="212"/>
      <c r="J470" s="213">
        <f>ROUND(I470*H470,2)</f>
        <v>0</v>
      </c>
      <c r="K470" s="209" t="s">
        <v>141</v>
      </c>
      <c r="L470" s="47"/>
      <c r="M470" s="214" t="s">
        <v>28</v>
      </c>
      <c r="N470" s="215" t="s">
        <v>44</v>
      </c>
      <c r="O470" s="87"/>
      <c r="P470" s="216">
        <f>O470*H470</f>
        <v>0</v>
      </c>
      <c r="Q470" s="216">
        <v>0.098000000000000004</v>
      </c>
      <c r="R470" s="216">
        <f>Q470*H470</f>
        <v>142.45574000000002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142</v>
      </c>
      <c r="AT470" s="218" t="s">
        <v>137</v>
      </c>
      <c r="AU470" s="218" t="s">
        <v>83</v>
      </c>
      <c r="AY470" s="20" t="s">
        <v>135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81</v>
      </c>
      <c r="BK470" s="219">
        <f>ROUND(I470*H470,2)</f>
        <v>0</v>
      </c>
      <c r="BL470" s="20" t="s">
        <v>142</v>
      </c>
      <c r="BM470" s="218" t="s">
        <v>631</v>
      </c>
    </row>
    <row r="471" s="2" customFormat="1">
      <c r="A471" s="41"/>
      <c r="B471" s="42"/>
      <c r="C471" s="43"/>
      <c r="D471" s="220" t="s">
        <v>144</v>
      </c>
      <c r="E471" s="43"/>
      <c r="F471" s="221" t="s">
        <v>632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144</v>
      </c>
      <c r="AU471" s="20" t="s">
        <v>83</v>
      </c>
    </row>
    <row r="472" s="2" customFormat="1">
      <c r="A472" s="41"/>
      <c r="B472" s="42"/>
      <c r="C472" s="43"/>
      <c r="D472" s="225" t="s">
        <v>146</v>
      </c>
      <c r="E472" s="43"/>
      <c r="F472" s="226" t="s">
        <v>633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146</v>
      </c>
      <c r="AU472" s="20" t="s">
        <v>83</v>
      </c>
    </row>
    <row r="473" s="14" customFormat="1">
      <c r="A473" s="14"/>
      <c r="B473" s="238"/>
      <c r="C473" s="239"/>
      <c r="D473" s="220" t="s">
        <v>148</v>
      </c>
      <c r="E473" s="240" t="s">
        <v>28</v>
      </c>
      <c r="F473" s="241" t="s">
        <v>583</v>
      </c>
      <c r="G473" s="239"/>
      <c r="H473" s="240" t="s">
        <v>28</v>
      </c>
      <c r="I473" s="242"/>
      <c r="J473" s="239"/>
      <c r="K473" s="239"/>
      <c r="L473" s="243"/>
      <c r="M473" s="244"/>
      <c r="N473" s="245"/>
      <c r="O473" s="245"/>
      <c r="P473" s="245"/>
      <c r="Q473" s="245"/>
      <c r="R473" s="245"/>
      <c r="S473" s="245"/>
      <c r="T473" s="24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7" t="s">
        <v>148</v>
      </c>
      <c r="AU473" s="247" t="s">
        <v>83</v>
      </c>
      <c r="AV473" s="14" t="s">
        <v>81</v>
      </c>
      <c r="AW473" s="14" t="s">
        <v>35</v>
      </c>
      <c r="AX473" s="14" t="s">
        <v>73</v>
      </c>
      <c r="AY473" s="247" t="s">
        <v>135</v>
      </c>
    </row>
    <row r="474" s="13" customFormat="1">
      <c r="A474" s="13"/>
      <c r="B474" s="227"/>
      <c r="C474" s="228"/>
      <c r="D474" s="220" t="s">
        <v>148</v>
      </c>
      <c r="E474" s="229" t="s">
        <v>28</v>
      </c>
      <c r="F474" s="230" t="s">
        <v>634</v>
      </c>
      <c r="G474" s="228"/>
      <c r="H474" s="231">
        <v>1453.6300000000001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7" t="s">
        <v>148</v>
      </c>
      <c r="AU474" s="237" t="s">
        <v>83</v>
      </c>
      <c r="AV474" s="13" t="s">
        <v>83</v>
      </c>
      <c r="AW474" s="13" t="s">
        <v>35</v>
      </c>
      <c r="AX474" s="13" t="s">
        <v>81</v>
      </c>
      <c r="AY474" s="237" t="s">
        <v>135</v>
      </c>
    </row>
    <row r="475" s="2" customFormat="1" ht="24.15" customHeight="1">
      <c r="A475" s="41"/>
      <c r="B475" s="42"/>
      <c r="C475" s="271" t="s">
        <v>635</v>
      </c>
      <c r="D475" s="271" t="s">
        <v>247</v>
      </c>
      <c r="E475" s="272" t="s">
        <v>636</v>
      </c>
      <c r="F475" s="273" t="s">
        <v>637</v>
      </c>
      <c r="G475" s="274" t="s">
        <v>269</v>
      </c>
      <c r="H475" s="275">
        <v>1468.1659999999999</v>
      </c>
      <c r="I475" s="276"/>
      <c r="J475" s="277">
        <f>ROUND(I475*H475,2)</f>
        <v>0</v>
      </c>
      <c r="K475" s="273" t="s">
        <v>141</v>
      </c>
      <c r="L475" s="278"/>
      <c r="M475" s="279" t="s">
        <v>28</v>
      </c>
      <c r="N475" s="280" t="s">
        <v>44</v>
      </c>
      <c r="O475" s="87"/>
      <c r="P475" s="216">
        <f>O475*H475</f>
        <v>0</v>
      </c>
      <c r="Q475" s="216">
        <v>0.14499999999999999</v>
      </c>
      <c r="R475" s="216">
        <f>Q475*H475</f>
        <v>212.88406999999998</v>
      </c>
      <c r="S475" s="216">
        <v>0</v>
      </c>
      <c r="T475" s="21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8" t="s">
        <v>214</v>
      </c>
      <c r="AT475" s="218" t="s">
        <v>247</v>
      </c>
      <c r="AU475" s="218" t="s">
        <v>83</v>
      </c>
      <c r="AY475" s="20" t="s">
        <v>135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20" t="s">
        <v>81</v>
      </c>
      <c r="BK475" s="219">
        <f>ROUND(I475*H475,2)</f>
        <v>0</v>
      </c>
      <c r="BL475" s="20" t="s">
        <v>142</v>
      </c>
      <c r="BM475" s="218" t="s">
        <v>638</v>
      </c>
    </row>
    <row r="476" s="2" customFormat="1">
      <c r="A476" s="41"/>
      <c r="B476" s="42"/>
      <c r="C476" s="43"/>
      <c r="D476" s="220" t="s">
        <v>144</v>
      </c>
      <c r="E476" s="43"/>
      <c r="F476" s="221" t="s">
        <v>637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144</v>
      </c>
      <c r="AU476" s="20" t="s">
        <v>83</v>
      </c>
    </row>
    <row r="477" s="2" customFormat="1">
      <c r="A477" s="41"/>
      <c r="B477" s="42"/>
      <c r="C477" s="43"/>
      <c r="D477" s="220" t="s">
        <v>209</v>
      </c>
      <c r="E477" s="43"/>
      <c r="F477" s="270" t="s">
        <v>639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209</v>
      </c>
      <c r="AU477" s="20" t="s">
        <v>83</v>
      </c>
    </row>
    <row r="478" s="14" customFormat="1">
      <c r="A478" s="14"/>
      <c r="B478" s="238"/>
      <c r="C478" s="239"/>
      <c r="D478" s="220" t="s">
        <v>148</v>
      </c>
      <c r="E478" s="240" t="s">
        <v>28</v>
      </c>
      <c r="F478" s="241" t="s">
        <v>583</v>
      </c>
      <c r="G478" s="239"/>
      <c r="H478" s="240" t="s">
        <v>28</v>
      </c>
      <c r="I478" s="242"/>
      <c r="J478" s="239"/>
      <c r="K478" s="239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148</v>
      </c>
      <c r="AU478" s="247" t="s">
        <v>83</v>
      </c>
      <c r="AV478" s="14" t="s">
        <v>81</v>
      </c>
      <c r="AW478" s="14" t="s">
        <v>35</v>
      </c>
      <c r="AX478" s="14" t="s">
        <v>73</v>
      </c>
      <c r="AY478" s="247" t="s">
        <v>135</v>
      </c>
    </row>
    <row r="479" s="13" customFormat="1">
      <c r="A479" s="13"/>
      <c r="B479" s="227"/>
      <c r="C479" s="228"/>
      <c r="D479" s="220" t="s">
        <v>148</v>
      </c>
      <c r="E479" s="229" t="s">
        <v>28</v>
      </c>
      <c r="F479" s="230" t="s">
        <v>634</v>
      </c>
      <c r="G479" s="228"/>
      <c r="H479" s="231">
        <v>1453.6300000000001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148</v>
      </c>
      <c r="AU479" s="237" t="s">
        <v>83</v>
      </c>
      <c r="AV479" s="13" t="s">
        <v>83</v>
      </c>
      <c r="AW479" s="13" t="s">
        <v>35</v>
      </c>
      <c r="AX479" s="13" t="s">
        <v>81</v>
      </c>
      <c r="AY479" s="237" t="s">
        <v>135</v>
      </c>
    </row>
    <row r="480" s="13" customFormat="1">
      <c r="A480" s="13"/>
      <c r="B480" s="227"/>
      <c r="C480" s="228"/>
      <c r="D480" s="220" t="s">
        <v>148</v>
      </c>
      <c r="E480" s="228"/>
      <c r="F480" s="230" t="s">
        <v>640</v>
      </c>
      <c r="G480" s="228"/>
      <c r="H480" s="231">
        <v>1468.1659999999999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148</v>
      </c>
      <c r="AU480" s="237" t="s">
        <v>83</v>
      </c>
      <c r="AV480" s="13" t="s">
        <v>83</v>
      </c>
      <c r="AW480" s="13" t="s">
        <v>4</v>
      </c>
      <c r="AX480" s="13" t="s">
        <v>81</v>
      </c>
      <c r="AY480" s="237" t="s">
        <v>135</v>
      </c>
    </row>
    <row r="481" s="2" customFormat="1" ht="33" customHeight="1">
      <c r="A481" s="41"/>
      <c r="B481" s="42"/>
      <c r="C481" s="207" t="s">
        <v>641</v>
      </c>
      <c r="D481" s="207" t="s">
        <v>137</v>
      </c>
      <c r="E481" s="208" t="s">
        <v>642</v>
      </c>
      <c r="F481" s="209" t="s">
        <v>643</v>
      </c>
      <c r="G481" s="210" t="s">
        <v>269</v>
      </c>
      <c r="H481" s="211">
        <v>282.60000000000002</v>
      </c>
      <c r="I481" s="212"/>
      <c r="J481" s="213">
        <f>ROUND(I481*H481,2)</f>
        <v>0</v>
      </c>
      <c r="K481" s="209" t="s">
        <v>141</v>
      </c>
      <c r="L481" s="47"/>
      <c r="M481" s="214" t="s">
        <v>28</v>
      </c>
      <c r="N481" s="215" t="s">
        <v>44</v>
      </c>
      <c r="O481" s="87"/>
      <c r="P481" s="216">
        <f>O481*H481</f>
        <v>0</v>
      </c>
      <c r="Q481" s="216">
        <v>0.090399999999999994</v>
      </c>
      <c r="R481" s="216">
        <f>Q481*H481</f>
        <v>25.547039999999999</v>
      </c>
      <c r="S481" s="216">
        <v>0</v>
      </c>
      <c r="T481" s="21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8" t="s">
        <v>142</v>
      </c>
      <c r="AT481" s="218" t="s">
        <v>137</v>
      </c>
      <c r="AU481" s="218" t="s">
        <v>83</v>
      </c>
      <c r="AY481" s="20" t="s">
        <v>135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20" t="s">
        <v>81</v>
      </c>
      <c r="BK481" s="219">
        <f>ROUND(I481*H481,2)</f>
        <v>0</v>
      </c>
      <c r="BL481" s="20" t="s">
        <v>142</v>
      </c>
      <c r="BM481" s="218" t="s">
        <v>644</v>
      </c>
    </row>
    <row r="482" s="2" customFormat="1">
      <c r="A482" s="41"/>
      <c r="B482" s="42"/>
      <c r="C482" s="43"/>
      <c r="D482" s="220" t="s">
        <v>144</v>
      </c>
      <c r="E482" s="43"/>
      <c r="F482" s="221" t="s">
        <v>645</v>
      </c>
      <c r="G482" s="43"/>
      <c r="H482" s="43"/>
      <c r="I482" s="222"/>
      <c r="J482" s="43"/>
      <c r="K482" s="43"/>
      <c r="L482" s="47"/>
      <c r="M482" s="223"/>
      <c r="N482" s="22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144</v>
      </c>
      <c r="AU482" s="20" t="s">
        <v>83</v>
      </c>
    </row>
    <row r="483" s="2" customFormat="1">
      <c r="A483" s="41"/>
      <c r="B483" s="42"/>
      <c r="C483" s="43"/>
      <c r="D483" s="225" t="s">
        <v>146</v>
      </c>
      <c r="E483" s="43"/>
      <c r="F483" s="226" t="s">
        <v>646</v>
      </c>
      <c r="G483" s="43"/>
      <c r="H483" s="43"/>
      <c r="I483" s="222"/>
      <c r="J483" s="43"/>
      <c r="K483" s="43"/>
      <c r="L483" s="47"/>
      <c r="M483" s="223"/>
      <c r="N483" s="22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146</v>
      </c>
      <c r="AU483" s="20" t="s">
        <v>83</v>
      </c>
    </row>
    <row r="484" s="14" customFormat="1">
      <c r="A484" s="14"/>
      <c r="B484" s="238"/>
      <c r="C484" s="239"/>
      <c r="D484" s="220" t="s">
        <v>148</v>
      </c>
      <c r="E484" s="240" t="s">
        <v>28</v>
      </c>
      <c r="F484" s="241" t="s">
        <v>436</v>
      </c>
      <c r="G484" s="239"/>
      <c r="H484" s="240" t="s">
        <v>28</v>
      </c>
      <c r="I484" s="242"/>
      <c r="J484" s="239"/>
      <c r="K484" s="239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148</v>
      </c>
      <c r="AU484" s="247" t="s">
        <v>83</v>
      </c>
      <c r="AV484" s="14" t="s">
        <v>81</v>
      </c>
      <c r="AW484" s="14" t="s">
        <v>35</v>
      </c>
      <c r="AX484" s="14" t="s">
        <v>73</v>
      </c>
      <c r="AY484" s="247" t="s">
        <v>135</v>
      </c>
    </row>
    <row r="485" s="13" customFormat="1">
      <c r="A485" s="13"/>
      <c r="B485" s="227"/>
      <c r="C485" s="228"/>
      <c r="D485" s="220" t="s">
        <v>148</v>
      </c>
      <c r="E485" s="229" t="s">
        <v>28</v>
      </c>
      <c r="F485" s="230" t="s">
        <v>647</v>
      </c>
      <c r="G485" s="228"/>
      <c r="H485" s="231">
        <v>282.60000000000002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7" t="s">
        <v>148</v>
      </c>
      <c r="AU485" s="237" t="s">
        <v>83</v>
      </c>
      <c r="AV485" s="13" t="s">
        <v>83</v>
      </c>
      <c r="AW485" s="13" t="s">
        <v>35</v>
      </c>
      <c r="AX485" s="13" t="s">
        <v>81</v>
      </c>
      <c r="AY485" s="237" t="s">
        <v>135</v>
      </c>
    </row>
    <row r="486" s="2" customFormat="1" ht="24.15" customHeight="1">
      <c r="A486" s="41"/>
      <c r="B486" s="42"/>
      <c r="C486" s="271" t="s">
        <v>648</v>
      </c>
      <c r="D486" s="271" t="s">
        <v>247</v>
      </c>
      <c r="E486" s="272" t="s">
        <v>649</v>
      </c>
      <c r="F486" s="273" t="s">
        <v>650</v>
      </c>
      <c r="G486" s="274" t="s">
        <v>269</v>
      </c>
      <c r="H486" s="275">
        <v>285.42599999999999</v>
      </c>
      <c r="I486" s="276"/>
      <c r="J486" s="277">
        <f>ROUND(I486*H486,2)</f>
        <v>0</v>
      </c>
      <c r="K486" s="273" t="s">
        <v>28</v>
      </c>
      <c r="L486" s="278"/>
      <c r="M486" s="279" t="s">
        <v>28</v>
      </c>
      <c r="N486" s="280" t="s">
        <v>44</v>
      </c>
      <c r="O486" s="87"/>
      <c r="P486" s="216">
        <f>O486*H486</f>
        <v>0</v>
      </c>
      <c r="Q486" s="216">
        <v>0.315</v>
      </c>
      <c r="R486" s="216">
        <f>Q486*H486</f>
        <v>89.909189999999995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214</v>
      </c>
      <c r="AT486" s="218" t="s">
        <v>247</v>
      </c>
      <c r="AU486" s="218" t="s">
        <v>83</v>
      </c>
      <c r="AY486" s="20" t="s">
        <v>135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81</v>
      </c>
      <c r="BK486" s="219">
        <f>ROUND(I486*H486,2)</f>
        <v>0</v>
      </c>
      <c r="BL486" s="20" t="s">
        <v>142</v>
      </c>
      <c r="BM486" s="218" t="s">
        <v>651</v>
      </c>
    </row>
    <row r="487" s="2" customFormat="1">
      <c r="A487" s="41"/>
      <c r="B487" s="42"/>
      <c r="C487" s="43"/>
      <c r="D487" s="220" t="s">
        <v>144</v>
      </c>
      <c r="E487" s="43"/>
      <c r="F487" s="221" t="s">
        <v>650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144</v>
      </c>
      <c r="AU487" s="20" t="s">
        <v>83</v>
      </c>
    </row>
    <row r="488" s="2" customFormat="1">
      <c r="A488" s="41"/>
      <c r="B488" s="42"/>
      <c r="C488" s="43"/>
      <c r="D488" s="220" t="s">
        <v>209</v>
      </c>
      <c r="E488" s="43"/>
      <c r="F488" s="270" t="s">
        <v>652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209</v>
      </c>
      <c r="AU488" s="20" t="s">
        <v>83</v>
      </c>
    </row>
    <row r="489" s="14" customFormat="1">
      <c r="A489" s="14"/>
      <c r="B489" s="238"/>
      <c r="C489" s="239"/>
      <c r="D489" s="220" t="s">
        <v>148</v>
      </c>
      <c r="E489" s="240" t="s">
        <v>28</v>
      </c>
      <c r="F489" s="241" t="s">
        <v>436</v>
      </c>
      <c r="G489" s="239"/>
      <c r="H489" s="240" t="s">
        <v>28</v>
      </c>
      <c r="I489" s="242"/>
      <c r="J489" s="239"/>
      <c r="K489" s="239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148</v>
      </c>
      <c r="AU489" s="247" t="s">
        <v>83</v>
      </c>
      <c r="AV489" s="14" t="s">
        <v>81</v>
      </c>
      <c r="AW489" s="14" t="s">
        <v>35</v>
      </c>
      <c r="AX489" s="14" t="s">
        <v>73</v>
      </c>
      <c r="AY489" s="247" t="s">
        <v>135</v>
      </c>
    </row>
    <row r="490" s="13" customFormat="1">
      <c r="A490" s="13"/>
      <c r="B490" s="227"/>
      <c r="C490" s="228"/>
      <c r="D490" s="220" t="s">
        <v>148</v>
      </c>
      <c r="E490" s="229" t="s">
        <v>28</v>
      </c>
      <c r="F490" s="230" t="s">
        <v>647</v>
      </c>
      <c r="G490" s="228"/>
      <c r="H490" s="231">
        <v>282.60000000000002</v>
      </c>
      <c r="I490" s="232"/>
      <c r="J490" s="228"/>
      <c r="K490" s="228"/>
      <c r="L490" s="233"/>
      <c r="M490" s="234"/>
      <c r="N490" s="235"/>
      <c r="O490" s="235"/>
      <c r="P490" s="235"/>
      <c r="Q490" s="235"/>
      <c r="R490" s="235"/>
      <c r="S490" s="235"/>
      <c r="T490" s="23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7" t="s">
        <v>148</v>
      </c>
      <c r="AU490" s="237" t="s">
        <v>83</v>
      </c>
      <c r="AV490" s="13" t="s">
        <v>83</v>
      </c>
      <c r="AW490" s="13" t="s">
        <v>35</v>
      </c>
      <c r="AX490" s="13" t="s">
        <v>81</v>
      </c>
      <c r="AY490" s="237" t="s">
        <v>135</v>
      </c>
    </row>
    <row r="491" s="13" customFormat="1">
      <c r="A491" s="13"/>
      <c r="B491" s="227"/>
      <c r="C491" s="228"/>
      <c r="D491" s="220" t="s">
        <v>148</v>
      </c>
      <c r="E491" s="228"/>
      <c r="F491" s="230" t="s">
        <v>653</v>
      </c>
      <c r="G491" s="228"/>
      <c r="H491" s="231">
        <v>285.42599999999999</v>
      </c>
      <c r="I491" s="232"/>
      <c r="J491" s="228"/>
      <c r="K491" s="228"/>
      <c r="L491" s="233"/>
      <c r="M491" s="234"/>
      <c r="N491" s="235"/>
      <c r="O491" s="235"/>
      <c r="P491" s="235"/>
      <c r="Q491" s="235"/>
      <c r="R491" s="235"/>
      <c r="S491" s="235"/>
      <c r="T491" s="23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7" t="s">
        <v>148</v>
      </c>
      <c r="AU491" s="237" t="s">
        <v>83</v>
      </c>
      <c r="AV491" s="13" t="s">
        <v>83</v>
      </c>
      <c r="AW491" s="13" t="s">
        <v>4</v>
      </c>
      <c r="AX491" s="13" t="s">
        <v>81</v>
      </c>
      <c r="AY491" s="237" t="s">
        <v>135</v>
      </c>
    </row>
    <row r="492" s="2" customFormat="1" ht="16.5" customHeight="1">
      <c r="A492" s="41"/>
      <c r="B492" s="42"/>
      <c r="C492" s="271" t="s">
        <v>654</v>
      </c>
      <c r="D492" s="271" t="s">
        <v>247</v>
      </c>
      <c r="E492" s="272" t="s">
        <v>655</v>
      </c>
      <c r="F492" s="273" t="s">
        <v>656</v>
      </c>
      <c r="G492" s="274" t="s">
        <v>232</v>
      </c>
      <c r="H492" s="275">
        <v>83.280000000000001</v>
      </c>
      <c r="I492" s="276"/>
      <c r="J492" s="277">
        <f>ROUND(I492*H492,2)</f>
        <v>0</v>
      </c>
      <c r="K492" s="273" t="s">
        <v>141</v>
      </c>
      <c r="L492" s="278"/>
      <c r="M492" s="279" t="s">
        <v>28</v>
      </c>
      <c r="N492" s="280" t="s">
        <v>44</v>
      </c>
      <c r="O492" s="87"/>
      <c r="P492" s="216">
        <f>O492*H492</f>
        <v>0</v>
      </c>
      <c r="Q492" s="216">
        <v>1</v>
      </c>
      <c r="R492" s="216">
        <f>Q492*H492</f>
        <v>83.280000000000001</v>
      </c>
      <c r="S492" s="216">
        <v>0</v>
      </c>
      <c r="T492" s="21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8" t="s">
        <v>214</v>
      </c>
      <c r="AT492" s="218" t="s">
        <v>247</v>
      </c>
      <c r="AU492" s="218" t="s">
        <v>83</v>
      </c>
      <c r="AY492" s="20" t="s">
        <v>135</v>
      </c>
      <c r="BE492" s="219">
        <f>IF(N492="základní",J492,0)</f>
        <v>0</v>
      </c>
      <c r="BF492" s="219">
        <f>IF(N492="snížená",J492,0)</f>
        <v>0</v>
      </c>
      <c r="BG492" s="219">
        <f>IF(N492="zákl. přenesená",J492,0)</f>
        <v>0</v>
      </c>
      <c r="BH492" s="219">
        <f>IF(N492="sníž. přenesená",J492,0)</f>
        <v>0</v>
      </c>
      <c r="BI492" s="219">
        <f>IF(N492="nulová",J492,0)</f>
        <v>0</v>
      </c>
      <c r="BJ492" s="20" t="s">
        <v>81</v>
      </c>
      <c r="BK492" s="219">
        <f>ROUND(I492*H492,2)</f>
        <v>0</v>
      </c>
      <c r="BL492" s="20" t="s">
        <v>142</v>
      </c>
      <c r="BM492" s="218" t="s">
        <v>657</v>
      </c>
    </row>
    <row r="493" s="2" customFormat="1">
      <c r="A493" s="41"/>
      <c r="B493" s="42"/>
      <c r="C493" s="43"/>
      <c r="D493" s="220" t="s">
        <v>144</v>
      </c>
      <c r="E493" s="43"/>
      <c r="F493" s="221" t="s">
        <v>656</v>
      </c>
      <c r="G493" s="43"/>
      <c r="H493" s="43"/>
      <c r="I493" s="222"/>
      <c r="J493" s="43"/>
      <c r="K493" s="43"/>
      <c r="L493" s="47"/>
      <c r="M493" s="223"/>
      <c r="N493" s="22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144</v>
      </c>
      <c r="AU493" s="20" t="s">
        <v>83</v>
      </c>
    </row>
    <row r="494" s="13" customFormat="1">
      <c r="A494" s="13"/>
      <c r="B494" s="227"/>
      <c r="C494" s="228"/>
      <c r="D494" s="220" t="s">
        <v>148</v>
      </c>
      <c r="E494" s="229" t="s">
        <v>28</v>
      </c>
      <c r="F494" s="230" t="s">
        <v>658</v>
      </c>
      <c r="G494" s="228"/>
      <c r="H494" s="231">
        <v>9.4280000000000008</v>
      </c>
      <c r="I494" s="232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148</v>
      </c>
      <c r="AU494" s="237" t="s">
        <v>83</v>
      </c>
      <c r="AV494" s="13" t="s">
        <v>83</v>
      </c>
      <c r="AW494" s="13" t="s">
        <v>35</v>
      </c>
      <c r="AX494" s="13" t="s">
        <v>73</v>
      </c>
      <c r="AY494" s="237" t="s">
        <v>135</v>
      </c>
    </row>
    <row r="495" s="13" customFormat="1">
      <c r="A495" s="13"/>
      <c r="B495" s="227"/>
      <c r="C495" s="228"/>
      <c r="D495" s="220" t="s">
        <v>148</v>
      </c>
      <c r="E495" s="229" t="s">
        <v>28</v>
      </c>
      <c r="F495" s="230" t="s">
        <v>659</v>
      </c>
      <c r="G495" s="228"/>
      <c r="H495" s="231">
        <v>32.212000000000003</v>
      </c>
      <c r="I495" s="232"/>
      <c r="J495" s="228"/>
      <c r="K495" s="228"/>
      <c r="L495" s="233"/>
      <c r="M495" s="234"/>
      <c r="N495" s="235"/>
      <c r="O495" s="235"/>
      <c r="P495" s="235"/>
      <c r="Q495" s="235"/>
      <c r="R495" s="235"/>
      <c r="S495" s="235"/>
      <c r="T495" s="23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7" t="s">
        <v>148</v>
      </c>
      <c r="AU495" s="237" t="s">
        <v>83</v>
      </c>
      <c r="AV495" s="13" t="s">
        <v>83</v>
      </c>
      <c r="AW495" s="13" t="s">
        <v>35</v>
      </c>
      <c r="AX495" s="13" t="s">
        <v>73</v>
      </c>
      <c r="AY495" s="237" t="s">
        <v>135</v>
      </c>
    </row>
    <row r="496" s="16" customFormat="1">
      <c r="A496" s="16"/>
      <c r="B496" s="259"/>
      <c r="C496" s="260"/>
      <c r="D496" s="220" t="s">
        <v>148</v>
      </c>
      <c r="E496" s="261" t="s">
        <v>28</v>
      </c>
      <c r="F496" s="262" t="s">
        <v>172</v>
      </c>
      <c r="G496" s="260"/>
      <c r="H496" s="263">
        <v>41.640000000000001</v>
      </c>
      <c r="I496" s="264"/>
      <c r="J496" s="260"/>
      <c r="K496" s="260"/>
      <c r="L496" s="265"/>
      <c r="M496" s="266"/>
      <c r="N496" s="267"/>
      <c r="O496" s="267"/>
      <c r="P496" s="267"/>
      <c r="Q496" s="267"/>
      <c r="R496" s="267"/>
      <c r="S496" s="267"/>
      <c r="T496" s="268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69" t="s">
        <v>148</v>
      </c>
      <c r="AU496" s="269" t="s">
        <v>83</v>
      </c>
      <c r="AV496" s="16" t="s">
        <v>142</v>
      </c>
      <c r="AW496" s="16" t="s">
        <v>35</v>
      </c>
      <c r="AX496" s="16" t="s">
        <v>81</v>
      </c>
      <c r="AY496" s="269" t="s">
        <v>135</v>
      </c>
    </row>
    <row r="497" s="13" customFormat="1">
      <c r="A497" s="13"/>
      <c r="B497" s="227"/>
      <c r="C497" s="228"/>
      <c r="D497" s="220" t="s">
        <v>148</v>
      </c>
      <c r="E497" s="228"/>
      <c r="F497" s="230" t="s">
        <v>660</v>
      </c>
      <c r="G497" s="228"/>
      <c r="H497" s="231">
        <v>83.280000000000001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148</v>
      </c>
      <c r="AU497" s="237" t="s">
        <v>83</v>
      </c>
      <c r="AV497" s="13" t="s">
        <v>83</v>
      </c>
      <c r="AW497" s="13" t="s">
        <v>4</v>
      </c>
      <c r="AX497" s="13" t="s">
        <v>81</v>
      </c>
      <c r="AY497" s="237" t="s">
        <v>135</v>
      </c>
    </row>
    <row r="498" s="12" customFormat="1" ht="22.8" customHeight="1">
      <c r="A498" s="12"/>
      <c r="B498" s="191"/>
      <c r="C498" s="192"/>
      <c r="D498" s="193" t="s">
        <v>72</v>
      </c>
      <c r="E498" s="205" t="s">
        <v>214</v>
      </c>
      <c r="F498" s="205" t="s">
        <v>661</v>
      </c>
      <c r="G498" s="192"/>
      <c r="H498" s="192"/>
      <c r="I498" s="195"/>
      <c r="J498" s="206">
        <f>BK498</f>
        <v>0</v>
      </c>
      <c r="K498" s="192"/>
      <c r="L498" s="197"/>
      <c r="M498" s="198"/>
      <c r="N498" s="199"/>
      <c r="O498" s="199"/>
      <c r="P498" s="200">
        <f>SUM(P499:P574)</f>
        <v>0</v>
      </c>
      <c r="Q498" s="199"/>
      <c r="R498" s="200">
        <f>SUM(R499:R574)</f>
        <v>24.548982890000005</v>
      </c>
      <c r="S498" s="199"/>
      <c r="T498" s="201">
        <f>SUM(T499:T574)</f>
        <v>18.63288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2" t="s">
        <v>81</v>
      </c>
      <c r="AT498" s="203" t="s">
        <v>72</v>
      </c>
      <c r="AU498" s="203" t="s">
        <v>81</v>
      </c>
      <c r="AY498" s="202" t="s">
        <v>135</v>
      </c>
      <c r="BK498" s="204">
        <f>SUM(BK499:BK574)</f>
        <v>0</v>
      </c>
    </row>
    <row r="499" s="2" customFormat="1" ht="24.15" customHeight="1">
      <c r="A499" s="41"/>
      <c r="B499" s="42"/>
      <c r="C499" s="207" t="s">
        <v>662</v>
      </c>
      <c r="D499" s="207" t="s">
        <v>137</v>
      </c>
      <c r="E499" s="208" t="s">
        <v>663</v>
      </c>
      <c r="F499" s="209" t="s">
        <v>664</v>
      </c>
      <c r="G499" s="210" t="s">
        <v>315</v>
      </c>
      <c r="H499" s="211">
        <v>110.54000000000001</v>
      </c>
      <c r="I499" s="212"/>
      <c r="J499" s="213">
        <f>ROUND(I499*H499,2)</f>
        <v>0</v>
      </c>
      <c r="K499" s="209" t="s">
        <v>141</v>
      </c>
      <c r="L499" s="47"/>
      <c r="M499" s="214" t="s">
        <v>28</v>
      </c>
      <c r="N499" s="215" t="s">
        <v>44</v>
      </c>
      <c r="O499" s="87"/>
      <c r="P499" s="216">
        <f>O499*H499</f>
        <v>0</v>
      </c>
      <c r="Q499" s="216">
        <v>1.0000000000000001E-05</v>
      </c>
      <c r="R499" s="216">
        <f>Q499*H499</f>
        <v>0.0011054000000000001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142</v>
      </c>
      <c r="AT499" s="218" t="s">
        <v>137</v>
      </c>
      <c r="AU499" s="218" t="s">
        <v>83</v>
      </c>
      <c r="AY499" s="20" t="s">
        <v>135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81</v>
      </c>
      <c r="BK499" s="219">
        <f>ROUND(I499*H499,2)</f>
        <v>0</v>
      </c>
      <c r="BL499" s="20" t="s">
        <v>142</v>
      </c>
      <c r="BM499" s="218" t="s">
        <v>665</v>
      </c>
    </row>
    <row r="500" s="2" customFormat="1">
      <c r="A500" s="41"/>
      <c r="B500" s="42"/>
      <c r="C500" s="43"/>
      <c r="D500" s="220" t="s">
        <v>144</v>
      </c>
      <c r="E500" s="43"/>
      <c r="F500" s="221" t="s">
        <v>666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144</v>
      </c>
      <c r="AU500" s="20" t="s">
        <v>83</v>
      </c>
    </row>
    <row r="501" s="2" customFormat="1">
      <c r="A501" s="41"/>
      <c r="B501" s="42"/>
      <c r="C501" s="43"/>
      <c r="D501" s="225" t="s">
        <v>146</v>
      </c>
      <c r="E501" s="43"/>
      <c r="F501" s="226" t="s">
        <v>667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146</v>
      </c>
      <c r="AU501" s="20" t="s">
        <v>83</v>
      </c>
    </row>
    <row r="502" s="13" customFormat="1">
      <c r="A502" s="13"/>
      <c r="B502" s="227"/>
      <c r="C502" s="228"/>
      <c r="D502" s="220" t="s">
        <v>148</v>
      </c>
      <c r="E502" s="229" t="s">
        <v>28</v>
      </c>
      <c r="F502" s="230" t="s">
        <v>668</v>
      </c>
      <c r="G502" s="228"/>
      <c r="H502" s="231">
        <v>110.54000000000001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148</v>
      </c>
      <c r="AU502" s="237" t="s">
        <v>83</v>
      </c>
      <c r="AV502" s="13" t="s">
        <v>83</v>
      </c>
      <c r="AW502" s="13" t="s">
        <v>35</v>
      </c>
      <c r="AX502" s="13" t="s">
        <v>81</v>
      </c>
      <c r="AY502" s="237" t="s">
        <v>135</v>
      </c>
    </row>
    <row r="503" s="2" customFormat="1" ht="24.15" customHeight="1">
      <c r="A503" s="41"/>
      <c r="B503" s="42"/>
      <c r="C503" s="271" t="s">
        <v>669</v>
      </c>
      <c r="D503" s="271" t="s">
        <v>247</v>
      </c>
      <c r="E503" s="272" t="s">
        <v>670</v>
      </c>
      <c r="F503" s="273" t="s">
        <v>671</v>
      </c>
      <c r="G503" s="274" t="s">
        <v>315</v>
      </c>
      <c r="H503" s="275">
        <v>116.06699999999999</v>
      </c>
      <c r="I503" s="276"/>
      <c r="J503" s="277">
        <f>ROUND(I503*H503,2)</f>
        <v>0</v>
      </c>
      <c r="K503" s="273" t="s">
        <v>141</v>
      </c>
      <c r="L503" s="278"/>
      <c r="M503" s="279" t="s">
        <v>28</v>
      </c>
      <c r="N503" s="280" t="s">
        <v>44</v>
      </c>
      <c r="O503" s="87"/>
      <c r="P503" s="216">
        <f>O503*H503</f>
        <v>0</v>
      </c>
      <c r="Q503" s="216">
        <v>0.0026700000000000001</v>
      </c>
      <c r="R503" s="216">
        <f>Q503*H503</f>
        <v>0.30989888999999998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214</v>
      </c>
      <c r="AT503" s="218" t="s">
        <v>247</v>
      </c>
      <c r="AU503" s="218" t="s">
        <v>83</v>
      </c>
      <c r="AY503" s="20" t="s">
        <v>135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81</v>
      </c>
      <c r="BK503" s="219">
        <f>ROUND(I503*H503,2)</f>
        <v>0</v>
      </c>
      <c r="BL503" s="20" t="s">
        <v>142</v>
      </c>
      <c r="BM503" s="218" t="s">
        <v>672</v>
      </c>
    </row>
    <row r="504" s="2" customFormat="1">
      <c r="A504" s="41"/>
      <c r="B504" s="42"/>
      <c r="C504" s="43"/>
      <c r="D504" s="220" t="s">
        <v>144</v>
      </c>
      <c r="E504" s="43"/>
      <c r="F504" s="221" t="s">
        <v>671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144</v>
      </c>
      <c r="AU504" s="20" t="s">
        <v>83</v>
      </c>
    </row>
    <row r="505" s="13" customFormat="1">
      <c r="A505" s="13"/>
      <c r="B505" s="227"/>
      <c r="C505" s="228"/>
      <c r="D505" s="220" t="s">
        <v>148</v>
      </c>
      <c r="E505" s="229" t="s">
        <v>28</v>
      </c>
      <c r="F505" s="230" t="s">
        <v>668</v>
      </c>
      <c r="G505" s="228"/>
      <c r="H505" s="231">
        <v>110.54000000000001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7" t="s">
        <v>148</v>
      </c>
      <c r="AU505" s="237" t="s">
        <v>83</v>
      </c>
      <c r="AV505" s="13" t="s">
        <v>83</v>
      </c>
      <c r="AW505" s="13" t="s">
        <v>35</v>
      </c>
      <c r="AX505" s="13" t="s">
        <v>81</v>
      </c>
      <c r="AY505" s="237" t="s">
        <v>135</v>
      </c>
    </row>
    <row r="506" s="13" customFormat="1">
      <c r="A506" s="13"/>
      <c r="B506" s="227"/>
      <c r="C506" s="228"/>
      <c r="D506" s="220" t="s">
        <v>148</v>
      </c>
      <c r="E506" s="228"/>
      <c r="F506" s="230" t="s">
        <v>673</v>
      </c>
      <c r="G506" s="228"/>
      <c r="H506" s="231">
        <v>116.06699999999999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148</v>
      </c>
      <c r="AU506" s="237" t="s">
        <v>83</v>
      </c>
      <c r="AV506" s="13" t="s">
        <v>83</v>
      </c>
      <c r="AW506" s="13" t="s">
        <v>4</v>
      </c>
      <c r="AX506" s="13" t="s">
        <v>81</v>
      </c>
      <c r="AY506" s="237" t="s">
        <v>135</v>
      </c>
    </row>
    <row r="507" s="2" customFormat="1" ht="24.15" customHeight="1">
      <c r="A507" s="41"/>
      <c r="B507" s="42"/>
      <c r="C507" s="207" t="s">
        <v>674</v>
      </c>
      <c r="D507" s="207" t="s">
        <v>137</v>
      </c>
      <c r="E507" s="208" t="s">
        <v>675</v>
      </c>
      <c r="F507" s="209" t="s">
        <v>676</v>
      </c>
      <c r="G507" s="210" t="s">
        <v>140</v>
      </c>
      <c r="H507" s="211">
        <v>3.5640000000000001</v>
      </c>
      <c r="I507" s="212"/>
      <c r="J507" s="213">
        <f>ROUND(I507*H507,2)</f>
        <v>0</v>
      </c>
      <c r="K507" s="209" t="s">
        <v>141</v>
      </c>
      <c r="L507" s="47"/>
      <c r="M507" s="214" t="s">
        <v>28</v>
      </c>
      <c r="N507" s="215" t="s">
        <v>44</v>
      </c>
      <c r="O507" s="87"/>
      <c r="P507" s="216">
        <f>O507*H507</f>
        <v>0</v>
      </c>
      <c r="Q507" s="216">
        <v>0</v>
      </c>
      <c r="R507" s="216">
        <f>Q507*H507</f>
        <v>0</v>
      </c>
      <c r="S507" s="216">
        <v>1.9199999999999999</v>
      </c>
      <c r="T507" s="217">
        <f>S507*H507</f>
        <v>6.8428800000000001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8" t="s">
        <v>142</v>
      </c>
      <c r="AT507" s="218" t="s">
        <v>137</v>
      </c>
      <c r="AU507" s="218" t="s">
        <v>83</v>
      </c>
      <c r="AY507" s="20" t="s">
        <v>135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20" t="s">
        <v>81</v>
      </c>
      <c r="BK507" s="219">
        <f>ROUND(I507*H507,2)</f>
        <v>0</v>
      </c>
      <c r="BL507" s="20" t="s">
        <v>142</v>
      </c>
      <c r="BM507" s="218" t="s">
        <v>677</v>
      </c>
    </row>
    <row r="508" s="2" customFormat="1">
      <c r="A508" s="41"/>
      <c r="B508" s="42"/>
      <c r="C508" s="43"/>
      <c r="D508" s="220" t="s">
        <v>144</v>
      </c>
      <c r="E508" s="43"/>
      <c r="F508" s="221" t="s">
        <v>678</v>
      </c>
      <c r="G508" s="43"/>
      <c r="H508" s="43"/>
      <c r="I508" s="222"/>
      <c r="J508" s="43"/>
      <c r="K508" s="43"/>
      <c r="L508" s="47"/>
      <c r="M508" s="223"/>
      <c r="N508" s="22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144</v>
      </c>
      <c r="AU508" s="20" t="s">
        <v>83</v>
      </c>
    </row>
    <row r="509" s="2" customFormat="1">
      <c r="A509" s="41"/>
      <c r="B509" s="42"/>
      <c r="C509" s="43"/>
      <c r="D509" s="225" t="s">
        <v>146</v>
      </c>
      <c r="E509" s="43"/>
      <c r="F509" s="226" t="s">
        <v>679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146</v>
      </c>
      <c r="AU509" s="20" t="s">
        <v>83</v>
      </c>
    </row>
    <row r="510" s="13" customFormat="1">
      <c r="A510" s="13"/>
      <c r="B510" s="227"/>
      <c r="C510" s="228"/>
      <c r="D510" s="220" t="s">
        <v>148</v>
      </c>
      <c r="E510" s="229" t="s">
        <v>28</v>
      </c>
      <c r="F510" s="230" t="s">
        <v>680</v>
      </c>
      <c r="G510" s="228"/>
      <c r="H510" s="231">
        <v>3.5640000000000001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148</v>
      </c>
      <c r="AU510" s="237" t="s">
        <v>83</v>
      </c>
      <c r="AV510" s="13" t="s">
        <v>83</v>
      </c>
      <c r="AW510" s="13" t="s">
        <v>35</v>
      </c>
      <c r="AX510" s="13" t="s">
        <v>73</v>
      </c>
      <c r="AY510" s="237" t="s">
        <v>135</v>
      </c>
    </row>
    <row r="511" s="16" customFormat="1">
      <c r="A511" s="16"/>
      <c r="B511" s="259"/>
      <c r="C511" s="260"/>
      <c r="D511" s="220" t="s">
        <v>148</v>
      </c>
      <c r="E511" s="261" t="s">
        <v>28</v>
      </c>
      <c r="F511" s="262" t="s">
        <v>172</v>
      </c>
      <c r="G511" s="260"/>
      <c r="H511" s="263">
        <v>3.5640000000000001</v>
      </c>
      <c r="I511" s="264"/>
      <c r="J511" s="260"/>
      <c r="K511" s="260"/>
      <c r="L511" s="265"/>
      <c r="M511" s="266"/>
      <c r="N511" s="267"/>
      <c r="O511" s="267"/>
      <c r="P511" s="267"/>
      <c r="Q511" s="267"/>
      <c r="R511" s="267"/>
      <c r="S511" s="267"/>
      <c r="T511" s="268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69" t="s">
        <v>148</v>
      </c>
      <c r="AU511" s="269" t="s">
        <v>83</v>
      </c>
      <c r="AV511" s="16" t="s">
        <v>142</v>
      </c>
      <c r="AW511" s="16" t="s">
        <v>35</v>
      </c>
      <c r="AX511" s="16" t="s">
        <v>81</v>
      </c>
      <c r="AY511" s="269" t="s">
        <v>135</v>
      </c>
    </row>
    <row r="512" s="2" customFormat="1" ht="24.15" customHeight="1">
      <c r="A512" s="41"/>
      <c r="B512" s="42"/>
      <c r="C512" s="207" t="s">
        <v>681</v>
      </c>
      <c r="D512" s="207" t="s">
        <v>137</v>
      </c>
      <c r="E512" s="208" t="s">
        <v>682</v>
      </c>
      <c r="F512" s="209" t="s">
        <v>683</v>
      </c>
      <c r="G512" s="210" t="s">
        <v>368</v>
      </c>
      <c r="H512" s="211">
        <v>20</v>
      </c>
      <c r="I512" s="212"/>
      <c r="J512" s="213">
        <f>ROUND(I512*H512,2)</f>
        <v>0</v>
      </c>
      <c r="K512" s="209" t="s">
        <v>141</v>
      </c>
      <c r="L512" s="47"/>
      <c r="M512" s="214" t="s">
        <v>28</v>
      </c>
      <c r="N512" s="215" t="s">
        <v>44</v>
      </c>
      <c r="O512" s="87"/>
      <c r="P512" s="216">
        <f>O512*H512</f>
        <v>0</v>
      </c>
      <c r="Q512" s="216">
        <v>0.12422</v>
      </c>
      <c r="R512" s="216">
        <f>Q512*H512</f>
        <v>2.4843999999999999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142</v>
      </c>
      <c r="AT512" s="218" t="s">
        <v>137</v>
      </c>
      <c r="AU512" s="218" t="s">
        <v>83</v>
      </c>
      <c r="AY512" s="20" t="s">
        <v>135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81</v>
      </c>
      <c r="BK512" s="219">
        <f>ROUND(I512*H512,2)</f>
        <v>0</v>
      </c>
      <c r="BL512" s="20" t="s">
        <v>142</v>
      </c>
      <c r="BM512" s="218" t="s">
        <v>684</v>
      </c>
    </row>
    <row r="513" s="2" customFormat="1">
      <c r="A513" s="41"/>
      <c r="B513" s="42"/>
      <c r="C513" s="43"/>
      <c r="D513" s="220" t="s">
        <v>144</v>
      </c>
      <c r="E513" s="43"/>
      <c r="F513" s="221" t="s">
        <v>685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144</v>
      </c>
      <c r="AU513" s="20" t="s">
        <v>83</v>
      </c>
    </row>
    <row r="514" s="2" customFormat="1">
      <c r="A514" s="41"/>
      <c r="B514" s="42"/>
      <c r="C514" s="43"/>
      <c r="D514" s="225" t="s">
        <v>146</v>
      </c>
      <c r="E514" s="43"/>
      <c r="F514" s="226" t="s">
        <v>686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146</v>
      </c>
      <c r="AU514" s="20" t="s">
        <v>83</v>
      </c>
    </row>
    <row r="515" s="13" customFormat="1">
      <c r="A515" s="13"/>
      <c r="B515" s="227"/>
      <c r="C515" s="228"/>
      <c r="D515" s="220" t="s">
        <v>148</v>
      </c>
      <c r="E515" s="229" t="s">
        <v>28</v>
      </c>
      <c r="F515" s="230" t="s">
        <v>301</v>
      </c>
      <c r="G515" s="228"/>
      <c r="H515" s="231">
        <v>20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148</v>
      </c>
      <c r="AU515" s="237" t="s">
        <v>83</v>
      </c>
      <c r="AV515" s="13" t="s">
        <v>83</v>
      </c>
      <c r="AW515" s="13" t="s">
        <v>35</v>
      </c>
      <c r="AX515" s="13" t="s">
        <v>81</v>
      </c>
      <c r="AY515" s="237" t="s">
        <v>135</v>
      </c>
    </row>
    <row r="516" s="2" customFormat="1" ht="24.15" customHeight="1">
      <c r="A516" s="41"/>
      <c r="B516" s="42"/>
      <c r="C516" s="271" t="s">
        <v>687</v>
      </c>
      <c r="D516" s="271" t="s">
        <v>247</v>
      </c>
      <c r="E516" s="272" t="s">
        <v>688</v>
      </c>
      <c r="F516" s="273" t="s">
        <v>689</v>
      </c>
      <c r="G516" s="274" t="s">
        <v>368</v>
      </c>
      <c r="H516" s="275">
        <v>20</v>
      </c>
      <c r="I516" s="276"/>
      <c r="J516" s="277">
        <f>ROUND(I516*H516,2)</f>
        <v>0</v>
      </c>
      <c r="K516" s="273" t="s">
        <v>141</v>
      </c>
      <c r="L516" s="278"/>
      <c r="M516" s="279" t="s">
        <v>28</v>
      </c>
      <c r="N516" s="280" t="s">
        <v>44</v>
      </c>
      <c r="O516" s="87"/>
      <c r="P516" s="216">
        <f>O516*H516</f>
        <v>0</v>
      </c>
      <c r="Q516" s="216">
        <v>0.097000000000000003</v>
      </c>
      <c r="R516" s="216">
        <f>Q516*H516</f>
        <v>1.94</v>
      </c>
      <c r="S516" s="216">
        <v>0</v>
      </c>
      <c r="T516" s="21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214</v>
      </c>
      <c r="AT516" s="218" t="s">
        <v>247</v>
      </c>
      <c r="AU516" s="218" t="s">
        <v>83</v>
      </c>
      <c r="AY516" s="20" t="s">
        <v>135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81</v>
      </c>
      <c r="BK516" s="219">
        <f>ROUND(I516*H516,2)</f>
        <v>0</v>
      </c>
      <c r="BL516" s="20" t="s">
        <v>142</v>
      </c>
      <c r="BM516" s="218" t="s">
        <v>690</v>
      </c>
    </row>
    <row r="517" s="2" customFormat="1">
      <c r="A517" s="41"/>
      <c r="B517" s="42"/>
      <c r="C517" s="43"/>
      <c r="D517" s="220" t="s">
        <v>144</v>
      </c>
      <c r="E517" s="43"/>
      <c r="F517" s="221" t="s">
        <v>689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144</v>
      </c>
      <c r="AU517" s="20" t="s">
        <v>83</v>
      </c>
    </row>
    <row r="518" s="2" customFormat="1">
      <c r="A518" s="41"/>
      <c r="B518" s="42"/>
      <c r="C518" s="43"/>
      <c r="D518" s="220" t="s">
        <v>209</v>
      </c>
      <c r="E518" s="43"/>
      <c r="F518" s="270" t="s">
        <v>691</v>
      </c>
      <c r="G518" s="43"/>
      <c r="H518" s="43"/>
      <c r="I518" s="222"/>
      <c r="J518" s="43"/>
      <c r="K518" s="43"/>
      <c r="L518" s="47"/>
      <c r="M518" s="223"/>
      <c r="N518" s="22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209</v>
      </c>
      <c r="AU518" s="20" t="s">
        <v>83</v>
      </c>
    </row>
    <row r="519" s="13" customFormat="1">
      <c r="A519" s="13"/>
      <c r="B519" s="227"/>
      <c r="C519" s="228"/>
      <c r="D519" s="220" t="s">
        <v>148</v>
      </c>
      <c r="E519" s="229" t="s">
        <v>28</v>
      </c>
      <c r="F519" s="230" t="s">
        <v>301</v>
      </c>
      <c r="G519" s="228"/>
      <c r="H519" s="231">
        <v>20</v>
      </c>
      <c r="I519" s="232"/>
      <c r="J519" s="228"/>
      <c r="K519" s="228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148</v>
      </c>
      <c r="AU519" s="237" t="s">
        <v>83</v>
      </c>
      <c r="AV519" s="13" t="s">
        <v>83</v>
      </c>
      <c r="AW519" s="13" t="s">
        <v>35</v>
      </c>
      <c r="AX519" s="13" t="s">
        <v>81</v>
      </c>
      <c r="AY519" s="237" t="s">
        <v>135</v>
      </c>
    </row>
    <row r="520" s="2" customFormat="1" ht="24.15" customHeight="1">
      <c r="A520" s="41"/>
      <c r="B520" s="42"/>
      <c r="C520" s="207" t="s">
        <v>692</v>
      </c>
      <c r="D520" s="207" t="s">
        <v>137</v>
      </c>
      <c r="E520" s="208" t="s">
        <v>693</v>
      </c>
      <c r="F520" s="209" t="s">
        <v>694</v>
      </c>
      <c r="G520" s="210" t="s">
        <v>368</v>
      </c>
      <c r="H520" s="211">
        <v>20</v>
      </c>
      <c r="I520" s="212"/>
      <c r="J520" s="213">
        <f>ROUND(I520*H520,2)</f>
        <v>0</v>
      </c>
      <c r="K520" s="209" t="s">
        <v>141</v>
      </c>
      <c r="L520" s="47"/>
      <c r="M520" s="214" t="s">
        <v>28</v>
      </c>
      <c r="N520" s="215" t="s">
        <v>44</v>
      </c>
      <c r="O520" s="87"/>
      <c r="P520" s="216">
        <f>O520*H520</f>
        <v>0</v>
      </c>
      <c r="Q520" s="216">
        <v>0.02972</v>
      </c>
      <c r="R520" s="216">
        <f>Q520*H520</f>
        <v>0.59440000000000004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142</v>
      </c>
      <c r="AT520" s="218" t="s">
        <v>137</v>
      </c>
      <c r="AU520" s="218" t="s">
        <v>83</v>
      </c>
      <c r="AY520" s="20" t="s">
        <v>135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20" t="s">
        <v>81</v>
      </c>
      <c r="BK520" s="219">
        <f>ROUND(I520*H520,2)</f>
        <v>0</v>
      </c>
      <c r="BL520" s="20" t="s">
        <v>142</v>
      </c>
      <c r="BM520" s="218" t="s">
        <v>695</v>
      </c>
    </row>
    <row r="521" s="2" customFormat="1">
      <c r="A521" s="41"/>
      <c r="B521" s="42"/>
      <c r="C521" s="43"/>
      <c r="D521" s="220" t="s">
        <v>144</v>
      </c>
      <c r="E521" s="43"/>
      <c r="F521" s="221" t="s">
        <v>696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144</v>
      </c>
      <c r="AU521" s="20" t="s">
        <v>83</v>
      </c>
    </row>
    <row r="522" s="2" customFormat="1">
      <c r="A522" s="41"/>
      <c r="B522" s="42"/>
      <c r="C522" s="43"/>
      <c r="D522" s="225" t="s">
        <v>146</v>
      </c>
      <c r="E522" s="43"/>
      <c r="F522" s="226" t="s">
        <v>697</v>
      </c>
      <c r="G522" s="43"/>
      <c r="H522" s="43"/>
      <c r="I522" s="222"/>
      <c r="J522" s="43"/>
      <c r="K522" s="43"/>
      <c r="L522" s="47"/>
      <c r="M522" s="223"/>
      <c r="N522" s="224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146</v>
      </c>
      <c r="AU522" s="20" t="s">
        <v>83</v>
      </c>
    </row>
    <row r="523" s="2" customFormat="1">
      <c r="A523" s="41"/>
      <c r="B523" s="42"/>
      <c r="C523" s="43"/>
      <c r="D523" s="220" t="s">
        <v>209</v>
      </c>
      <c r="E523" s="43"/>
      <c r="F523" s="270" t="s">
        <v>698</v>
      </c>
      <c r="G523" s="43"/>
      <c r="H523" s="43"/>
      <c r="I523" s="222"/>
      <c r="J523" s="43"/>
      <c r="K523" s="43"/>
      <c r="L523" s="47"/>
      <c r="M523" s="223"/>
      <c r="N523" s="224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209</v>
      </c>
      <c r="AU523" s="20" t="s">
        <v>83</v>
      </c>
    </row>
    <row r="524" s="13" customFormat="1">
      <c r="A524" s="13"/>
      <c r="B524" s="227"/>
      <c r="C524" s="228"/>
      <c r="D524" s="220" t="s">
        <v>148</v>
      </c>
      <c r="E524" s="229" t="s">
        <v>28</v>
      </c>
      <c r="F524" s="230" t="s">
        <v>301</v>
      </c>
      <c r="G524" s="228"/>
      <c r="H524" s="231">
        <v>20</v>
      </c>
      <c r="I524" s="232"/>
      <c r="J524" s="228"/>
      <c r="K524" s="228"/>
      <c r="L524" s="233"/>
      <c r="M524" s="234"/>
      <c r="N524" s="235"/>
      <c r="O524" s="235"/>
      <c r="P524" s="235"/>
      <c r="Q524" s="235"/>
      <c r="R524" s="235"/>
      <c r="S524" s="235"/>
      <c r="T524" s="23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7" t="s">
        <v>148</v>
      </c>
      <c r="AU524" s="237" t="s">
        <v>83</v>
      </c>
      <c r="AV524" s="13" t="s">
        <v>83</v>
      </c>
      <c r="AW524" s="13" t="s">
        <v>35</v>
      </c>
      <c r="AX524" s="13" t="s">
        <v>81</v>
      </c>
      <c r="AY524" s="237" t="s">
        <v>135</v>
      </c>
    </row>
    <row r="525" s="2" customFormat="1" ht="21.75" customHeight="1">
      <c r="A525" s="41"/>
      <c r="B525" s="42"/>
      <c r="C525" s="271" t="s">
        <v>699</v>
      </c>
      <c r="D525" s="271" t="s">
        <v>247</v>
      </c>
      <c r="E525" s="272" t="s">
        <v>700</v>
      </c>
      <c r="F525" s="273" t="s">
        <v>701</v>
      </c>
      <c r="G525" s="274" t="s">
        <v>368</v>
      </c>
      <c r="H525" s="275">
        <v>20</v>
      </c>
      <c r="I525" s="276"/>
      <c r="J525" s="277">
        <f>ROUND(I525*H525,2)</f>
        <v>0</v>
      </c>
      <c r="K525" s="273" t="s">
        <v>141</v>
      </c>
      <c r="L525" s="278"/>
      <c r="M525" s="279" t="s">
        <v>28</v>
      </c>
      <c r="N525" s="280" t="s">
        <v>44</v>
      </c>
      <c r="O525" s="87"/>
      <c r="P525" s="216">
        <f>O525*H525</f>
        <v>0</v>
      </c>
      <c r="Q525" s="216">
        <v>0.111</v>
      </c>
      <c r="R525" s="216">
        <f>Q525*H525</f>
        <v>2.2200000000000002</v>
      </c>
      <c r="S525" s="216">
        <v>0</v>
      </c>
      <c r="T525" s="217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8" t="s">
        <v>214</v>
      </c>
      <c r="AT525" s="218" t="s">
        <v>247</v>
      </c>
      <c r="AU525" s="218" t="s">
        <v>83</v>
      </c>
      <c r="AY525" s="20" t="s">
        <v>135</v>
      </c>
      <c r="BE525" s="219">
        <f>IF(N525="základní",J525,0)</f>
        <v>0</v>
      </c>
      <c r="BF525" s="219">
        <f>IF(N525="snížená",J525,0)</f>
        <v>0</v>
      </c>
      <c r="BG525" s="219">
        <f>IF(N525="zákl. přenesená",J525,0)</f>
        <v>0</v>
      </c>
      <c r="BH525" s="219">
        <f>IF(N525="sníž. přenesená",J525,0)</f>
        <v>0</v>
      </c>
      <c r="BI525" s="219">
        <f>IF(N525="nulová",J525,0)</f>
        <v>0</v>
      </c>
      <c r="BJ525" s="20" t="s">
        <v>81</v>
      </c>
      <c r="BK525" s="219">
        <f>ROUND(I525*H525,2)</f>
        <v>0</v>
      </c>
      <c r="BL525" s="20" t="s">
        <v>142</v>
      </c>
      <c r="BM525" s="218" t="s">
        <v>702</v>
      </c>
    </row>
    <row r="526" s="2" customFormat="1">
      <c r="A526" s="41"/>
      <c r="B526" s="42"/>
      <c r="C526" s="43"/>
      <c r="D526" s="220" t="s">
        <v>144</v>
      </c>
      <c r="E526" s="43"/>
      <c r="F526" s="221" t="s">
        <v>701</v>
      </c>
      <c r="G526" s="43"/>
      <c r="H526" s="43"/>
      <c r="I526" s="222"/>
      <c r="J526" s="43"/>
      <c r="K526" s="43"/>
      <c r="L526" s="47"/>
      <c r="M526" s="223"/>
      <c r="N526" s="224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144</v>
      </c>
      <c r="AU526" s="20" t="s">
        <v>83</v>
      </c>
    </row>
    <row r="527" s="13" customFormat="1">
      <c r="A527" s="13"/>
      <c r="B527" s="227"/>
      <c r="C527" s="228"/>
      <c r="D527" s="220" t="s">
        <v>148</v>
      </c>
      <c r="E527" s="229" t="s">
        <v>28</v>
      </c>
      <c r="F527" s="230" t="s">
        <v>301</v>
      </c>
      <c r="G527" s="228"/>
      <c r="H527" s="231">
        <v>20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148</v>
      </c>
      <c r="AU527" s="237" t="s">
        <v>83</v>
      </c>
      <c r="AV527" s="13" t="s">
        <v>83</v>
      </c>
      <c r="AW527" s="13" t="s">
        <v>35</v>
      </c>
      <c r="AX527" s="13" t="s">
        <v>81</v>
      </c>
      <c r="AY527" s="237" t="s">
        <v>135</v>
      </c>
    </row>
    <row r="528" s="2" customFormat="1" ht="37.8" customHeight="1">
      <c r="A528" s="41"/>
      <c r="B528" s="42"/>
      <c r="C528" s="207" t="s">
        <v>703</v>
      </c>
      <c r="D528" s="207" t="s">
        <v>137</v>
      </c>
      <c r="E528" s="208" t="s">
        <v>704</v>
      </c>
      <c r="F528" s="209" t="s">
        <v>705</v>
      </c>
      <c r="G528" s="210" t="s">
        <v>368</v>
      </c>
      <c r="H528" s="211">
        <v>12</v>
      </c>
      <c r="I528" s="212"/>
      <c r="J528" s="213">
        <f>ROUND(I528*H528,2)</f>
        <v>0</v>
      </c>
      <c r="K528" s="209" t="s">
        <v>141</v>
      </c>
      <c r="L528" s="47"/>
      <c r="M528" s="214" t="s">
        <v>28</v>
      </c>
      <c r="N528" s="215" t="s">
        <v>44</v>
      </c>
      <c r="O528" s="87"/>
      <c r="P528" s="216">
        <f>O528*H528</f>
        <v>0</v>
      </c>
      <c r="Q528" s="216">
        <v>0.62248000000000003</v>
      </c>
      <c r="R528" s="216">
        <f>Q528*H528</f>
        <v>7.4697600000000008</v>
      </c>
      <c r="S528" s="216">
        <v>0.62</v>
      </c>
      <c r="T528" s="217">
        <f>S528*H528</f>
        <v>7.4399999999999995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8" t="s">
        <v>142</v>
      </c>
      <c r="AT528" s="218" t="s">
        <v>137</v>
      </c>
      <c r="AU528" s="218" t="s">
        <v>83</v>
      </c>
      <c r="AY528" s="20" t="s">
        <v>135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20" t="s">
        <v>81</v>
      </c>
      <c r="BK528" s="219">
        <f>ROUND(I528*H528,2)</f>
        <v>0</v>
      </c>
      <c r="BL528" s="20" t="s">
        <v>142</v>
      </c>
      <c r="BM528" s="218" t="s">
        <v>706</v>
      </c>
    </row>
    <row r="529" s="2" customFormat="1">
      <c r="A529" s="41"/>
      <c r="B529" s="42"/>
      <c r="C529" s="43"/>
      <c r="D529" s="220" t="s">
        <v>144</v>
      </c>
      <c r="E529" s="43"/>
      <c r="F529" s="221" t="s">
        <v>707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144</v>
      </c>
      <c r="AU529" s="20" t="s">
        <v>83</v>
      </c>
    </row>
    <row r="530" s="2" customFormat="1">
      <c r="A530" s="41"/>
      <c r="B530" s="42"/>
      <c r="C530" s="43"/>
      <c r="D530" s="225" t="s">
        <v>146</v>
      </c>
      <c r="E530" s="43"/>
      <c r="F530" s="226" t="s">
        <v>708</v>
      </c>
      <c r="G530" s="43"/>
      <c r="H530" s="43"/>
      <c r="I530" s="222"/>
      <c r="J530" s="43"/>
      <c r="K530" s="43"/>
      <c r="L530" s="47"/>
      <c r="M530" s="223"/>
      <c r="N530" s="224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146</v>
      </c>
      <c r="AU530" s="20" t="s">
        <v>83</v>
      </c>
    </row>
    <row r="531" s="13" customFormat="1">
      <c r="A531" s="13"/>
      <c r="B531" s="227"/>
      <c r="C531" s="228"/>
      <c r="D531" s="220" t="s">
        <v>148</v>
      </c>
      <c r="E531" s="229" t="s">
        <v>28</v>
      </c>
      <c r="F531" s="230" t="s">
        <v>709</v>
      </c>
      <c r="G531" s="228"/>
      <c r="H531" s="231">
        <v>12</v>
      </c>
      <c r="I531" s="232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7" t="s">
        <v>148</v>
      </c>
      <c r="AU531" s="237" t="s">
        <v>83</v>
      </c>
      <c r="AV531" s="13" t="s">
        <v>83</v>
      </c>
      <c r="AW531" s="13" t="s">
        <v>35</v>
      </c>
      <c r="AX531" s="13" t="s">
        <v>73</v>
      </c>
      <c r="AY531" s="237" t="s">
        <v>135</v>
      </c>
    </row>
    <row r="532" s="16" customFormat="1">
      <c r="A532" s="16"/>
      <c r="B532" s="259"/>
      <c r="C532" s="260"/>
      <c r="D532" s="220" t="s">
        <v>148</v>
      </c>
      <c r="E532" s="261" t="s">
        <v>28</v>
      </c>
      <c r="F532" s="262" t="s">
        <v>172</v>
      </c>
      <c r="G532" s="260"/>
      <c r="H532" s="263">
        <v>12</v>
      </c>
      <c r="I532" s="264"/>
      <c r="J532" s="260"/>
      <c r="K532" s="260"/>
      <c r="L532" s="265"/>
      <c r="M532" s="266"/>
      <c r="N532" s="267"/>
      <c r="O532" s="267"/>
      <c r="P532" s="267"/>
      <c r="Q532" s="267"/>
      <c r="R532" s="267"/>
      <c r="S532" s="267"/>
      <c r="T532" s="268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69" t="s">
        <v>148</v>
      </c>
      <c r="AU532" s="269" t="s">
        <v>83</v>
      </c>
      <c r="AV532" s="16" t="s">
        <v>142</v>
      </c>
      <c r="AW532" s="16" t="s">
        <v>35</v>
      </c>
      <c r="AX532" s="16" t="s">
        <v>81</v>
      </c>
      <c r="AY532" s="269" t="s">
        <v>135</v>
      </c>
    </row>
    <row r="533" s="2" customFormat="1" ht="24.15" customHeight="1">
      <c r="A533" s="41"/>
      <c r="B533" s="42"/>
      <c r="C533" s="207" t="s">
        <v>710</v>
      </c>
      <c r="D533" s="207" t="s">
        <v>137</v>
      </c>
      <c r="E533" s="208" t="s">
        <v>711</v>
      </c>
      <c r="F533" s="209" t="s">
        <v>712</v>
      </c>
      <c r="G533" s="210" t="s">
        <v>368</v>
      </c>
      <c r="H533" s="211">
        <v>3</v>
      </c>
      <c r="I533" s="212"/>
      <c r="J533" s="213">
        <f>ROUND(I533*H533,2)</f>
        <v>0</v>
      </c>
      <c r="K533" s="209" t="s">
        <v>141</v>
      </c>
      <c r="L533" s="47"/>
      <c r="M533" s="214" t="s">
        <v>28</v>
      </c>
      <c r="N533" s="215" t="s">
        <v>44</v>
      </c>
      <c r="O533" s="87"/>
      <c r="P533" s="216">
        <f>O533*H533</f>
        <v>0</v>
      </c>
      <c r="Q533" s="216">
        <v>0.10037</v>
      </c>
      <c r="R533" s="216">
        <f>Q533*H533</f>
        <v>0.30110999999999999</v>
      </c>
      <c r="S533" s="216">
        <v>0.10000000000000001</v>
      </c>
      <c r="T533" s="217">
        <f>S533*H533</f>
        <v>0.30000000000000004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8" t="s">
        <v>142</v>
      </c>
      <c r="AT533" s="218" t="s">
        <v>137</v>
      </c>
      <c r="AU533" s="218" t="s">
        <v>83</v>
      </c>
      <c r="AY533" s="20" t="s">
        <v>135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20" t="s">
        <v>81</v>
      </c>
      <c r="BK533" s="219">
        <f>ROUND(I533*H533,2)</f>
        <v>0</v>
      </c>
      <c r="BL533" s="20" t="s">
        <v>142</v>
      </c>
      <c r="BM533" s="218" t="s">
        <v>713</v>
      </c>
    </row>
    <row r="534" s="2" customFormat="1">
      <c r="A534" s="41"/>
      <c r="B534" s="42"/>
      <c r="C534" s="43"/>
      <c r="D534" s="220" t="s">
        <v>144</v>
      </c>
      <c r="E534" s="43"/>
      <c r="F534" s="221" t="s">
        <v>712</v>
      </c>
      <c r="G534" s="43"/>
      <c r="H534" s="43"/>
      <c r="I534" s="222"/>
      <c r="J534" s="43"/>
      <c r="K534" s="43"/>
      <c r="L534" s="47"/>
      <c r="M534" s="223"/>
      <c r="N534" s="22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144</v>
      </c>
      <c r="AU534" s="20" t="s">
        <v>83</v>
      </c>
    </row>
    <row r="535" s="2" customFormat="1">
      <c r="A535" s="41"/>
      <c r="B535" s="42"/>
      <c r="C535" s="43"/>
      <c r="D535" s="225" t="s">
        <v>146</v>
      </c>
      <c r="E535" s="43"/>
      <c r="F535" s="226" t="s">
        <v>714</v>
      </c>
      <c r="G535" s="43"/>
      <c r="H535" s="43"/>
      <c r="I535" s="222"/>
      <c r="J535" s="43"/>
      <c r="K535" s="43"/>
      <c r="L535" s="47"/>
      <c r="M535" s="223"/>
      <c r="N535" s="224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146</v>
      </c>
      <c r="AU535" s="20" t="s">
        <v>83</v>
      </c>
    </row>
    <row r="536" s="13" customFormat="1">
      <c r="A536" s="13"/>
      <c r="B536" s="227"/>
      <c r="C536" s="228"/>
      <c r="D536" s="220" t="s">
        <v>148</v>
      </c>
      <c r="E536" s="229" t="s">
        <v>28</v>
      </c>
      <c r="F536" s="230" t="s">
        <v>715</v>
      </c>
      <c r="G536" s="228"/>
      <c r="H536" s="231">
        <v>3</v>
      </c>
      <c r="I536" s="232"/>
      <c r="J536" s="228"/>
      <c r="K536" s="228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148</v>
      </c>
      <c r="AU536" s="237" t="s">
        <v>83</v>
      </c>
      <c r="AV536" s="13" t="s">
        <v>83</v>
      </c>
      <c r="AW536" s="13" t="s">
        <v>35</v>
      </c>
      <c r="AX536" s="13" t="s">
        <v>81</v>
      </c>
      <c r="AY536" s="237" t="s">
        <v>135</v>
      </c>
    </row>
    <row r="537" s="2" customFormat="1" ht="24.15" customHeight="1">
      <c r="A537" s="41"/>
      <c r="B537" s="42"/>
      <c r="C537" s="207" t="s">
        <v>716</v>
      </c>
      <c r="D537" s="207" t="s">
        <v>137</v>
      </c>
      <c r="E537" s="208" t="s">
        <v>717</v>
      </c>
      <c r="F537" s="209" t="s">
        <v>718</v>
      </c>
      <c r="G537" s="210" t="s">
        <v>368</v>
      </c>
      <c r="H537" s="211">
        <v>6</v>
      </c>
      <c r="I537" s="212"/>
      <c r="J537" s="213">
        <f>ROUND(I537*H537,2)</f>
        <v>0</v>
      </c>
      <c r="K537" s="209" t="s">
        <v>141</v>
      </c>
      <c r="L537" s="47"/>
      <c r="M537" s="214" t="s">
        <v>28</v>
      </c>
      <c r="N537" s="215" t="s">
        <v>44</v>
      </c>
      <c r="O537" s="87"/>
      <c r="P537" s="216">
        <f>O537*H537</f>
        <v>0</v>
      </c>
      <c r="Q537" s="216">
        <v>0.53325999999999996</v>
      </c>
      <c r="R537" s="216">
        <f>Q537*H537</f>
        <v>3.19956</v>
      </c>
      <c r="S537" s="216">
        <v>0.29999999999999999</v>
      </c>
      <c r="T537" s="217">
        <f>S537*H537</f>
        <v>1.7999999999999998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8" t="s">
        <v>142</v>
      </c>
      <c r="AT537" s="218" t="s">
        <v>137</v>
      </c>
      <c r="AU537" s="218" t="s">
        <v>83</v>
      </c>
      <c r="AY537" s="20" t="s">
        <v>135</v>
      </c>
      <c r="BE537" s="219">
        <f>IF(N537="základní",J537,0)</f>
        <v>0</v>
      </c>
      <c r="BF537" s="219">
        <f>IF(N537="snížená",J537,0)</f>
        <v>0</v>
      </c>
      <c r="BG537" s="219">
        <f>IF(N537="zákl. přenesená",J537,0)</f>
        <v>0</v>
      </c>
      <c r="BH537" s="219">
        <f>IF(N537="sníž. přenesená",J537,0)</f>
        <v>0</v>
      </c>
      <c r="BI537" s="219">
        <f>IF(N537="nulová",J537,0)</f>
        <v>0</v>
      </c>
      <c r="BJ537" s="20" t="s">
        <v>81</v>
      </c>
      <c r="BK537" s="219">
        <f>ROUND(I537*H537,2)</f>
        <v>0</v>
      </c>
      <c r="BL537" s="20" t="s">
        <v>142</v>
      </c>
      <c r="BM537" s="218" t="s">
        <v>719</v>
      </c>
    </row>
    <row r="538" s="2" customFormat="1">
      <c r="A538" s="41"/>
      <c r="B538" s="42"/>
      <c r="C538" s="43"/>
      <c r="D538" s="220" t="s">
        <v>144</v>
      </c>
      <c r="E538" s="43"/>
      <c r="F538" s="221" t="s">
        <v>720</v>
      </c>
      <c r="G538" s="43"/>
      <c r="H538" s="43"/>
      <c r="I538" s="222"/>
      <c r="J538" s="43"/>
      <c r="K538" s="43"/>
      <c r="L538" s="47"/>
      <c r="M538" s="223"/>
      <c r="N538" s="224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144</v>
      </c>
      <c r="AU538" s="20" t="s">
        <v>83</v>
      </c>
    </row>
    <row r="539" s="2" customFormat="1">
      <c r="A539" s="41"/>
      <c r="B539" s="42"/>
      <c r="C539" s="43"/>
      <c r="D539" s="225" t="s">
        <v>146</v>
      </c>
      <c r="E539" s="43"/>
      <c r="F539" s="226" t="s">
        <v>721</v>
      </c>
      <c r="G539" s="43"/>
      <c r="H539" s="43"/>
      <c r="I539" s="222"/>
      <c r="J539" s="43"/>
      <c r="K539" s="43"/>
      <c r="L539" s="47"/>
      <c r="M539" s="223"/>
      <c r="N539" s="224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146</v>
      </c>
      <c r="AU539" s="20" t="s">
        <v>83</v>
      </c>
    </row>
    <row r="540" s="13" customFormat="1">
      <c r="A540" s="13"/>
      <c r="B540" s="227"/>
      <c r="C540" s="228"/>
      <c r="D540" s="220" t="s">
        <v>148</v>
      </c>
      <c r="E540" s="229" t="s">
        <v>28</v>
      </c>
      <c r="F540" s="230" t="s">
        <v>722</v>
      </c>
      <c r="G540" s="228"/>
      <c r="H540" s="231">
        <v>6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148</v>
      </c>
      <c r="AU540" s="237" t="s">
        <v>83</v>
      </c>
      <c r="AV540" s="13" t="s">
        <v>83</v>
      </c>
      <c r="AW540" s="13" t="s">
        <v>35</v>
      </c>
      <c r="AX540" s="13" t="s">
        <v>81</v>
      </c>
      <c r="AY540" s="237" t="s">
        <v>135</v>
      </c>
    </row>
    <row r="541" s="2" customFormat="1" ht="24.15" customHeight="1">
      <c r="A541" s="41"/>
      <c r="B541" s="42"/>
      <c r="C541" s="207" t="s">
        <v>723</v>
      </c>
      <c r="D541" s="207" t="s">
        <v>137</v>
      </c>
      <c r="E541" s="208" t="s">
        <v>724</v>
      </c>
      <c r="F541" s="209" t="s">
        <v>725</v>
      </c>
      <c r="G541" s="210" t="s">
        <v>368</v>
      </c>
      <c r="H541" s="211">
        <v>15</v>
      </c>
      <c r="I541" s="212"/>
      <c r="J541" s="213">
        <f>ROUND(I541*H541,2)</f>
        <v>0</v>
      </c>
      <c r="K541" s="209" t="s">
        <v>141</v>
      </c>
      <c r="L541" s="47"/>
      <c r="M541" s="214" t="s">
        <v>28</v>
      </c>
      <c r="N541" s="215" t="s">
        <v>44</v>
      </c>
      <c r="O541" s="87"/>
      <c r="P541" s="216">
        <f>O541*H541</f>
        <v>0</v>
      </c>
      <c r="Q541" s="216">
        <v>0</v>
      </c>
      <c r="R541" s="216">
        <f>Q541*H541</f>
        <v>0</v>
      </c>
      <c r="S541" s="216">
        <v>0.14999999999999999</v>
      </c>
      <c r="T541" s="217">
        <f>S541*H541</f>
        <v>2.25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142</v>
      </c>
      <c r="AT541" s="218" t="s">
        <v>137</v>
      </c>
      <c r="AU541" s="218" t="s">
        <v>83</v>
      </c>
      <c r="AY541" s="20" t="s">
        <v>135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20" t="s">
        <v>81</v>
      </c>
      <c r="BK541" s="219">
        <f>ROUND(I541*H541,2)</f>
        <v>0</v>
      </c>
      <c r="BL541" s="20" t="s">
        <v>142</v>
      </c>
      <c r="BM541" s="218" t="s">
        <v>726</v>
      </c>
    </row>
    <row r="542" s="2" customFormat="1">
      <c r="A542" s="41"/>
      <c r="B542" s="42"/>
      <c r="C542" s="43"/>
      <c r="D542" s="220" t="s">
        <v>144</v>
      </c>
      <c r="E542" s="43"/>
      <c r="F542" s="221" t="s">
        <v>727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144</v>
      </c>
      <c r="AU542" s="20" t="s">
        <v>83</v>
      </c>
    </row>
    <row r="543" s="2" customFormat="1">
      <c r="A543" s="41"/>
      <c r="B543" s="42"/>
      <c r="C543" s="43"/>
      <c r="D543" s="225" t="s">
        <v>146</v>
      </c>
      <c r="E543" s="43"/>
      <c r="F543" s="226" t="s">
        <v>728</v>
      </c>
      <c r="G543" s="43"/>
      <c r="H543" s="43"/>
      <c r="I543" s="222"/>
      <c r="J543" s="43"/>
      <c r="K543" s="43"/>
      <c r="L543" s="47"/>
      <c r="M543" s="223"/>
      <c r="N543" s="224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146</v>
      </c>
      <c r="AU543" s="20" t="s">
        <v>83</v>
      </c>
    </row>
    <row r="544" s="13" customFormat="1">
      <c r="A544" s="13"/>
      <c r="B544" s="227"/>
      <c r="C544" s="228"/>
      <c r="D544" s="220" t="s">
        <v>148</v>
      </c>
      <c r="E544" s="229" t="s">
        <v>28</v>
      </c>
      <c r="F544" s="230" t="s">
        <v>266</v>
      </c>
      <c r="G544" s="228"/>
      <c r="H544" s="231">
        <v>15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148</v>
      </c>
      <c r="AU544" s="237" t="s">
        <v>83</v>
      </c>
      <c r="AV544" s="13" t="s">
        <v>83</v>
      </c>
      <c r="AW544" s="13" t="s">
        <v>35</v>
      </c>
      <c r="AX544" s="13" t="s">
        <v>73</v>
      </c>
      <c r="AY544" s="237" t="s">
        <v>135</v>
      </c>
    </row>
    <row r="545" s="16" customFormat="1">
      <c r="A545" s="16"/>
      <c r="B545" s="259"/>
      <c r="C545" s="260"/>
      <c r="D545" s="220" t="s">
        <v>148</v>
      </c>
      <c r="E545" s="261" t="s">
        <v>28</v>
      </c>
      <c r="F545" s="262" t="s">
        <v>172</v>
      </c>
      <c r="G545" s="260"/>
      <c r="H545" s="263">
        <v>15</v>
      </c>
      <c r="I545" s="264"/>
      <c r="J545" s="260"/>
      <c r="K545" s="260"/>
      <c r="L545" s="265"/>
      <c r="M545" s="266"/>
      <c r="N545" s="267"/>
      <c r="O545" s="267"/>
      <c r="P545" s="267"/>
      <c r="Q545" s="267"/>
      <c r="R545" s="267"/>
      <c r="S545" s="267"/>
      <c r="T545" s="268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69" t="s">
        <v>148</v>
      </c>
      <c r="AU545" s="269" t="s">
        <v>83</v>
      </c>
      <c r="AV545" s="16" t="s">
        <v>142</v>
      </c>
      <c r="AW545" s="16" t="s">
        <v>35</v>
      </c>
      <c r="AX545" s="16" t="s">
        <v>81</v>
      </c>
      <c r="AY545" s="269" t="s">
        <v>135</v>
      </c>
    </row>
    <row r="546" s="2" customFormat="1" ht="24.15" customHeight="1">
      <c r="A546" s="41"/>
      <c r="B546" s="42"/>
      <c r="C546" s="207" t="s">
        <v>729</v>
      </c>
      <c r="D546" s="207" t="s">
        <v>137</v>
      </c>
      <c r="E546" s="208" t="s">
        <v>730</v>
      </c>
      <c r="F546" s="209" t="s">
        <v>731</v>
      </c>
      <c r="G546" s="210" t="s">
        <v>368</v>
      </c>
      <c r="H546" s="211">
        <v>20</v>
      </c>
      <c r="I546" s="212"/>
      <c r="J546" s="213">
        <f>ROUND(I546*H546,2)</f>
        <v>0</v>
      </c>
      <c r="K546" s="209" t="s">
        <v>141</v>
      </c>
      <c r="L546" s="47"/>
      <c r="M546" s="214" t="s">
        <v>28</v>
      </c>
      <c r="N546" s="215" t="s">
        <v>44</v>
      </c>
      <c r="O546" s="87"/>
      <c r="P546" s="216">
        <f>O546*H546</f>
        <v>0</v>
      </c>
      <c r="Q546" s="216">
        <v>0.21734000000000001</v>
      </c>
      <c r="R546" s="216">
        <f>Q546*H546</f>
        <v>4.3468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142</v>
      </c>
      <c r="AT546" s="218" t="s">
        <v>137</v>
      </c>
      <c r="AU546" s="218" t="s">
        <v>83</v>
      </c>
      <c r="AY546" s="20" t="s">
        <v>135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81</v>
      </c>
      <c r="BK546" s="219">
        <f>ROUND(I546*H546,2)</f>
        <v>0</v>
      </c>
      <c r="BL546" s="20" t="s">
        <v>142</v>
      </c>
      <c r="BM546" s="218" t="s">
        <v>732</v>
      </c>
    </row>
    <row r="547" s="2" customFormat="1">
      <c r="A547" s="41"/>
      <c r="B547" s="42"/>
      <c r="C547" s="43"/>
      <c r="D547" s="220" t="s">
        <v>144</v>
      </c>
      <c r="E547" s="43"/>
      <c r="F547" s="221" t="s">
        <v>731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144</v>
      </c>
      <c r="AU547" s="20" t="s">
        <v>83</v>
      </c>
    </row>
    <row r="548" s="2" customFormat="1">
      <c r="A548" s="41"/>
      <c r="B548" s="42"/>
      <c r="C548" s="43"/>
      <c r="D548" s="225" t="s">
        <v>146</v>
      </c>
      <c r="E548" s="43"/>
      <c r="F548" s="226" t="s">
        <v>733</v>
      </c>
      <c r="G548" s="43"/>
      <c r="H548" s="43"/>
      <c r="I548" s="222"/>
      <c r="J548" s="43"/>
      <c r="K548" s="43"/>
      <c r="L548" s="47"/>
      <c r="M548" s="223"/>
      <c r="N548" s="22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146</v>
      </c>
      <c r="AU548" s="20" t="s">
        <v>83</v>
      </c>
    </row>
    <row r="549" s="13" customFormat="1">
      <c r="A549" s="13"/>
      <c r="B549" s="227"/>
      <c r="C549" s="228"/>
      <c r="D549" s="220" t="s">
        <v>148</v>
      </c>
      <c r="E549" s="229" t="s">
        <v>28</v>
      </c>
      <c r="F549" s="230" t="s">
        <v>301</v>
      </c>
      <c r="G549" s="228"/>
      <c r="H549" s="231">
        <v>20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148</v>
      </c>
      <c r="AU549" s="237" t="s">
        <v>83</v>
      </c>
      <c r="AV549" s="13" t="s">
        <v>83</v>
      </c>
      <c r="AW549" s="13" t="s">
        <v>35</v>
      </c>
      <c r="AX549" s="13" t="s">
        <v>81</v>
      </c>
      <c r="AY549" s="237" t="s">
        <v>135</v>
      </c>
    </row>
    <row r="550" s="2" customFormat="1" ht="24.15" customHeight="1">
      <c r="A550" s="41"/>
      <c r="B550" s="42"/>
      <c r="C550" s="271" t="s">
        <v>734</v>
      </c>
      <c r="D550" s="271" t="s">
        <v>247</v>
      </c>
      <c r="E550" s="272" t="s">
        <v>735</v>
      </c>
      <c r="F550" s="273" t="s">
        <v>736</v>
      </c>
      <c r="G550" s="274" t="s">
        <v>368</v>
      </c>
      <c r="H550" s="275">
        <v>20</v>
      </c>
      <c r="I550" s="276"/>
      <c r="J550" s="277">
        <f>ROUND(I550*H550,2)</f>
        <v>0</v>
      </c>
      <c r="K550" s="273" t="s">
        <v>141</v>
      </c>
      <c r="L550" s="278"/>
      <c r="M550" s="279" t="s">
        <v>28</v>
      </c>
      <c r="N550" s="280" t="s">
        <v>44</v>
      </c>
      <c r="O550" s="87"/>
      <c r="P550" s="216">
        <f>O550*H550</f>
        <v>0</v>
      </c>
      <c r="Q550" s="216">
        <v>0.027</v>
      </c>
      <c r="R550" s="216">
        <f>Q550*H550</f>
        <v>0.54000000000000004</v>
      </c>
      <c r="S550" s="216">
        <v>0</v>
      </c>
      <c r="T550" s="21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8" t="s">
        <v>214</v>
      </c>
      <c r="AT550" s="218" t="s">
        <v>247</v>
      </c>
      <c r="AU550" s="218" t="s">
        <v>83</v>
      </c>
      <c r="AY550" s="20" t="s">
        <v>135</v>
      </c>
      <c r="BE550" s="219">
        <f>IF(N550="základní",J550,0)</f>
        <v>0</v>
      </c>
      <c r="BF550" s="219">
        <f>IF(N550="snížená",J550,0)</f>
        <v>0</v>
      </c>
      <c r="BG550" s="219">
        <f>IF(N550="zákl. přenesená",J550,0)</f>
        <v>0</v>
      </c>
      <c r="BH550" s="219">
        <f>IF(N550="sníž. přenesená",J550,0)</f>
        <v>0</v>
      </c>
      <c r="BI550" s="219">
        <f>IF(N550="nulová",J550,0)</f>
        <v>0</v>
      </c>
      <c r="BJ550" s="20" t="s">
        <v>81</v>
      </c>
      <c r="BK550" s="219">
        <f>ROUND(I550*H550,2)</f>
        <v>0</v>
      </c>
      <c r="BL550" s="20" t="s">
        <v>142</v>
      </c>
      <c r="BM550" s="218" t="s">
        <v>737</v>
      </c>
    </row>
    <row r="551" s="2" customFormat="1">
      <c r="A551" s="41"/>
      <c r="B551" s="42"/>
      <c r="C551" s="43"/>
      <c r="D551" s="220" t="s">
        <v>144</v>
      </c>
      <c r="E551" s="43"/>
      <c r="F551" s="221" t="s">
        <v>736</v>
      </c>
      <c r="G551" s="43"/>
      <c r="H551" s="43"/>
      <c r="I551" s="222"/>
      <c r="J551" s="43"/>
      <c r="K551" s="43"/>
      <c r="L551" s="47"/>
      <c r="M551" s="223"/>
      <c r="N551" s="22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144</v>
      </c>
      <c r="AU551" s="20" t="s">
        <v>83</v>
      </c>
    </row>
    <row r="552" s="13" customFormat="1">
      <c r="A552" s="13"/>
      <c r="B552" s="227"/>
      <c r="C552" s="228"/>
      <c r="D552" s="220" t="s">
        <v>148</v>
      </c>
      <c r="E552" s="229" t="s">
        <v>28</v>
      </c>
      <c r="F552" s="230" t="s">
        <v>301</v>
      </c>
      <c r="G552" s="228"/>
      <c r="H552" s="231">
        <v>20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148</v>
      </c>
      <c r="AU552" s="237" t="s">
        <v>83</v>
      </c>
      <c r="AV552" s="13" t="s">
        <v>83</v>
      </c>
      <c r="AW552" s="13" t="s">
        <v>35</v>
      </c>
      <c r="AX552" s="13" t="s">
        <v>81</v>
      </c>
      <c r="AY552" s="237" t="s">
        <v>135</v>
      </c>
    </row>
    <row r="553" s="2" customFormat="1" ht="16.5" customHeight="1">
      <c r="A553" s="41"/>
      <c r="B553" s="42"/>
      <c r="C553" s="271" t="s">
        <v>738</v>
      </c>
      <c r="D553" s="271" t="s">
        <v>247</v>
      </c>
      <c r="E553" s="272" t="s">
        <v>739</v>
      </c>
      <c r="F553" s="273" t="s">
        <v>740</v>
      </c>
      <c r="G553" s="274" t="s">
        <v>368</v>
      </c>
      <c r="H553" s="275">
        <v>20</v>
      </c>
      <c r="I553" s="276"/>
      <c r="J553" s="277">
        <f>ROUND(I553*H553,2)</f>
        <v>0</v>
      </c>
      <c r="K553" s="273" t="s">
        <v>141</v>
      </c>
      <c r="L553" s="278"/>
      <c r="M553" s="279" t="s">
        <v>28</v>
      </c>
      <c r="N553" s="280" t="s">
        <v>44</v>
      </c>
      <c r="O553" s="87"/>
      <c r="P553" s="216">
        <f>O553*H553</f>
        <v>0</v>
      </c>
      <c r="Q553" s="216">
        <v>0.050599999999999999</v>
      </c>
      <c r="R553" s="216">
        <f>Q553*H553</f>
        <v>1.012</v>
      </c>
      <c r="S553" s="216">
        <v>0</v>
      </c>
      <c r="T553" s="217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8" t="s">
        <v>214</v>
      </c>
      <c r="AT553" s="218" t="s">
        <v>247</v>
      </c>
      <c r="AU553" s="218" t="s">
        <v>83</v>
      </c>
      <c r="AY553" s="20" t="s">
        <v>135</v>
      </c>
      <c r="BE553" s="219">
        <f>IF(N553="základní",J553,0)</f>
        <v>0</v>
      </c>
      <c r="BF553" s="219">
        <f>IF(N553="snížená",J553,0)</f>
        <v>0</v>
      </c>
      <c r="BG553" s="219">
        <f>IF(N553="zákl. přenesená",J553,0)</f>
        <v>0</v>
      </c>
      <c r="BH553" s="219">
        <f>IF(N553="sníž. přenesená",J553,0)</f>
        <v>0</v>
      </c>
      <c r="BI553" s="219">
        <f>IF(N553="nulová",J553,0)</f>
        <v>0</v>
      </c>
      <c r="BJ553" s="20" t="s">
        <v>81</v>
      </c>
      <c r="BK553" s="219">
        <f>ROUND(I553*H553,2)</f>
        <v>0</v>
      </c>
      <c r="BL553" s="20" t="s">
        <v>142</v>
      </c>
      <c r="BM553" s="218" t="s">
        <v>741</v>
      </c>
    </row>
    <row r="554" s="2" customFormat="1">
      <c r="A554" s="41"/>
      <c r="B554" s="42"/>
      <c r="C554" s="43"/>
      <c r="D554" s="220" t="s">
        <v>144</v>
      </c>
      <c r="E554" s="43"/>
      <c r="F554" s="221" t="s">
        <v>740</v>
      </c>
      <c r="G554" s="43"/>
      <c r="H554" s="43"/>
      <c r="I554" s="222"/>
      <c r="J554" s="43"/>
      <c r="K554" s="43"/>
      <c r="L554" s="47"/>
      <c r="M554" s="223"/>
      <c r="N554" s="224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144</v>
      </c>
      <c r="AU554" s="20" t="s">
        <v>83</v>
      </c>
    </row>
    <row r="555" s="2" customFormat="1">
      <c r="A555" s="41"/>
      <c r="B555" s="42"/>
      <c r="C555" s="43"/>
      <c r="D555" s="220" t="s">
        <v>209</v>
      </c>
      <c r="E555" s="43"/>
      <c r="F555" s="270" t="s">
        <v>742</v>
      </c>
      <c r="G555" s="43"/>
      <c r="H555" s="43"/>
      <c r="I555" s="222"/>
      <c r="J555" s="43"/>
      <c r="K555" s="43"/>
      <c r="L555" s="47"/>
      <c r="M555" s="223"/>
      <c r="N555" s="224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209</v>
      </c>
      <c r="AU555" s="20" t="s">
        <v>83</v>
      </c>
    </row>
    <row r="556" s="13" customFormat="1">
      <c r="A556" s="13"/>
      <c r="B556" s="227"/>
      <c r="C556" s="228"/>
      <c r="D556" s="220" t="s">
        <v>148</v>
      </c>
      <c r="E556" s="229" t="s">
        <v>28</v>
      </c>
      <c r="F556" s="230" t="s">
        <v>301</v>
      </c>
      <c r="G556" s="228"/>
      <c r="H556" s="231">
        <v>20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148</v>
      </c>
      <c r="AU556" s="237" t="s">
        <v>83</v>
      </c>
      <c r="AV556" s="13" t="s">
        <v>83</v>
      </c>
      <c r="AW556" s="13" t="s">
        <v>35</v>
      </c>
      <c r="AX556" s="13" t="s">
        <v>81</v>
      </c>
      <c r="AY556" s="237" t="s">
        <v>135</v>
      </c>
    </row>
    <row r="557" s="2" customFormat="1" ht="24.15" customHeight="1">
      <c r="A557" s="41"/>
      <c r="B557" s="42"/>
      <c r="C557" s="271" t="s">
        <v>743</v>
      </c>
      <c r="D557" s="271" t="s">
        <v>247</v>
      </c>
      <c r="E557" s="272" t="s">
        <v>744</v>
      </c>
      <c r="F557" s="273" t="s">
        <v>745</v>
      </c>
      <c r="G557" s="274" t="s">
        <v>368</v>
      </c>
      <c r="H557" s="275">
        <v>20</v>
      </c>
      <c r="I557" s="276"/>
      <c r="J557" s="277">
        <f>ROUND(I557*H557,2)</f>
        <v>0</v>
      </c>
      <c r="K557" s="273" t="s">
        <v>141</v>
      </c>
      <c r="L557" s="278"/>
      <c r="M557" s="279" t="s">
        <v>28</v>
      </c>
      <c r="N557" s="280" t="s">
        <v>44</v>
      </c>
      <c r="O557" s="87"/>
      <c r="P557" s="216">
        <f>O557*H557</f>
        <v>0</v>
      </c>
      <c r="Q557" s="216">
        <v>0.0060000000000000001</v>
      </c>
      <c r="R557" s="216">
        <f>Q557*H557</f>
        <v>0.12</v>
      </c>
      <c r="S557" s="216">
        <v>0</v>
      </c>
      <c r="T557" s="217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8" t="s">
        <v>214</v>
      </c>
      <c r="AT557" s="218" t="s">
        <v>247</v>
      </c>
      <c r="AU557" s="218" t="s">
        <v>83</v>
      </c>
      <c r="AY557" s="20" t="s">
        <v>135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20" t="s">
        <v>81</v>
      </c>
      <c r="BK557" s="219">
        <f>ROUND(I557*H557,2)</f>
        <v>0</v>
      </c>
      <c r="BL557" s="20" t="s">
        <v>142</v>
      </c>
      <c r="BM557" s="218" t="s">
        <v>746</v>
      </c>
    </row>
    <row r="558" s="2" customFormat="1">
      <c r="A558" s="41"/>
      <c r="B558" s="42"/>
      <c r="C558" s="43"/>
      <c r="D558" s="220" t="s">
        <v>144</v>
      </c>
      <c r="E558" s="43"/>
      <c r="F558" s="221" t="s">
        <v>745</v>
      </c>
      <c r="G558" s="43"/>
      <c r="H558" s="43"/>
      <c r="I558" s="222"/>
      <c r="J558" s="43"/>
      <c r="K558" s="43"/>
      <c r="L558" s="47"/>
      <c r="M558" s="223"/>
      <c r="N558" s="22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144</v>
      </c>
      <c r="AU558" s="20" t="s">
        <v>83</v>
      </c>
    </row>
    <row r="559" s="13" customFormat="1">
      <c r="A559" s="13"/>
      <c r="B559" s="227"/>
      <c r="C559" s="228"/>
      <c r="D559" s="220" t="s">
        <v>148</v>
      </c>
      <c r="E559" s="229" t="s">
        <v>28</v>
      </c>
      <c r="F559" s="230" t="s">
        <v>301</v>
      </c>
      <c r="G559" s="228"/>
      <c r="H559" s="231">
        <v>20</v>
      </c>
      <c r="I559" s="232"/>
      <c r="J559" s="228"/>
      <c r="K559" s="228"/>
      <c r="L559" s="233"/>
      <c r="M559" s="234"/>
      <c r="N559" s="235"/>
      <c r="O559" s="235"/>
      <c r="P559" s="235"/>
      <c r="Q559" s="235"/>
      <c r="R559" s="235"/>
      <c r="S559" s="235"/>
      <c r="T559" s="23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7" t="s">
        <v>148</v>
      </c>
      <c r="AU559" s="237" t="s">
        <v>83</v>
      </c>
      <c r="AV559" s="13" t="s">
        <v>83</v>
      </c>
      <c r="AW559" s="13" t="s">
        <v>35</v>
      </c>
      <c r="AX559" s="13" t="s">
        <v>81</v>
      </c>
      <c r="AY559" s="237" t="s">
        <v>135</v>
      </c>
    </row>
    <row r="560" s="2" customFormat="1" ht="24.15" customHeight="1">
      <c r="A560" s="41"/>
      <c r="B560" s="42"/>
      <c r="C560" s="207" t="s">
        <v>747</v>
      </c>
      <c r="D560" s="207" t="s">
        <v>137</v>
      </c>
      <c r="E560" s="208" t="s">
        <v>748</v>
      </c>
      <c r="F560" s="209" t="s">
        <v>749</v>
      </c>
      <c r="G560" s="210" t="s">
        <v>140</v>
      </c>
      <c r="H560" s="211">
        <v>2.73</v>
      </c>
      <c r="I560" s="212"/>
      <c r="J560" s="213">
        <f>ROUND(I560*H560,2)</f>
        <v>0</v>
      </c>
      <c r="K560" s="209" t="s">
        <v>141</v>
      </c>
      <c r="L560" s="47"/>
      <c r="M560" s="214" t="s">
        <v>28</v>
      </c>
      <c r="N560" s="215" t="s">
        <v>44</v>
      </c>
      <c r="O560" s="87"/>
      <c r="P560" s="216">
        <f>O560*H560</f>
        <v>0</v>
      </c>
      <c r="Q560" s="216">
        <v>0</v>
      </c>
      <c r="R560" s="216">
        <f>Q560*H560</f>
        <v>0</v>
      </c>
      <c r="S560" s="216">
        <v>0</v>
      </c>
      <c r="T560" s="217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8" t="s">
        <v>142</v>
      </c>
      <c r="AT560" s="218" t="s">
        <v>137</v>
      </c>
      <c r="AU560" s="218" t="s">
        <v>83</v>
      </c>
      <c r="AY560" s="20" t="s">
        <v>135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20" t="s">
        <v>81</v>
      </c>
      <c r="BK560" s="219">
        <f>ROUND(I560*H560,2)</f>
        <v>0</v>
      </c>
      <c r="BL560" s="20" t="s">
        <v>142</v>
      </c>
      <c r="BM560" s="218" t="s">
        <v>750</v>
      </c>
    </row>
    <row r="561" s="2" customFormat="1">
      <c r="A561" s="41"/>
      <c r="B561" s="42"/>
      <c r="C561" s="43"/>
      <c r="D561" s="220" t="s">
        <v>144</v>
      </c>
      <c r="E561" s="43"/>
      <c r="F561" s="221" t="s">
        <v>751</v>
      </c>
      <c r="G561" s="43"/>
      <c r="H561" s="43"/>
      <c r="I561" s="222"/>
      <c r="J561" s="43"/>
      <c r="K561" s="43"/>
      <c r="L561" s="47"/>
      <c r="M561" s="223"/>
      <c r="N561" s="224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144</v>
      </c>
      <c r="AU561" s="20" t="s">
        <v>83</v>
      </c>
    </row>
    <row r="562" s="2" customFormat="1">
      <c r="A562" s="41"/>
      <c r="B562" s="42"/>
      <c r="C562" s="43"/>
      <c r="D562" s="225" t="s">
        <v>146</v>
      </c>
      <c r="E562" s="43"/>
      <c r="F562" s="226" t="s">
        <v>752</v>
      </c>
      <c r="G562" s="43"/>
      <c r="H562" s="43"/>
      <c r="I562" s="222"/>
      <c r="J562" s="43"/>
      <c r="K562" s="43"/>
      <c r="L562" s="47"/>
      <c r="M562" s="223"/>
      <c r="N562" s="224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146</v>
      </c>
      <c r="AU562" s="20" t="s">
        <v>83</v>
      </c>
    </row>
    <row r="563" s="13" customFormat="1">
      <c r="A563" s="13"/>
      <c r="B563" s="227"/>
      <c r="C563" s="228"/>
      <c r="D563" s="220" t="s">
        <v>148</v>
      </c>
      <c r="E563" s="229" t="s">
        <v>28</v>
      </c>
      <c r="F563" s="230" t="s">
        <v>753</v>
      </c>
      <c r="G563" s="228"/>
      <c r="H563" s="231">
        <v>2.73</v>
      </c>
      <c r="I563" s="232"/>
      <c r="J563" s="228"/>
      <c r="K563" s="228"/>
      <c r="L563" s="233"/>
      <c r="M563" s="234"/>
      <c r="N563" s="235"/>
      <c r="O563" s="235"/>
      <c r="P563" s="235"/>
      <c r="Q563" s="235"/>
      <c r="R563" s="235"/>
      <c r="S563" s="235"/>
      <c r="T563" s="23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7" t="s">
        <v>148</v>
      </c>
      <c r="AU563" s="237" t="s">
        <v>83</v>
      </c>
      <c r="AV563" s="13" t="s">
        <v>83</v>
      </c>
      <c r="AW563" s="13" t="s">
        <v>35</v>
      </c>
      <c r="AX563" s="13" t="s">
        <v>81</v>
      </c>
      <c r="AY563" s="237" t="s">
        <v>135</v>
      </c>
    </row>
    <row r="564" s="2" customFormat="1" ht="24.15" customHeight="1">
      <c r="A564" s="41"/>
      <c r="B564" s="42"/>
      <c r="C564" s="207" t="s">
        <v>754</v>
      </c>
      <c r="D564" s="207" t="s">
        <v>137</v>
      </c>
      <c r="E564" s="208" t="s">
        <v>755</v>
      </c>
      <c r="F564" s="209" t="s">
        <v>756</v>
      </c>
      <c r="G564" s="210" t="s">
        <v>315</v>
      </c>
      <c r="H564" s="211">
        <v>110.54000000000001</v>
      </c>
      <c r="I564" s="212"/>
      <c r="J564" s="213">
        <f>ROUND(I564*H564,2)</f>
        <v>0</v>
      </c>
      <c r="K564" s="209" t="s">
        <v>141</v>
      </c>
      <c r="L564" s="47"/>
      <c r="M564" s="214" t="s">
        <v>28</v>
      </c>
      <c r="N564" s="215" t="s">
        <v>44</v>
      </c>
      <c r="O564" s="87"/>
      <c r="P564" s="216">
        <f>O564*H564</f>
        <v>0</v>
      </c>
      <c r="Q564" s="216">
        <v>9.0000000000000006E-05</v>
      </c>
      <c r="R564" s="216">
        <f>Q564*H564</f>
        <v>0.0099486000000000019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142</v>
      </c>
      <c r="AT564" s="218" t="s">
        <v>137</v>
      </c>
      <c r="AU564" s="218" t="s">
        <v>83</v>
      </c>
      <c r="AY564" s="20" t="s">
        <v>135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81</v>
      </c>
      <c r="BK564" s="219">
        <f>ROUND(I564*H564,2)</f>
        <v>0</v>
      </c>
      <c r="BL564" s="20" t="s">
        <v>142</v>
      </c>
      <c r="BM564" s="218" t="s">
        <v>757</v>
      </c>
    </row>
    <row r="565" s="2" customFormat="1">
      <c r="A565" s="41"/>
      <c r="B565" s="42"/>
      <c r="C565" s="43"/>
      <c r="D565" s="220" t="s">
        <v>144</v>
      </c>
      <c r="E565" s="43"/>
      <c r="F565" s="221" t="s">
        <v>758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144</v>
      </c>
      <c r="AU565" s="20" t="s">
        <v>83</v>
      </c>
    </row>
    <row r="566" s="2" customFormat="1">
      <c r="A566" s="41"/>
      <c r="B566" s="42"/>
      <c r="C566" s="43"/>
      <c r="D566" s="225" t="s">
        <v>146</v>
      </c>
      <c r="E566" s="43"/>
      <c r="F566" s="226" t="s">
        <v>759</v>
      </c>
      <c r="G566" s="43"/>
      <c r="H566" s="43"/>
      <c r="I566" s="222"/>
      <c r="J566" s="43"/>
      <c r="K566" s="43"/>
      <c r="L566" s="47"/>
      <c r="M566" s="223"/>
      <c r="N566" s="22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146</v>
      </c>
      <c r="AU566" s="20" t="s">
        <v>83</v>
      </c>
    </row>
    <row r="567" s="13" customFormat="1">
      <c r="A567" s="13"/>
      <c r="B567" s="227"/>
      <c r="C567" s="228"/>
      <c r="D567" s="220" t="s">
        <v>148</v>
      </c>
      <c r="E567" s="229" t="s">
        <v>28</v>
      </c>
      <c r="F567" s="230" t="s">
        <v>668</v>
      </c>
      <c r="G567" s="228"/>
      <c r="H567" s="231">
        <v>110.54000000000001</v>
      </c>
      <c r="I567" s="232"/>
      <c r="J567" s="228"/>
      <c r="K567" s="228"/>
      <c r="L567" s="233"/>
      <c r="M567" s="234"/>
      <c r="N567" s="235"/>
      <c r="O567" s="235"/>
      <c r="P567" s="235"/>
      <c r="Q567" s="235"/>
      <c r="R567" s="235"/>
      <c r="S567" s="235"/>
      <c r="T567" s="23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7" t="s">
        <v>148</v>
      </c>
      <c r="AU567" s="237" t="s">
        <v>83</v>
      </c>
      <c r="AV567" s="13" t="s">
        <v>83</v>
      </c>
      <c r="AW567" s="13" t="s">
        <v>35</v>
      </c>
      <c r="AX567" s="13" t="s">
        <v>73</v>
      </c>
      <c r="AY567" s="237" t="s">
        <v>135</v>
      </c>
    </row>
    <row r="568" s="16" customFormat="1">
      <c r="A568" s="16"/>
      <c r="B568" s="259"/>
      <c r="C568" s="260"/>
      <c r="D568" s="220" t="s">
        <v>148</v>
      </c>
      <c r="E568" s="261" t="s">
        <v>28</v>
      </c>
      <c r="F568" s="262" t="s">
        <v>172</v>
      </c>
      <c r="G568" s="260"/>
      <c r="H568" s="263">
        <v>110.54000000000001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69" t="s">
        <v>148</v>
      </c>
      <c r="AU568" s="269" t="s">
        <v>83</v>
      </c>
      <c r="AV568" s="16" t="s">
        <v>142</v>
      </c>
      <c r="AW568" s="16" t="s">
        <v>35</v>
      </c>
      <c r="AX568" s="16" t="s">
        <v>81</v>
      </c>
      <c r="AY568" s="269" t="s">
        <v>135</v>
      </c>
    </row>
    <row r="569" s="2" customFormat="1" ht="21.75" customHeight="1">
      <c r="A569" s="41"/>
      <c r="B569" s="42"/>
      <c r="C569" s="207" t="s">
        <v>760</v>
      </c>
      <c r="D569" s="207" t="s">
        <v>137</v>
      </c>
      <c r="E569" s="208" t="s">
        <v>761</v>
      </c>
      <c r="F569" s="209" t="s">
        <v>762</v>
      </c>
      <c r="G569" s="210" t="s">
        <v>368</v>
      </c>
      <c r="H569" s="211">
        <v>18</v>
      </c>
      <c r="I569" s="212"/>
      <c r="J569" s="213">
        <f>ROUND(I569*H569,2)</f>
        <v>0</v>
      </c>
      <c r="K569" s="209" t="s">
        <v>28</v>
      </c>
      <c r="L569" s="47"/>
      <c r="M569" s="214" t="s">
        <v>28</v>
      </c>
      <c r="N569" s="215" t="s">
        <v>44</v>
      </c>
      <c r="O569" s="87"/>
      <c r="P569" s="216">
        <f>O569*H569</f>
        <v>0</v>
      </c>
      <c r="Q569" s="216">
        <v>0</v>
      </c>
      <c r="R569" s="216">
        <f>Q569*H569</f>
        <v>0</v>
      </c>
      <c r="S569" s="216">
        <v>0</v>
      </c>
      <c r="T569" s="21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8" t="s">
        <v>142</v>
      </c>
      <c r="AT569" s="218" t="s">
        <v>137</v>
      </c>
      <c r="AU569" s="218" t="s">
        <v>83</v>
      </c>
      <c r="AY569" s="20" t="s">
        <v>135</v>
      </c>
      <c r="BE569" s="219">
        <f>IF(N569="základní",J569,0)</f>
        <v>0</v>
      </c>
      <c r="BF569" s="219">
        <f>IF(N569="snížená",J569,0)</f>
        <v>0</v>
      </c>
      <c r="BG569" s="219">
        <f>IF(N569="zákl. přenesená",J569,0)</f>
        <v>0</v>
      </c>
      <c r="BH569" s="219">
        <f>IF(N569="sníž. přenesená",J569,0)</f>
        <v>0</v>
      </c>
      <c r="BI569" s="219">
        <f>IF(N569="nulová",J569,0)</f>
        <v>0</v>
      </c>
      <c r="BJ569" s="20" t="s">
        <v>81</v>
      </c>
      <c r="BK569" s="219">
        <f>ROUND(I569*H569,2)</f>
        <v>0</v>
      </c>
      <c r="BL569" s="20" t="s">
        <v>142</v>
      </c>
      <c r="BM569" s="218" t="s">
        <v>763</v>
      </c>
    </row>
    <row r="570" s="2" customFormat="1">
      <c r="A570" s="41"/>
      <c r="B570" s="42"/>
      <c r="C570" s="43"/>
      <c r="D570" s="220" t="s">
        <v>144</v>
      </c>
      <c r="E570" s="43"/>
      <c r="F570" s="221" t="s">
        <v>762</v>
      </c>
      <c r="G570" s="43"/>
      <c r="H570" s="43"/>
      <c r="I570" s="222"/>
      <c r="J570" s="43"/>
      <c r="K570" s="43"/>
      <c r="L570" s="47"/>
      <c r="M570" s="223"/>
      <c r="N570" s="22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144</v>
      </c>
      <c r="AU570" s="20" t="s">
        <v>83</v>
      </c>
    </row>
    <row r="571" s="13" customFormat="1">
      <c r="A571" s="13"/>
      <c r="B571" s="227"/>
      <c r="C571" s="228"/>
      <c r="D571" s="220" t="s">
        <v>148</v>
      </c>
      <c r="E571" s="229" t="s">
        <v>28</v>
      </c>
      <c r="F571" s="230" t="s">
        <v>287</v>
      </c>
      <c r="G571" s="228"/>
      <c r="H571" s="231">
        <v>18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7" t="s">
        <v>148</v>
      </c>
      <c r="AU571" s="237" t="s">
        <v>83</v>
      </c>
      <c r="AV571" s="13" t="s">
        <v>83</v>
      </c>
      <c r="AW571" s="13" t="s">
        <v>35</v>
      </c>
      <c r="AX571" s="13" t="s">
        <v>73</v>
      </c>
      <c r="AY571" s="237" t="s">
        <v>135</v>
      </c>
    </row>
    <row r="572" s="2" customFormat="1" ht="24.15" customHeight="1">
      <c r="A572" s="41"/>
      <c r="B572" s="42"/>
      <c r="C572" s="207" t="s">
        <v>764</v>
      </c>
      <c r="D572" s="207" t="s">
        <v>137</v>
      </c>
      <c r="E572" s="208" t="s">
        <v>765</v>
      </c>
      <c r="F572" s="209" t="s">
        <v>766</v>
      </c>
      <c r="G572" s="210" t="s">
        <v>368</v>
      </c>
      <c r="H572" s="211">
        <v>19</v>
      </c>
      <c r="I572" s="212"/>
      <c r="J572" s="213">
        <f>ROUND(I572*H572,2)</f>
        <v>0</v>
      </c>
      <c r="K572" s="209" t="s">
        <v>28</v>
      </c>
      <c r="L572" s="47"/>
      <c r="M572" s="214" t="s">
        <v>28</v>
      </c>
      <c r="N572" s="215" t="s">
        <v>44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</v>
      </c>
      <c r="T572" s="21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142</v>
      </c>
      <c r="AT572" s="218" t="s">
        <v>137</v>
      </c>
      <c r="AU572" s="218" t="s">
        <v>83</v>
      </c>
      <c r="AY572" s="20" t="s">
        <v>135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81</v>
      </c>
      <c r="BK572" s="219">
        <f>ROUND(I572*H572,2)</f>
        <v>0</v>
      </c>
      <c r="BL572" s="20" t="s">
        <v>142</v>
      </c>
      <c r="BM572" s="218" t="s">
        <v>767</v>
      </c>
    </row>
    <row r="573" s="2" customFormat="1">
      <c r="A573" s="41"/>
      <c r="B573" s="42"/>
      <c r="C573" s="43"/>
      <c r="D573" s="220" t="s">
        <v>144</v>
      </c>
      <c r="E573" s="43"/>
      <c r="F573" s="221" t="s">
        <v>766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144</v>
      </c>
      <c r="AU573" s="20" t="s">
        <v>83</v>
      </c>
    </row>
    <row r="574" s="13" customFormat="1">
      <c r="A574" s="13"/>
      <c r="B574" s="227"/>
      <c r="C574" s="228"/>
      <c r="D574" s="220" t="s">
        <v>148</v>
      </c>
      <c r="E574" s="229" t="s">
        <v>28</v>
      </c>
      <c r="F574" s="230" t="s">
        <v>768</v>
      </c>
      <c r="G574" s="228"/>
      <c r="H574" s="231">
        <v>19</v>
      </c>
      <c r="I574" s="232"/>
      <c r="J574" s="228"/>
      <c r="K574" s="228"/>
      <c r="L574" s="233"/>
      <c r="M574" s="234"/>
      <c r="N574" s="235"/>
      <c r="O574" s="235"/>
      <c r="P574" s="235"/>
      <c r="Q574" s="235"/>
      <c r="R574" s="235"/>
      <c r="S574" s="235"/>
      <c r="T574" s="23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7" t="s">
        <v>148</v>
      </c>
      <c r="AU574" s="237" t="s">
        <v>83</v>
      </c>
      <c r="AV574" s="13" t="s">
        <v>83</v>
      </c>
      <c r="AW574" s="13" t="s">
        <v>35</v>
      </c>
      <c r="AX574" s="13" t="s">
        <v>73</v>
      </c>
      <c r="AY574" s="237" t="s">
        <v>135</v>
      </c>
    </row>
    <row r="575" s="12" customFormat="1" ht="22.8" customHeight="1">
      <c r="A575" s="12"/>
      <c r="B575" s="191"/>
      <c r="C575" s="192"/>
      <c r="D575" s="193" t="s">
        <v>72</v>
      </c>
      <c r="E575" s="205" t="s">
        <v>222</v>
      </c>
      <c r="F575" s="205" t="s">
        <v>769</v>
      </c>
      <c r="G575" s="192"/>
      <c r="H575" s="192"/>
      <c r="I575" s="195"/>
      <c r="J575" s="206">
        <f>BK575</f>
        <v>0</v>
      </c>
      <c r="K575" s="192"/>
      <c r="L575" s="197"/>
      <c r="M575" s="198"/>
      <c r="N575" s="199"/>
      <c r="O575" s="199"/>
      <c r="P575" s="200">
        <f>P576+SUM(P577:P774)</f>
        <v>0</v>
      </c>
      <c r="Q575" s="199"/>
      <c r="R575" s="200">
        <f>R576+SUM(R577:R774)</f>
        <v>695.74118986000008</v>
      </c>
      <c r="S575" s="199"/>
      <c r="T575" s="201">
        <f>T576+SUM(T577:T774)</f>
        <v>3771.1249399999997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2" t="s">
        <v>81</v>
      </c>
      <c r="AT575" s="203" t="s">
        <v>72</v>
      </c>
      <c r="AU575" s="203" t="s">
        <v>81</v>
      </c>
      <c r="AY575" s="202" t="s">
        <v>135</v>
      </c>
      <c r="BK575" s="204">
        <f>BK576+SUM(BK577:BK774)</f>
        <v>0</v>
      </c>
    </row>
    <row r="576" s="2" customFormat="1" ht="16.5" customHeight="1">
      <c r="A576" s="41"/>
      <c r="B576" s="42"/>
      <c r="C576" s="207" t="s">
        <v>770</v>
      </c>
      <c r="D576" s="207" t="s">
        <v>137</v>
      </c>
      <c r="E576" s="208" t="s">
        <v>771</v>
      </c>
      <c r="F576" s="209" t="s">
        <v>772</v>
      </c>
      <c r="G576" s="210" t="s">
        <v>315</v>
      </c>
      <c r="H576" s="211">
        <v>6</v>
      </c>
      <c r="I576" s="212"/>
      <c r="J576" s="213">
        <f>ROUND(I576*H576,2)</f>
        <v>0</v>
      </c>
      <c r="K576" s="209" t="s">
        <v>141</v>
      </c>
      <c r="L576" s="47"/>
      <c r="M576" s="214" t="s">
        <v>28</v>
      </c>
      <c r="N576" s="215" t="s">
        <v>44</v>
      </c>
      <c r="O576" s="87"/>
      <c r="P576" s="216">
        <f>O576*H576</f>
        <v>0</v>
      </c>
      <c r="Q576" s="216">
        <v>0.040079999999999998</v>
      </c>
      <c r="R576" s="216">
        <f>Q576*H576</f>
        <v>0.24047999999999997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142</v>
      </c>
      <c r="AT576" s="218" t="s">
        <v>137</v>
      </c>
      <c r="AU576" s="218" t="s">
        <v>83</v>
      </c>
      <c r="AY576" s="20" t="s">
        <v>135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20" t="s">
        <v>81</v>
      </c>
      <c r="BK576" s="219">
        <f>ROUND(I576*H576,2)</f>
        <v>0</v>
      </c>
      <c r="BL576" s="20" t="s">
        <v>142</v>
      </c>
      <c r="BM576" s="218" t="s">
        <v>773</v>
      </c>
    </row>
    <row r="577" s="2" customFormat="1">
      <c r="A577" s="41"/>
      <c r="B577" s="42"/>
      <c r="C577" s="43"/>
      <c r="D577" s="220" t="s">
        <v>144</v>
      </c>
      <c r="E577" s="43"/>
      <c r="F577" s="221" t="s">
        <v>772</v>
      </c>
      <c r="G577" s="43"/>
      <c r="H577" s="43"/>
      <c r="I577" s="222"/>
      <c r="J577" s="43"/>
      <c r="K577" s="43"/>
      <c r="L577" s="47"/>
      <c r="M577" s="223"/>
      <c r="N577" s="224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144</v>
      </c>
      <c r="AU577" s="20" t="s">
        <v>83</v>
      </c>
    </row>
    <row r="578" s="2" customFormat="1">
      <c r="A578" s="41"/>
      <c r="B578" s="42"/>
      <c r="C578" s="43"/>
      <c r="D578" s="225" t="s">
        <v>146</v>
      </c>
      <c r="E578" s="43"/>
      <c r="F578" s="226" t="s">
        <v>774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146</v>
      </c>
      <c r="AU578" s="20" t="s">
        <v>83</v>
      </c>
    </row>
    <row r="579" s="13" customFormat="1">
      <c r="A579" s="13"/>
      <c r="B579" s="227"/>
      <c r="C579" s="228"/>
      <c r="D579" s="220" t="s">
        <v>148</v>
      </c>
      <c r="E579" s="229" t="s">
        <v>28</v>
      </c>
      <c r="F579" s="230" t="s">
        <v>775</v>
      </c>
      <c r="G579" s="228"/>
      <c r="H579" s="231">
        <v>6</v>
      </c>
      <c r="I579" s="232"/>
      <c r="J579" s="228"/>
      <c r="K579" s="228"/>
      <c r="L579" s="233"/>
      <c r="M579" s="234"/>
      <c r="N579" s="235"/>
      <c r="O579" s="235"/>
      <c r="P579" s="235"/>
      <c r="Q579" s="235"/>
      <c r="R579" s="235"/>
      <c r="S579" s="235"/>
      <c r="T579" s="23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7" t="s">
        <v>148</v>
      </c>
      <c r="AU579" s="237" t="s">
        <v>83</v>
      </c>
      <c r="AV579" s="13" t="s">
        <v>83</v>
      </c>
      <c r="AW579" s="13" t="s">
        <v>35</v>
      </c>
      <c r="AX579" s="13" t="s">
        <v>81</v>
      </c>
      <c r="AY579" s="237" t="s">
        <v>135</v>
      </c>
    </row>
    <row r="580" s="2" customFormat="1" ht="24.15" customHeight="1">
      <c r="A580" s="41"/>
      <c r="B580" s="42"/>
      <c r="C580" s="207" t="s">
        <v>776</v>
      </c>
      <c r="D580" s="207" t="s">
        <v>137</v>
      </c>
      <c r="E580" s="208" t="s">
        <v>777</v>
      </c>
      <c r="F580" s="209" t="s">
        <v>778</v>
      </c>
      <c r="G580" s="210" t="s">
        <v>368</v>
      </c>
      <c r="H580" s="211">
        <v>18</v>
      </c>
      <c r="I580" s="212"/>
      <c r="J580" s="213">
        <f>ROUND(I580*H580,2)</f>
        <v>0</v>
      </c>
      <c r="K580" s="209" t="s">
        <v>141</v>
      </c>
      <c r="L580" s="47"/>
      <c r="M580" s="214" t="s">
        <v>28</v>
      </c>
      <c r="N580" s="215" t="s">
        <v>44</v>
      </c>
      <c r="O580" s="87"/>
      <c r="P580" s="216">
        <f>O580*H580</f>
        <v>0</v>
      </c>
      <c r="Q580" s="216">
        <v>0.00040000000000000002</v>
      </c>
      <c r="R580" s="216">
        <f>Q580*H580</f>
        <v>0.0072000000000000007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142</v>
      </c>
      <c r="AT580" s="218" t="s">
        <v>137</v>
      </c>
      <c r="AU580" s="218" t="s">
        <v>83</v>
      </c>
      <c r="AY580" s="20" t="s">
        <v>135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81</v>
      </c>
      <c r="BK580" s="219">
        <f>ROUND(I580*H580,2)</f>
        <v>0</v>
      </c>
      <c r="BL580" s="20" t="s">
        <v>142</v>
      </c>
      <c r="BM580" s="218" t="s">
        <v>779</v>
      </c>
    </row>
    <row r="581" s="2" customFormat="1">
      <c r="A581" s="41"/>
      <c r="B581" s="42"/>
      <c r="C581" s="43"/>
      <c r="D581" s="220" t="s">
        <v>144</v>
      </c>
      <c r="E581" s="43"/>
      <c r="F581" s="221" t="s">
        <v>780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144</v>
      </c>
      <c r="AU581" s="20" t="s">
        <v>83</v>
      </c>
    </row>
    <row r="582" s="2" customFormat="1">
      <c r="A582" s="41"/>
      <c r="B582" s="42"/>
      <c r="C582" s="43"/>
      <c r="D582" s="225" t="s">
        <v>146</v>
      </c>
      <c r="E582" s="43"/>
      <c r="F582" s="226" t="s">
        <v>781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146</v>
      </c>
      <c r="AU582" s="20" t="s">
        <v>83</v>
      </c>
    </row>
    <row r="583" s="13" customFormat="1">
      <c r="A583" s="13"/>
      <c r="B583" s="227"/>
      <c r="C583" s="228"/>
      <c r="D583" s="220" t="s">
        <v>148</v>
      </c>
      <c r="E583" s="229" t="s">
        <v>28</v>
      </c>
      <c r="F583" s="230" t="s">
        <v>287</v>
      </c>
      <c r="G583" s="228"/>
      <c r="H583" s="231">
        <v>18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148</v>
      </c>
      <c r="AU583" s="237" t="s">
        <v>83</v>
      </c>
      <c r="AV583" s="13" t="s">
        <v>83</v>
      </c>
      <c r="AW583" s="13" t="s">
        <v>35</v>
      </c>
      <c r="AX583" s="13" t="s">
        <v>73</v>
      </c>
      <c r="AY583" s="237" t="s">
        <v>135</v>
      </c>
    </row>
    <row r="584" s="16" customFormat="1">
      <c r="A584" s="16"/>
      <c r="B584" s="259"/>
      <c r="C584" s="260"/>
      <c r="D584" s="220" t="s">
        <v>148</v>
      </c>
      <c r="E584" s="261" t="s">
        <v>28</v>
      </c>
      <c r="F584" s="262" t="s">
        <v>172</v>
      </c>
      <c r="G584" s="260"/>
      <c r="H584" s="263">
        <v>18</v>
      </c>
      <c r="I584" s="264"/>
      <c r="J584" s="260"/>
      <c r="K584" s="260"/>
      <c r="L584" s="265"/>
      <c r="M584" s="266"/>
      <c r="N584" s="267"/>
      <c r="O584" s="267"/>
      <c r="P584" s="267"/>
      <c r="Q584" s="267"/>
      <c r="R584" s="267"/>
      <c r="S584" s="267"/>
      <c r="T584" s="268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69" t="s">
        <v>148</v>
      </c>
      <c r="AU584" s="269" t="s">
        <v>83</v>
      </c>
      <c r="AV584" s="16" t="s">
        <v>142</v>
      </c>
      <c r="AW584" s="16" t="s">
        <v>35</v>
      </c>
      <c r="AX584" s="16" t="s">
        <v>81</v>
      </c>
      <c r="AY584" s="269" t="s">
        <v>135</v>
      </c>
    </row>
    <row r="585" s="2" customFormat="1" ht="66.75" customHeight="1">
      <c r="A585" s="41"/>
      <c r="B585" s="42"/>
      <c r="C585" s="271" t="s">
        <v>782</v>
      </c>
      <c r="D585" s="271" t="s">
        <v>247</v>
      </c>
      <c r="E585" s="272" t="s">
        <v>783</v>
      </c>
      <c r="F585" s="273" t="s">
        <v>784</v>
      </c>
      <c r="G585" s="274" t="s">
        <v>368</v>
      </c>
      <c r="H585" s="275">
        <v>18</v>
      </c>
      <c r="I585" s="276"/>
      <c r="J585" s="277">
        <f>ROUND(I585*H585,2)</f>
        <v>0</v>
      </c>
      <c r="K585" s="273" t="s">
        <v>28</v>
      </c>
      <c r="L585" s="278"/>
      <c r="M585" s="279" t="s">
        <v>28</v>
      </c>
      <c r="N585" s="280" t="s">
        <v>44</v>
      </c>
      <c r="O585" s="87"/>
      <c r="P585" s="216">
        <f>O585*H585</f>
        <v>0</v>
      </c>
      <c r="Q585" s="216">
        <v>0</v>
      </c>
      <c r="R585" s="216">
        <f>Q585*H585</f>
        <v>0</v>
      </c>
      <c r="S585" s="216">
        <v>0</v>
      </c>
      <c r="T585" s="217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8" t="s">
        <v>214</v>
      </c>
      <c r="AT585" s="218" t="s">
        <v>247</v>
      </c>
      <c r="AU585" s="218" t="s">
        <v>83</v>
      </c>
      <c r="AY585" s="20" t="s">
        <v>135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20" t="s">
        <v>81</v>
      </c>
      <c r="BK585" s="219">
        <f>ROUND(I585*H585,2)</f>
        <v>0</v>
      </c>
      <c r="BL585" s="20" t="s">
        <v>142</v>
      </c>
      <c r="BM585" s="218" t="s">
        <v>785</v>
      </c>
    </row>
    <row r="586" s="2" customFormat="1">
      <c r="A586" s="41"/>
      <c r="B586" s="42"/>
      <c r="C586" s="43"/>
      <c r="D586" s="220" t="s">
        <v>144</v>
      </c>
      <c r="E586" s="43"/>
      <c r="F586" s="221" t="s">
        <v>786</v>
      </c>
      <c r="G586" s="43"/>
      <c r="H586" s="43"/>
      <c r="I586" s="222"/>
      <c r="J586" s="43"/>
      <c r="K586" s="43"/>
      <c r="L586" s="47"/>
      <c r="M586" s="223"/>
      <c r="N586" s="224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144</v>
      </c>
      <c r="AU586" s="20" t="s">
        <v>83</v>
      </c>
    </row>
    <row r="587" s="2" customFormat="1">
      <c r="A587" s="41"/>
      <c r="B587" s="42"/>
      <c r="C587" s="43"/>
      <c r="D587" s="220" t="s">
        <v>209</v>
      </c>
      <c r="E587" s="43"/>
      <c r="F587" s="270" t="s">
        <v>787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209</v>
      </c>
      <c r="AU587" s="20" t="s">
        <v>83</v>
      </c>
    </row>
    <row r="588" s="13" customFormat="1">
      <c r="A588" s="13"/>
      <c r="B588" s="227"/>
      <c r="C588" s="228"/>
      <c r="D588" s="220" t="s">
        <v>148</v>
      </c>
      <c r="E588" s="229" t="s">
        <v>28</v>
      </c>
      <c r="F588" s="230" t="s">
        <v>287</v>
      </c>
      <c r="G588" s="228"/>
      <c r="H588" s="231">
        <v>18</v>
      </c>
      <c r="I588" s="232"/>
      <c r="J588" s="228"/>
      <c r="K588" s="228"/>
      <c r="L588" s="233"/>
      <c r="M588" s="234"/>
      <c r="N588" s="235"/>
      <c r="O588" s="235"/>
      <c r="P588" s="235"/>
      <c r="Q588" s="235"/>
      <c r="R588" s="235"/>
      <c r="S588" s="235"/>
      <c r="T588" s="23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7" t="s">
        <v>148</v>
      </c>
      <c r="AU588" s="237" t="s">
        <v>83</v>
      </c>
      <c r="AV588" s="13" t="s">
        <v>83</v>
      </c>
      <c r="AW588" s="13" t="s">
        <v>35</v>
      </c>
      <c r="AX588" s="13" t="s">
        <v>73</v>
      </c>
      <c r="AY588" s="237" t="s">
        <v>135</v>
      </c>
    </row>
    <row r="589" s="16" customFormat="1">
      <c r="A589" s="16"/>
      <c r="B589" s="259"/>
      <c r="C589" s="260"/>
      <c r="D589" s="220" t="s">
        <v>148</v>
      </c>
      <c r="E589" s="261" t="s">
        <v>28</v>
      </c>
      <c r="F589" s="262" t="s">
        <v>172</v>
      </c>
      <c r="G589" s="260"/>
      <c r="H589" s="263">
        <v>18</v>
      </c>
      <c r="I589" s="264"/>
      <c r="J589" s="260"/>
      <c r="K589" s="260"/>
      <c r="L589" s="265"/>
      <c r="M589" s="266"/>
      <c r="N589" s="267"/>
      <c r="O589" s="267"/>
      <c r="P589" s="267"/>
      <c r="Q589" s="267"/>
      <c r="R589" s="267"/>
      <c r="S589" s="267"/>
      <c r="T589" s="268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69" t="s">
        <v>148</v>
      </c>
      <c r="AU589" s="269" t="s">
        <v>83</v>
      </c>
      <c r="AV589" s="16" t="s">
        <v>142</v>
      </c>
      <c r="AW589" s="16" t="s">
        <v>35</v>
      </c>
      <c r="AX589" s="16" t="s">
        <v>81</v>
      </c>
      <c r="AY589" s="269" t="s">
        <v>135</v>
      </c>
    </row>
    <row r="590" s="2" customFormat="1" ht="24.15" customHeight="1">
      <c r="A590" s="41"/>
      <c r="B590" s="42"/>
      <c r="C590" s="207" t="s">
        <v>788</v>
      </c>
      <c r="D590" s="207" t="s">
        <v>137</v>
      </c>
      <c r="E590" s="208" t="s">
        <v>789</v>
      </c>
      <c r="F590" s="209" t="s">
        <v>790</v>
      </c>
      <c r="G590" s="210" t="s">
        <v>368</v>
      </c>
      <c r="H590" s="211">
        <v>25</v>
      </c>
      <c r="I590" s="212"/>
      <c r="J590" s="213">
        <f>ROUND(I590*H590,2)</f>
        <v>0</v>
      </c>
      <c r="K590" s="209" t="s">
        <v>141</v>
      </c>
      <c r="L590" s="47"/>
      <c r="M590" s="214" t="s">
        <v>28</v>
      </c>
      <c r="N590" s="215" t="s">
        <v>44</v>
      </c>
      <c r="O590" s="87"/>
      <c r="P590" s="216">
        <f>O590*H590</f>
        <v>0</v>
      </c>
      <c r="Q590" s="216">
        <v>0.00069999999999999999</v>
      </c>
      <c r="R590" s="216">
        <f>Q590*H590</f>
        <v>0.017499999999999998</v>
      </c>
      <c r="S590" s="216">
        <v>0</v>
      </c>
      <c r="T590" s="21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142</v>
      </c>
      <c r="AT590" s="218" t="s">
        <v>137</v>
      </c>
      <c r="AU590" s="218" t="s">
        <v>83</v>
      </c>
      <c r="AY590" s="20" t="s">
        <v>135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81</v>
      </c>
      <c r="BK590" s="219">
        <f>ROUND(I590*H590,2)</f>
        <v>0</v>
      </c>
      <c r="BL590" s="20" t="s">
        <v>142</v>
      </c>
      <c r="BM590" s="218" t="s">
        <v>791</v>
      </c>
    </row>
    <row r="591" s="2" customFormat="1">
      <c r="A591" s="41"/>
      <c r="B591" s="42"/>
      <c r="C591" s="43"/>
      <c r="D591" s="220" t="s">
        <v>144</v>
      </c>
      <c r="E591" s="43"/>
      <c r="F591" s="221" t="s">
        <v>792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144</v>
      </c>
      <c r="AU591" s="20" t="s">
        <v>83</v>
      </c>
    </row>
    <row r="592" s="2" customFormat="1">
      <c r="A592" s="41"/>
      <c r="B592" s="42"/>
      <c r="C592" s="43"/>
      <c r="D592" s="225" t="s">
        <v>146</v>
      </c>
      <c r="E592" s="43"/>
      <c r="F592" s="226" t="s">
        <v>793</v>
      </c>
      <c r="G592" s="43"/>
      <c r="H592" s="43"/>
      <c r="I592" s="222"/>
      <c r="J592" s="43"/>
      <c r="K592" s="43"/>
      <c r="L592" s="47"/>
      <c r="M592" s="223"/>
      <c r="N592" s="224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146</v>
      </c>
      <c r="AU592" s="20" t="s">
        <v>83</v>
      </c>
    </row>
    <row r="593" s="13" customFormat="1">
      <c r="A593" s="13"/>
      <c r="B593" s="227"/>
      <c r="C593" s="228"/>
      <c r="D593" s="220" t="s">
        <v>148</v>
      </c>
      <c r="E593" s="229" t="s">
        <v>28</v>
      </c>
      <c r="F593" s="230" t="s">
        <v>794</v>
      </c>
      <c r="G593" s="228"/>
      <c r="H593" s="231">
        <v>8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7" t="s">
        <v>148</v>
      </c>
      <c r="AU593" s="237" t="s">
        <v>83</v>
      </c>
      <c r="AV593" s="13" t="s">
        <v>83</v>
      </c>
      <c r="AW593" s="13" t="s">
        <v>35</v>
      </c>
      <c r="AX593" s="13" t="s">
        <v>73</v>
      </c>
      <c r="AY593" s="237" t="s">
        <v>135</v>
      </c>
    </row>
    <row r="594" s="13" customFormat="1">
      <c r="A594" s="13"/>
      <c r="B594" s="227"/>
      <c r="C594" s="228"/>
      <c r="D594" s="220" t="s">
        <v>148</v>
      </c>
      <c r="E594" s="229" t="s">
        <v>28</v>
      </c>
      <c r="F594" s="230" t="s">
        <v>795</v>
      </c>
      <c r="G594" s="228"/>
      <c r="H594" s="231">
        <v>17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148</v>
      </c>
      <c r="AU594" s="237" t="s">
        <v>83</v>
      </c>
      <c r="AV594" s="13" t="s">
        <v>83</v>
      </c>
      <c r="AW594" s="13" t="s">
        <v>35</v>
      </c>
      <c r="AX594" s="13" t="s">
        <v>73</v>
      </c>
      <c r="AY594" s="237" t="s">
        <v>135</v>
      </c>
    </row>
    <row r="595" s="16" customFormat="1">
      <c r="A595" s="16"/>
      <c r="B595" s="259"/>
      <c r="C595" s="260"/>
      <c r="D595" s="220" t="s">
        <v>148</v>
      </c>
      <c r="E595" s="261" t="s">
        <v>28</v>
      </c>
      <c r="F595" s="262" t="s">
        <v>172</v>
      </c>
      <c r="G595" s="260"/>
      <c r="H595" s="263">
        <v>25</v>
      </c>
      <c r="I595" s="264"/>
      <c r="J595" s="260"/>
      <c r="K595" s="260"/>
      <c r="L595" s="265"/>
      <c r="M595" s="266"/>
      <c r="N595" s="267"/>
      <c r="O595" s="267"/>
      <c r="P595" s="267"/>
      <c r="Q595" s="267"/>
      <c r="R595" s="267"/>
      <c r="S595" s="267"/>
      <c r="T595" s="268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69" t="s">
        <v>148</v>
      </c>
      <c r="AU595" s="269" t="s">
        <v>83</v>
      </c>
      <c r="AV595" s="16" t="s">
        <v>142</v>
      </c>
      <c r="AW595" s="16" t="s">
        <v>35</v>
      </c>
      <c r="AX595" s="16" t="s">
        <v>81</v>
      </c>
      <c r="AY595" s="269" t="s">
        <v>135</v>
      </c>
    </row>
    <row r="596" s="2" customFormat="1" ht="24.15" customHeight="1">
      <c r="A596" s="41"/>
      <c r="B596" s="42"/>
      <c r="C596" s="271" t="s">
        <v>796</v>
      </c>
      <c r="D596" s="271" t="s">
        <v>247</v>
      </c>
      <c r="E596" s="272" t="s">
        <v>797</v>
      </c>
      <c r="F596" s="273" t="s">
        <v>798</v>
      </c>
      <c r="G596" s="274" t="s">
        <v>368</v>
      </c>
      <c r="H596" s="275">
        <v>4</v>
      </c>
      <c r="I596" s="276"/>
      <c r="J596" s="277">
        <f>ROUND(I596*H596,2)</f>
        <v>0</v>
      </c>
      <c r="K596" s="273" t="s">
        <v>141</v>
      </c>
      <c r="L596" s="278"/>
      <c r="M596" s="279" t="s">
        <v>28</v>
      </c>
      <c r="N596" s="280" t="s">
        <v>44</v>
      </c>
      <c r="O596" s="87"/>
      <c r="P596" s="216">
        <f>O596*H596</f>
        <v>0</v>
      </c>
      <c r="Q596" s="216">
        <v>0.0035000000000000001</v>
      </c>
      <c r="R596" s="216">
        <f>Q596*H596</f>
        <v>0.014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214</v>
      </c>
      <c r="AT596" s="218" t="s">
        <v>247</v>
      </c>
      <c r="AU596" s="218" t="s">
        <v>83</v>
      </c>
      <c r="AY596" s="20" t="s">
        <v>135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20" t="s">
        <v>81</v>
      </c>
      <c r="BK596" s="219">
        <f>ROUND(I596*H596,2)</f>
        <v>0</v>
      </c>
      <c r="BL596" s="20" t="s">
        <v>142</v>
      </c>
      <c r="BM596" s="218" t="s">
        <v>799</v>
      </c>
    </row>
    <row r="597" s="2" customFormat="1">
      <c r="A597" s="41"/>
      <c r="B597" s="42"/>
      <c r="C597" s="43"/>
      <c r="D597" s="220" t="s">
        <v>144</v>
      </c>
      <c r="E597" s="43"/>
      <c r="F597" s="221" t="s">
        <v>798</v>
      </c>
      <c r="G597" s="43"/>
      <c r="H597" s="43"/>
      <c r="I597" s="222"/>
      <c r="J597" s="43"/>
      <c r="K597" s="43"/>
      <c r="L597" s="47"/>
      <c r="M597" s="223"/>
      <c r="N597" s="22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144</v>
      </c>
      <c r="AU597" s="20" t="s">
        <v>83</v>
      </c>
    </row>
    <row r="598" s="13" customFormat="1">
      <c r="A598" s="13"/>
      <c r="B598" s="227"/>
      <c r="C598" s="228"/>
      <c r="D598" s="220" t="s">
        <v>148</v>
      </c>
      <c r="E598" s="229" t="s">
        <v>28</v>
      </c>
      <c r="F598" s="230" t="s">
        <v>800</v>
      </c>
      <c r="G598" s="228"/>
      <c r="H598" s="231">
        <v>4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148</v>
      </c>
      <c r="AU598" s="237" t="s">
        <v>83</v>
      </c>
      <c r="AV598" s="13" t="s">
        <v>83</v>
      </c>
      <c r="AW598" s="13" t="s">
        <v>35</v>
      </c>
      <c r="AX598" s="13" t="s">
        <v>73</v>
      </c>
      <c r="AY598" s="237" t="s">
        <v>135</v>
      </c>
    </row>
    <row r="599" s="16" customFormat="1">
      <c r="A599" s="16"/>
      <c r="B599" s="259"/>
      <c r="C599" s="260"/>
      <c r="D599" s="220" t="s">
        <v>148</v>
      </c>
      <c r="E599" s="261" t="s">
        <v>28</v>
      </c>
      <c r="F599" s="262" t="s">
        <v>172</v>
      </c>
      <c r="G599" s="260"/>
      <c r="H599" s="263">
        <v>4</v>
      </c>
      <c r="I599" s="264"/>
      <c r="J599" s="260"/>
      <c r="K599" s="260"/>
      <c r="L599" s="265"/>
      <c r="M599" s="266"/>
      <c r="N599" s="267"/>
      <c r="O599" s="267"/>
      <c r="P599" s="267"/>
      <c r="Q599" s="267"/>
      <c r="R599" s="267"/>
      <c r="S599" s="267"/>
      <c r="T599" s="268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69" t="s">
        <v>148</v>
      </c>
      <c r="AU599" s="269" t="s">
        <v>83</v>
      </c>
      <c r="AV599" s="16" t="s">
        <v>142</v>
      </c>
      <c r="AW599" s="16" t="s">
        <v>35</v>
      </c>
      <c r="AX599" s="16" t="s">
        <v>81</v>
      </c>
      <c r="AY599" s="269" t="s">
        <v>135</v>
      </c>
    </row>
    <row r="600" s="2" customFormat="1" ht="24.15" customHeight="1">
      <c r="A600" s="41"/>
      <c r="B600" s="42"/>
      <c r="C600" s="207" t="s">
        <v>801</v>
      </c>
      <c r="D600" s="207" t="s">
        <v>137</v>
      </c>
      <c r="E600" s="208" t="s">
        <v>802</v>
      </c>
      <c r="F600" s="209" t="s">
        <v>803</v>
      </c>
      <c r="G600" s="210" t="s">
        <v>368</v>
      </c>
      <c r="H600" s="211">
        <v>15</v>
      </c>
      <c r="I600" s="212"/>
      <c r="J600" s="213">
        <f>ROUND(I600*H600,2)</f>
        <v>0</v>
      </c>
      <c r="K600" s="209" t="s">
        <v>141</v>
      </c>
      <c r="L600" s="47"/>
      <c r="M600" s="214" t="s">
        <v>28</v>
      </c>
      <c r="N600" s="215" t="s">
        <v>44</v>
      </c>
      <c r="O600" s="87"/>
      <c r="P600" s="216">
        <f>O600*H600</f>
        <v>0</v>
      </c>
      <c r="Q600" s="216">
        <v>1.0000000000000001E-05</v>
      </c>
      <c r="R600" s="216">
        <f>Q600*H600</f>
        <v>0.00015000000000000001</v>
      </c>
      <c r="S600" s="216">
        <v>0</v>
      </c>
      <c r="T600" s="217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8" t="s">
        <v>142</v>
      </c>
      <c r="AT600" s="218" t="s">
        <v>137</v>
      </c>
      <c r="AU600" s="218" t="s">
        <v>83</v>
      </c>
      <c r="AY600" s="20" t="s">
        <v>135</v>
      </c>
      <c r="BE600" s="219">
        <f>IF(N600="základní",J600,0)</f>
        <v>0</v>
      </c>
      <c r="BF600" s="219">
        <f>IF(N600="snížená",J600,0)</f>
        <v>0</v>
      </c>
      <c r="BG600" s="219">
        <f>IF(N600="zákl. přenesená",J600,0)</f>
        <v>0</v>
      </c>
      <c r="BH600" s="219">
        <f>IF(N600="sníž. přenesená",J600,0)</f>
        <v>0</v>
      </c>
      <c r="BI600" s="219">
        <f>IF(N600="nulová",J600,0)</f>
        <v>0</v>
      </c>
      <c r="BJ600" s="20" t="s">
        <v>81</v>
      </c>
      <c r="BK600" s="219">
        <f>ROUND(I600*H600,2)</f>
        <v>0</v>
      </c>
      <c r="BL600" s="20" t="s">
        <v>142</v>
      </c>
      <c r="BM600" s="218" t="s">
        <v>804</v>
      </c>
    </row>
    <row r="601" s="2" customFormat="1">
      <c r="A601" s="41"/>
      <c r="B601" s="42"/>
      <c r="C601" s="43"/>
      <c r="D601" s="220" t="s">
        <v>144</v>
      </c>
      <c r="E601" s="43"/>
      <c r="F601" s="221" t="s">
        <v>805</v>
      </c>
      <c r="G601" s="43"/>
      <c r="H601" s="43"/>
      <c r="I601" s="222"/>
      <c r="J601" s="43"/>
      <c r="K601" s="43"/>
      <c r="L601" s="47"/>
      <c r="M601" s="223"/>
      <c r="N601" s="22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144</v>
      </c>
      <c r="AU601" s="20" t="s">
        <v>83</v>
      </c>
    </row>
    <row r="602" s="2" customFormat="1">
      <c r="A602" s="41"/>
      <c r="B602" s="42"/>
      <c r="C602" s="43"/>
      <c r="D602" s="225" t="s">
        <v>146</v>
      </c>
      <c r="E602" s="43"/>
      <c r="F602" s="226" t="s">
        <v>806</v>
      </c>
      <c r="G602" s="43"/>
      <c r="H602" s="43"/>
      <c r="I602" s="222"/>
      <c r="J602" s="43"/>
      <c r="K602" s="43"/>
      <c r="L602" s="47"/>
      <c r="M602" s="223"/>
      <c r="N602" s="224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146</v>
      </c>
      <c r="AU602" s="20" t="s">
        <v>83</v>
      </c>
    </row>
    <row r="603" s="13" customFormat="1">
      <c r="A603" s="13"/>
      <c r="B603" s="227"/>
      <c r="C603" s="228"/>
      <c r="D603" s="220" t="s">
        <v>148</v>
      </c>
      <c r="E603" s="229" t="s">
        <v>28</v>
      </c>
      <c r="F603" s="230" t="s">
        <v>807</v>
      </c>
      <c r="G603" s="228"/>
      <c r="H603" s="231">
        <v>9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148</v>
      </c>
      <c r="AU603" s="237" t="s">
        <v>83</v>
      </c>
      <c r="AV603" s="13" t="s">
        <v>83</v>
      </c>
      <c r="AW603" s="13" t="s">
        <v>35</v>
      </c>
      <c r="AX603" s="13" t="s">
        <v>73</v>
      </c>
      <c r="AY603" s="237" t="s">
        <v>135</v>
      </c>
    </row>
    <row r="604" s="13" customFormat="1">
      <c r="A604" s="13"/>
      <c r="B604" s="227"/>
      <c r="C604" s="228"/>
      <c r="D604" s="220" t="s">
        <v>148</v>
      </c>
      <c r="E604" s="229" t="s">
        <v>28</v>
      </c>
      <c r="F604" s="230" t="s">
        <v>808</v>
      </c>
      <c r="G604" s="228"/>
      <c r="H604" s="231">
        <v>6</v>
      </c>
      <c r="I604" s="232"/>
      <c r="J604" s="228"/>
      <c r="K604" s="228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148</v>
      </c>
      <c r="AU604" s="237" t="s">
        <v>83</v>
      </c>
      <c r="AV604" s="13" t="s">
        <v>83</v>
      </c>
      <c r="AW604" s="13" t="s">
        <v>35</v>
      </c>
      <c r="AX604" s="13" t="s">
        <v>73</v>
      </c>
      <c r="AY604" s="237" t="s">
        <v>135</v>
      </c>
    </row>
    <row r="605" s="16" customFormat="1">
      <c r="A605" s="16"/>
      <c r="B605" s="259"/>
      <c r="C605" s="260"/>
      <c r="D605" s="220" t="s">
        <v>148</v>
      </c>
      <c r="E605" s="261" t="s">
        <v>28</v>
      </c>
      <c r="F605" s="262" t="s">
        <v>172</v>
      </c>
      <c r="G605" s="260"/>
      <c r="H605" s="263">
        <v>15</v>
      </c>
      <c r="I605" s="264"/>
      <c r="J605" s="260"/>
      <c r="K605" s="260"/>
      <c r="L605" s="265"/>
      <c r="M605" s="266"/>
      <c r="N605" s="267"/>
      <c r="O605" s="267"/>
      <c r="P605" s="267"/>
      <c r="Q605" s="267"/>
      <c r="R605" s="267"/>
      <c r="S605" s="267"/>
      <c r="T605" s="268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T605" s="269" t="s">
        <v>148</v>
      </c>
      <c r="AU605" s="269" t="s">
        <v>83</v>
      </c>
      <c r="AV605" s="16" t="s">
        <v>142</v>
      </c>
      <c r="AW605" s="16" t="s">
        <v>35</v>
      </c>
      <c r="AX605" s="16" t="s">
        <v>81</v>
      </c>
      <c r="AY605" s="269" t="s">
        <v>135</v>
      </c>
    </row>
    <row r="606" s="2" customFormat="1" ht="24.15" customHeight="1">
      <c r="A606" s="41"/>
      <c r="B606" s="42"/>
      <c r="C606" s="271" t="s">
        <v>809</v>
      </c>
      <c r="D606" s="271" t="s">
        <v>247</v>
      </c>
      <c r="E606" s="272" t="s">
        <v>810</v>
      </c>
      <c r="F606" s="273" t="s">
        <v>811</v>
      </c>
      <c r="G606" s="274" t="s">
        <v>368</v>
      </c>
      <c r="H606" s="275">
        <v>9</v>
      </c>
      <c r="I606" s="276"/>
      <c r="J606" s="277">
        <f>ROUND(I606*H606,2)</f>
        <v>0</v>
      </c>
      <c r="K606" s="273" t="s">
        <v>141</v>
      </c>
      <c r="L606" s="278"/>
      <c r="M606" s="279" t="s">
        <v>28</v>
      </c>
      <c r="N606" s="280" t="s">
        <v>44</v>
      </c>
      <c r="O606" s="87"/>
      <c r="P606" s="216">
        <f>O606*H606</f>
        <v>0</v>
      </c>
      <c r="Q606" s="216">
        <v>0.0025999999999999999</v>
      </c>
      <c r="R606" s="216">
        <f>Q606*H606</f>
        <v>0.023399999999999997</v>
      </c>
      <c r="S606" s="216">
        <v>0</v>
      </c>
      <c r="T606" s="21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214</v>
      </c>
      <c r="AT606" s="218" t="s">
        <v>247</v>
      </c>
      <c r="AU606" s="218" t="s">
        <v>83</v>
      </c>
      <c r="AY606" s="20" t="s">
        <v>135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81</v>
      </c>
      <c r="BK606" s="219">
        <f>ROUND(I606*H606,2)</f>
        <v>0</v>
      </c>
      <c r="BL606" s="20" t="s">
        <v>142</v>
      </c>
      <c r="BM606" s="218" t="s">
        <v>812</v>
      </c>
    </row>
    <row r="607" s="2" customFormat="1">
      <c r="A607" s="41"/>
      <c r="B607" s="42"/>
      <c r="C607" s="43"/>
      <c r="D607" s="220" t="s">
        <v>144</v>
      </c>
      <c r="E607" s="43"/>
      <c r="F607" s="221" t="s">
        <v>811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144</v>
      </c>
      <c r="AU607" s="20" t="s">
        <v>83</v>
      </c>
    </row>
    <row r="608" s="13" customFormat="1">
      <c r="A608" s="13"/>
      <c r="B608" s="227"/>
      <c r="C608" s="228"/>
      <c r="D608" s="220" t="s">
        <v>148</v>
      </c>
      <c r="E608" s="229" t="s">
        <v>28</v>
      </c>
      <c r="F608" s="230" t="s">
        <v>813</v>
      </c>
      <c r="G608" s="228"/>
      <c r="H608" s="231">
        <v>6</v>
      </c>
      <c r="I608" s="232"/>
      <c r="J608" s="228"/>
      <c r="K608" s="228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148</v>
      </c>
      <c r="AU608" s="237" t="s">
        <v>83</v>
      </c>
      <c r="AV608" s="13" t="s">
        <v>83</v>
      </c>
      <c r="AW608" s="13" t="s">
        <v>35</v>
      </c>
      <c r="AX608" s="13" t="s">
        <v>73</v>
      </c>
      <c r="AY608" s="237" t="s">
        <v>135</v>
      </c>
    </row>
    <row r="609" s="13" customFormat="1">
      <c r="A609" s="13"/>
      <c r="B609" s="227"/>
      <c r="C609" s="228"/>
      <c r="D609" s="220" t="s">
        <v>148</v>
      </c>
      <c r="E609" s="229" t="s">
        <v>28</v>
      </c>
      <c r="F609" s="230" t="s">
        <v>814</v>
      </c>
      <c r="G609" s="228"/>
      <c r="H609" s="231">
        <v>3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7" t="s">
        <v>148</v>
      </c>
      <c r="AU609" s="237" t="s">
        <v>83</v>
      </c>
      <c r="AV609" s="13" t="s">
        <v>83</v>
      </c>
      <c r="AW609" s="13" t="s">
        <v>35</v>
      </c>
      <c r="AX609" s="13" t="s">
        <v>73</v>
      </c>
      <c r="AY609" s="237" t="s">
        <v>135</v>
      </c>
    </row>
    <row r="610" s="16" customFormat="1">
      <c r="A610" s="16"/>
      <c r="B610" s="259"/>
      <c r="C610" s="260"/>
      <c r="D610" s="220" t="s">
        <v>148</v>
      </c>
      <c r="E610" s="261" t="s">
        <v>28</v>
      </c>
      <c r="F610" s="262" t="s">
        <v>172</v>
      </c>
      <c r="G610" s="260"/>
      <c r="H610" s="263">
        <v>9</v>
      </c>
      <c r="I610" s="264"/>
      <c r="J610" s="260"/>
      <c r="K610" s="260"/>
      <c r="L610" s="265"/>
      <c r="M610" s="266"/>
      <c r="N610" s="267"/>
      <c r="O610" s="267"/>
      <c r="P610" s="267"/>
      <c r="Q610" s="267"/>
      <c r="R610" s="267"/>
      <c r="S610" s="267"/>
      <c r="T610" s="268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69" t="s">
        <v>148</v>
      </c>
      <c r="AU610" s="269" t="s">
        <v>83</v>
      </c>
      <c r="AV610" s="16" t="s">
        <v>142</v>
      </c>
      <c r="AW610" s="16" t="s">
        <v>35</v>
      </c>
      <c r="AX610" s="16" t="s">
        <v>81</v>
      </c>
      <c r="AY610" s="269" t="s">
        <v>135</v>
      </c>
    </row>
    <row r="611" s="2" customFormat="1" ht="24.15" customHeight="1">
      <c r="A611" s="41"/>
      <c r="B611" s="42"/>
      <c r="C611" s="271" t="s">
        <v>815</v>
      </c>
      <c r="D611" s="271" t="s">
        <v>247</v>
      </c>
      <c r="E611" s="272" t="s">
        <v>816</v>
      </c>
      <c r="F611" s="273" t="s">
        <v>817</v>
      </c>
      <c r="G611" s="274" t="s">
        <v>368</v>
      </c>
      <c r="H611" s="275">
        <v>5</v>
      </c>
      <c r="I611" s="276"/>
      <c r="J611" s="277">
        <f>ROUND(I611*H611,2)</f>
        <v>0</v>
      </c>
      <c r="K611" s="273" t="s">
        <v>141</v>
      </c>
      <c r="L611" s="278"/>
      <c r="M611" s="279" t="s">
        <v>28</v>
      </c>
      <c r="N611" s="280" t="s">
        <v>44</v>
      </c>
      <c r="O611" s="87"/>
      <c r="P611" s="216">
        <f>O611*H611</f>
        <v>0</v>
      </c>
      <c r="Q611" s="216">
        <v>0.0012999999999999999</v>
      </c>
      <c r="R611" s="216">
        <f>Q611*H611</f>
        <v>0.0064999999999999997</v>
      </c>
      <c r="S611" s="216">
        <v>0</v>
      </c>
      <c r="T611" s="217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8" t="s">
        <v>214</v>
      </c>
      <c r="AT611" s="218" t="s">
        <v>247</v>
      </c>
      <c r="AU611" s="218" t="s">
        <v>83</v>
      </c>
      <c r="AY611" s="20" t="s">
        <v>135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20" t="s">
        <v>81</v>
      </c>
      <c r="BK611" s="219">
        <f>ROUND(I611*H611,2)</f>
        <v>0</v>
      </c>
      <c r="BL611" s="20" t="s">
        <v>142</v>
      </c>
      <c r="BM611" s="218" t="s">
        <v>818</v>
      </c>
    </row>
    <row r="612" s="2" customFormat="1">
      <c r="A612" s="41"/>
      <c r="B612" s="42"/>
      <c r="C612" s="43"/>
      <c r="D612" s="220" t="s">
        <v>144</v>
      </c>
      <c r="E612" s="43"/>
      <c r="F612" s="221" t="s">
        <v>817</v>
      </c>
      <c r="G612" s="43"/>
      <c r="H612" s="43"/>
      <c r="I612" s="222"/>
      <c r="J612" s="43"/>
      <c r="K612" s="43"/>
      <c r="L612" s="47"/>
      <c r="M612" s="223"/>
      <c r="N612" s="224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144</v>
      </c>
      <c r="AU612" s="20" t="s">
        <v>83</v>
      </c>
    </row>
    <row r="613" s="13" customFormat="1">
      <c r="A613" s="13"/>
      <c r="B613" s="227"/>
      <c r="C613" s="228"/>
      <c r="D613" s="220" t="s">
        <v>148</v>
      </c>
      <c r="E613" s="229" t="s">
        <v>28</v>
      </c>
      <c r="F613" s="230" t="s">
        <v>819</v>
      </c>
      <c r="G613" s="228"/>
      <c r="H613" s="231">
        <v>5</v>
      </c>
      <c r="I613" s="232"/>
      <c r="J613" s="228"/>
      <c r="K613" s="228"/>
      <c r="L613" s="233"/>
      <c r="M613" s="234"/>
      <c r="N613" s="235"/>
      <c r="O613" s="235"/>
      <c r="P613" s="235"/>
      <c r="Q613" s="235"/>
      <c r="R613" s="235"/>
      <c r="S613" s="235"/>
      <c r="T613" s="23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7" t="s">
        <v>148</v>
      </c>
      <c r="AU613" s="237" t="s">
        <v>83</v>
      </c>
      <c r="AV613" s="13" t="s">
        <v>83</v>
      </c>
      <c r="AW613" s="13" t="s">
        <v>35</v>
      </c>
      <c r="AX613" s="13" t="s">
        <v>81</v>
      </c>
      <c r="AY613" s="237" t="s">
        <v>135</v>
      </c>
    </row>
    <row r="614" s="2" customFormat="1" ht="16.5" customHeight="1">
      <c r="A614" s="41"/>
      <c r="B614" s="42"/>
      <c r="C614" s="271" t="s">
        <v>820</v>
      </c>
      <c r="D614" s="271" t="s">
        <v>247</v>
      </c>
      <c r="E614" s="272" t="s">
        <v>821</v>
      </c>
      <c r="F614" s="273" t="s">
        <v>822</v>
      </c>
      <c r="G614" s="274" t="s">
        <v>368</v>
      </c>
      <c r="H614" s="275">
        <v>5</v>
      </c>
      <c r="I614" s="276"/>
      <c r="J614" s="277">
        <f>ROUND(I614*H614,2)</f>
        <v>0</v>
      </c>
      <c r="K614" s="273" t="s">
        <v>141</v>
      </c>
      <c r="L614" s="278"/>
      <c r="M614" s="279" t="s">
        <v>28</v>
      </c>
      <c r="N614" s="280" t="s">
        <v>44</v>
      </c>
      <c r="O614" s="87"/>
      <c r="P614" s="216">
        <f>O614*H614</f>
        <v>0</v>
      </c>
      <c r="Q614" s="216">
        <v>0.0016999999999999999</v>
      </c>
      <c r="R614" s="216">
        <f>Q614*H614</f>
        <v>0.0084999999999999989</v>
      </c>
      <c r="S614" s="216">
        <v>0</v>
      </c>
      <c r="T614" s="217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8" t="s">
        <v>214</v>
      </c>
      <c r="AT614" s="218" t="s">
        <v>247</v>
      </c>
      <c r="AU614" s="218" t="s">
        <v>83</v>
      </c>
      <c r="AY614" s="20" t="s">
        <v>135</v>
      </c>
      <c r="BE614" s="219">
        <f>IF(N614="základní",J614,0)</f>
        <v>0</v>
      </c>
      <c r="BF614" s="219">
        <f>IF(N614="snížená",J614,0)</f>
        <v>0</v>
      </c>
      <c r="BG614" s="219">
        <f>IF(N614="zákl. přenesená",J614,0)</f>
        <v>0</v>
      </c>
      <c r="BH614" s="219">
        <f>IF(N614="sníž. přenesená",J614,0)</f>
        <v>0</v>
      </c>
      <c r="BI614" s="219">
        <f>IF(N614="nulová",J614,0)</f>
        <v>0</v>
      </c>
      <c r="BJ614" s="20" t="s">
        <v>81</v>
      </c>
      <c r="BK614" s="219">
        <f>ROUND(I614*H614,2)</f>
        <v>0</v>
      </c>
      <c r="BL614" s="20" t="s">
        <v>142</v>
      </c>
      <c r="BM614" s="218" t="s">
        <v>823</v>
      </c>
    </row>
    <row r="615" s="2" customFormat="1">
      <c r="A615" s="41"/>
      <c r="B615" s="42"/>
      <c r="C615" s="43"/>
      <c r="D615" s="220" t="s">
        <v>144</v>
      </c>
      <c r="E615" s="43"/>
      <c r="F615" s="221" t="s">
        <v>822</v>
      </c>
      <c r="G615" s="43"/>
      <c r="H615" s="43"/>
      <c r="I615" s="222"/>
      <c r="J615" s="43"/>
      <c r="K615" s="43"/>
      <c r="L615" s="47"/>
      <c r="M615" s="223"/>
      <c r="N615" s="224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144</v>
      </c>
      <c r="AU615" s="20" t="s">
        <v>83</v>
      </c>
    </row>
    <row r="616" s="13" customFormat="1">
      <c r="A616" s="13"/>
      <c r="B616" s="227"/>
      <c r="C616" s="228"/>
      <c r="D616" s="220" t="s">
        <v>148</v>
      </c>
      <c r="E616" s="229" t="s">
        <v>28</v>
      </c>
      <c r="F616" s="230" t="s">
        <v>824</v>
      </c>
      <c r="G616" s="228"/>
      <c r="H616" s="231">
        <v>5</v>
      </c>
      <c r="I616" s="232"/>
      <c r="J616" s="228"/>
      <c r="K616" s="228"/>
      <c r="L616" s="233"/>
      <c r="M616" s="234"/>
      <c r="N616" s="235"/>
      <c r="O616" s="235"/>
      <c r="P616" s="235"/>
      <c r="Q616" s="235"/>
      <c r="R616" s="235"/>
      <c r="S616" s="235"/>
      <c r="T616" s="23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7" t="s">
        <v>148</v>
      </c>
      <c r="AU616" s="237" t="s">
        <v>83</v>
      </c>
      <c r="AV616" s="13" t="s">
        <v>83</v>
      </c>
      <c r="AW616" s="13" t="s">
        <v>35</v>
      </c>
      <c r="AX616" s="13" t="s">
        <v>81</v>
      </c>
      <c r="AY616" s="237" t="s">
        <v>135</v>
      </c>
    </row>
    <row r="617" s="2" customFormat="1" ht="24.15" customHeight="1">
      <c r="A617" s="41"/>
      <c r="B617" s="42"/>
      <c r="C617" s="207" t="s">
        <v>825</v>
      </c>
      <c r="D617" s="207" t="s">
        <v>137</v>
      </c>
      <c r="E617" s="208" t="s">
        <v>826</v>
      </c>
      <c r="F617" s="209" t="s">
        <v>827</v>
      </c>
      <c r="G617" s="210" t="s">
        <v>368</v>
      </c>
      <c r="H617" s="211">
        <v>19</v>
      </c>
      <c r="I617" s="212"/>
      <c r="J617" s="213">
        <f>ROUND(I617*H617,2)</f>
        <v>0</v>
      </c>
      <c r="K617" s="209" t="s">
        <v>141</v>
      </c>
      <c r="L617" s="47"/>
      <c r="M617" s="214" t="s">
        <v>28</v>
      </c>
      <c r="N617" s="215" t="s">
        <v>44</v>
      </c>
      <c r="O617" s="87"/>
      <c r="P617" s="216">
        <f>O617*H617</f>
        <v>0</v>
      </c>
      <c r="Q617" s="216">
        <v>0.11241</v>
      </c>
      <c r="R617" s="216">
        <f>Q617*H617</f>
        <v>2.1357900000000001</v>
      </c>
      <c r="S617" s="216">
        <v>0</v>
      </c>
      <c r="T617" s="217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8" t="s">
        <v>142</v>
      </c>
      <c r="AT617" s="218" t="s">
        <v>137</v>
      </c>
      <c r="AU617" s="218" t="s">
        <v>83</v>
      </c>
      <c r="AY617" s="20" t="s">
        <v>135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20" t="s">
        <v>81</v>
      </c>
      <c r="BK617" s="219">
        <f>ROUND(I617*H617,2)</f>
        <v>0</v>
      </c>
      <c r="BL617" s="20" t="s">
        <v>142</v>
      </c>
      <c r="BM617" s="218" t="s">
        <v>828</v>
      </c>
    </row>
    <row r="618" s="2" customFormat="1">
      <c r="A618" s="41"/>
      <c r="B618" s="42"/>
      <c r="C618" s="43"/>
      <c r="D618" s="220" t="s">
        <v>144</v>
      </c>
      <c r="E618" s="43"/>
      <c r="F618" s="221" t="s">
        <v>829</v>
      </c>
      <c r="G618" s="43"/>
      <c r="H618" s="43"/>
      <c r="I618" s="222"/>
      <c r="J618" s="43"/>
      <c r="K618" s="43"/>
      <c r="L618" s="47"/>
      <c r="M618" s="223"/>
      <c r="N618" s="224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144</v>
      </c>
      <c r="AU618" s="20" t="s">
        <v>83</v>
      </c>
    </row>
    <row r="619" s="2" customFormat="1">
      <c r="A619" s="41"/>
      <c r="B619" s="42"/>
      <c r="C619" s="43"/>
      <c r="D619" s="225" t="s">
        <v>146</v>
      </c>
      <c r="E619" s="43"/>
      <c r="F619" s="226" t="s">
        <v>830</v>
      </c>
      <c r="G619" s="43"/>
      <c r="H619" s="43"/>
      <c r="I619" s="222"/>
      <c r="J619" s="43"/>
      <c r="K619" s="43"/>
      <c r="L619" s="47"/>
      <c r="M619" s="223"/>
      <c r="N619" s="224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146</v>
      </c>
      <c r="AU619" s="20" t="s">
        <v>83</v>
      </c>
    </row>
    <row r="620" s="13" customFormat="1">
      <c r="A620" s="13"/>
      <c r="B620" s="227"/>
      <c r="C620" s="228"/>
      <c r="D620" s="220" t="s">
        <v>148</v>
      </c>
      <c r="E620" s="229" t="s">
        <v>28</v>
      </c>
      <c r="F620" s="230" t="s">
        <v>831</v>
      </c>
      <c r="G620" s="228"/>
      <c r="H620" s="231">
        <v>4</v>
      </c>
      <c r="I620" s="232"/>
      <c r="J620" s="228"/>
      <c r="K620" s="228"/>
      <c r="L620" s="233"/>
      <c r="M620" s="234"/>
      <c r="N620" s="235"/>
      <c r="O620" s="235"/>
      <c r="P620" s="235"/>
      <c r="Q620" s="235"/>
      <c r="R620" s="235"/>
      <c r="S620" s="235"/>
      <c r="T620" s="23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7" t="s">
        <v>148</v>
      </c>
      <c r="AU620" s="237" t="s">
        <v>83</v>
      </c>
      <c r="AV620" s="13" t="s">
        <v>83</v>
      </c>
      <c r="AW620" s="13" t="s">
        <v>35</v>
      </c>
      <c r="AX620" s="13" t="s">
        <v>73</v>
      </c>
      <c r="AY620" s="237" t="s">
        <v>135</v>
      </c>
    </row>
    <row r="621" s="13" customFormat="1">
      <c r="A621" s="13"/>
      <c r="B621" s="227"/>
      <c r="C621" s="228"/>
      <c r="D621" s="220" t="s">
        <v>148</v>
      </c>
      <c r="E621" s="229" t="s">
        <v>28</v>
      </c>
      <c r="F621" s="230" t="s">
        <v>832</v>
      </c>
      <c r="G621" s="228"/>
      <c r="H621" s="231">
        <v>15</v>
      </c>
      <c r="I621" s="232"/>
      <c r="J621" s="228"/>
      <c r="K621" s="228"/>
      <c r="L621" s="233"/>
      <c r="M621" s="234"/>
      <c r="N621" s="235"/>
      <c r="O621" s="235"/>
      <c r="P621" s="235"/>
      <c r="Q621" s="235"/>
      <c r="R621" s="235"/>
      <c r="S621" s="235"/>
      <c r="T621" s="23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7" t="s">
        <v>148</v>
      </c>
      <c r="AU621" s="237" t="s">
        <v>83</v>
      </c>
      <c r="AV621" s="13" t="s">
        <v>83</v>
      </c>
      <c r="AW621" s="13" t="s">
        <v>35</v>
      </c>
      <c r="AX621" s="13" t="s">
        <v>73</v>
      </c>
      <c r="AY621" s="237" t="s">
        <v>135</v>
      </c>
    </row>
    <row r="622" s="16" customFormat="1">
      <c r="A622" s="16"/>
      <c r="B622" s="259"/>
      <c r="C622" s="260"/>
      <c r="D622" s="220" t="s">
        <v>148</v>
      </c>
      <c r="E622" s="261" t="s">
        <v>28</v>
      </c>
      <c r="F622" s="262" t="s">
        <v>172</v>
      </c>
      <c r="G622" s="260"/>
      <c r="H622" s="263">
        <v>19</v>
      </c>
      <c r="I622" s="264"/>
      <c r="J622" s="260"/>
      <c r="K622" s="260"/>
      <c r="L622" s="265"/>
      <c r="M622" s="266"/>
      <c r="N622" s="267"/>
      <c r="O622" s="267"/>
      <c r="P622" s="267"/>
      <c r="Q622" s="267"/>
      <c r="R622" s="267"/>
      <c r="S622" s="267"/>
      <c r="T622" s="268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69" t="s">
        <v>148</v>
      </c>
      <c r="AU622" s="269" t="s">
        <v>83</v>
      </c>
      <c r="AV622" s="16" t="s">
        <v>142</v>
      </c>
      <c r="AW622" s="16" t="s">
        <v>35</v>
      </c>
      <c r="AX622" s="16" t="s">
        <v>81</v>
      </c>
      <c r="AY622" s="269" t="s">
        <v>135</v>
      </c>
    </row>
    <row r="623" s="2" customFormat="1" ht="21.75" customHeight="1">
      <c r="A623" s="41"/>
      <c r="B623" s="42"/>
      <c r="C623" s="271" t="s">
        <v>833</v>
      </c>
      <c r="D623" s="271" t="s">
        <v>247</v>
      </c>
      <c r="E623" s="272" t="s">
        <v>834</v>
      </c>
      <c r="F623" s="273" t="s">
        <v>835</v>
      </c>
      <c r="G623" s="274" t="s">
        <v>368</v>
      </c>
      <c r="H623" s="275">
        <v>15</v>
      </c>
      <c r="I623" s="276"/>
      <c r="J623" s="277">
        <f>ROUND(I623*H623,2)</f>
        <v>0</v>
      </c>
      <c r="K623" s="273" t="s">
        <v>141</v>
      </c>
      <c r="L623" s="278"/>
      <c r="M623" s="279" t="s">
        <v>28</v>
      </c>
      <c r="N623" s="280" t="s">
        <v>44</v>
      </c>
      <c r="O623" s="87"/>
      <c r="P623" s="216">
        <f>O623*H623</f>
        <v>0</v>
      </c>
      <c r="Q623" s="216">
        <v>0.0061000000000000004</v>
      </c>
      <c r="R623" s="216">
        <f>Q623*H623</f>
        <v>0.091500000000000012</v>
      </c>
      <c r="S623" s="216">
        <v>0</v>
      </c>
      <c r="T623" s="217">
        <f>S623*H623</f>
        <v>0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18" t="s">
        <v>214</v>
      </c>
      <c r="AT623" s="218" t="s">
        <v>247</v>
      </c>
      <c r="AU623" s="218" t="s">
        <v>83</v>
      </c>
      <c r="AY623" s="20" t="s">
        <v>135</v>
      </c>
      <c r="BE623" s="219">
        <f>IF(N623="základní",J623,0)</f>
        <v>0</v>
      </c>
      <c r="BF623" s="219">
        <f>IF(N623="snížená",J623,0)</f>
        <v>0</v>
      </c>
      <c r="BG623" s="219">
        <f>IF(N623="zákl. přenesená",J623,0)</f>
        <v>0</v>
      </c>
      <c r="BH623" s="219">
        <f>IF(N623="sníž. přenesená",J623,0)</f>
        <v>0</v>
      </c>
      <c r="BI623" s="219">
        <f>IF(N623="nulová",J623,0)</f>
        <v>0</v>
      </c>
      <c r="BJ623" s="20" t="s">
        <v>81</v>
      </c>
      <c r="BK623" s="219">
        <f>ROUND(I623*H623,2)</f>
        <v>0</v>
      </c>
      <c r="BL623" s="20" t="s">
        <v>142</v>
      </c>
      <c r="BM623" s="218" t="s">
        <v>836</v>
      </c>
    </row>
    <row r="624" s="2" customFormat="1">
      <c r="A624" s="41"/>
      <c r="B624" s="42"/>
      <c r="C624" s="43"/>
      <c r="D624" s="220" t="s">
        <v>144</v>
      </c>
      <c r="E624" s="43"/>
      <c r="F624" s="221" t="s">
        <v>835</v>
      </c>
      <c r="G624" s="43"/>
      <c r="H624" s="43"/>
      <c r="I624" s="222"/>
      <c r="J624" s="43"/>
      <c r="K624" s="43"/>
      <c r="L624" s="47"/>
      <c r="M624" s="223"/>
      <c r="N624" s="224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144</v>
      </c>
      <c r="AU624" s="20" t="s">
        <v>83</v>
      </c>
    </row>
    <row r="625" s="13" customFormat="1">
      <c r="A625" s="13"/>
      <c r="B625" s="227"/>
      <c r="C625" s="228"/>
      <c r="D625" s="220" t="s">
        <v>148</v>
      </c>
      <c r="E625" s="229" t="s">
        <v>28</v>
      </c>
      <c r="F625" s="230" t="s">
        <v>837</v>
      </c>
      <c r="G625" s="228"/>
      <c r="H625" s="231">
        <v>15</v>
      </c>
      <c r="I625" s="232"/>
      <c r="J625" s="228"/>
      <c r="K625" s="228"/>
      <c r="L625" s="233"/>
      <c r="M625" s="234"/>
      <c r="N625" s="235"/>
      <c r="O625" s="235"/>
      <c r="P625" s="235"/>
      <c r="Q625" s="235"/>
      <c r="R625" s="235"/>
      <c r="S625" s="235"/>
      <c r="T625" s="23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7" t="s">
        <v>148</v>
      </c>
      <c r="AU625" s="237" t="s">
        <v>83</v>
      </c>
      <c r="AV625" s="13" t="s">
        <v>83</v>
      </c>
      <c r="AW625" s="13" t="s">
        <v>35</v>
      </c>
      <c r="AX625" s="13" t="s">
        <v>81</v>
      </c>
      <c r="AY625" s="237" t="s">
        <v>135</v>
      </c>
    </row>
    <row r="626" s="2" customFormat="1" ht="24.15" customHeight="1">
      <c r="A626" s="41"/>
      <c r="B626" s="42"/>
      <c r="C626" s="207" t="s">
        <v>838</v>
      </c>
      <c r="D626" s="207" t="s">
        <v>137</v>
      </c>
      <c r="E626" s="208" t="s">
        <v>839</v>
      </c>
      <c r="F626" s="209" t="s">
        <v>840</v>
      </c>
      <c r="G626" s="210" t="s">
        <v>315</v>
      </c>
      <c r="H626" s="211">
        <v>53.859999999999999</v>
      </c>
      <c r="I626" s="212"/>
      <c r="J626" s="213">
        <f>ROUND(I626*H626,2)</f>
        <v>0</v>
      </c>
      <c r="K626" s="209" t="s">
        <v>141</v>
      </c>
      <c r="L626" s="47"/>
      <c r="M626" s="214" t="s">
        <v>28</v>
      </c>
      <c r="N626" s="215" t="s">
        <v>44</v>
      </c>
      <c r="O626" s="87"/>
      <c r="P626" s="216">
        <f>O626*H626</f>
        <v>0</v>
      </c>
      <c r="Q626" s="216">
        <v>0.00020000000000000001</v>
      </c>
      <c r="R626" s="216">
        <f>Q626*H626</f>
        <v>0.010772</v>
      </c>
      <c r="S626" s="216">
        <v>0</v>
      </c>
      <c r="T626" s="217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8" t="s">
        <v>142</v>
      </c>
      <c r="AT626" s="218" t="s">
        <v>137</v>
      </c>
      <c r="AU626" s="218" t="s">
        <v>83</v>
      </c>
      <c r="AY626" s="20" t="s">
        <v>135</v>
      </c>
      <c r="BE626" s="219">
        <f>IF(N626="základní",J626,0)</f>
        <v>0</v>
      </c>
      <c r="BF626" s="219">
        <f>IF(N626="snížená",J626,0)</f>
        <v>0</v>
      </c>
      <c r="BG626" s="219">
        <f>IF(N626="zákl. přenesená",J626,0)</f>
        <v>0</v>
      </c>
      <c r="BH626" s="219">
        <f>IF(N626="sníž. přenesená",J626,0)</f>
        <v>0</v>
      </c>
      <c r="BI626" s="219">
        <f>IF(N626="nulová",J626,0)</f>
        <v>0</v>
      </c>
      <c r="BJ626" s="20" t="s">
        <v>81</v>
      </c>
      <c r="BK626" s="219">
        <f>ROUND(I626*H626,2)</f>
        <v>0</v>
      </c>
      <c r="BL626" s="20" t="s">
        <v>142</v>
      </c>
      <c r="BM626" s="218" t="s">
        <v>841</v>
      </c>
    </row>
    <row r="627" s="2" customFormat="1">
      <c r="A627" s="41"/>
      <c r="B627" s="42"/>
      <c r="C627" s="43"/>
      <c r="D627" s="220" t="s">
        <v>144</v>
      </c>
      <c r="E627" s="43"/>
      <c r="F627" s="221" t="s">
        <v>842</v>
      </c>
      <c r="G627" s="43"/>
      <c r="H627" s="43"/>
      <c r="I627" s="222"/>
      <c r="J627" s="43"/>
      <c r="K627" s="43"/>
      <c r="L627" s="47"/>
      <c r="M627" s="223"/>
      <c r="N627" s="224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144</v>
      </c>
      <c r="AU627" s="20" t="s">
        <v>83</v>
      </c>
    </row>
    <row r="628" s="2" customFormat="1">
      <c r="A628" s="41"/>
      <c r="B628" s="42"/>
      <c r="C628" s="43"/>
      <c r="D628" s="225" t="s">
        <v>146</v>
      </c>
      <c r="E628" s="43"/>
      <c r="F628" s="226" t="s">
        <v>843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146</v>
      </c>
      <c r="AU628" s="20" t="s">
        <v>83</v>
      </c>
    </row>
    <row r="629" s="13" customFormat="1">
      <c r="A629" s="13"/>
      <c r="B629" s="227"/>
      <c r="C629" s="228"/>
      <c r="D629" s="220" t="s">
        <v>148</v>
      </c>
      <c r="E629" s="229" t="s">
        <v>28</v>
      </c>
      <c r="F629" s="230" t="s">
        <v>844</v>
      </c>
      <c r="G629" s="228"/>
      <c r="H629" s="231">
        <v>10</v>
      </c>
      <c r="I629" s="232"/>
      <c r="J629" s="228"/>
      <c r="K629" s="228"/>
      <c r="L629" s="233"/>
      <c r="M629" s="234"/>
      <c r="N629" s="235"/>
      <c r="O629" s="235"/>
      <c r="P629" s="235"/>
      <c r="Q629" s="235"/>
      <c r="R629" s="235"/>
      <c r="S629" s="235"/>
      <c r="T629" s="23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7" t="s">
        <v>148</v>
      </c>
      <c r="AU629" s="237" t="s">
        <v>83</v>
      </c>
      <c r="AV629" s="13" t="s">
        <v>83</v>
      </c>
      <c r="AW629" s="13" t="s">
        <v>35</v>
      </c>
      <c r="AX629" s="13" t="s">
        <v>73</v>
      </c>
      <c r="AY629" s="237" t="s">
        <v>135</v>
      </c>
    </row>
    <row r="630" s="13" customFormat="1">
      <c r="A630" s="13"/>
      <c r="B630" s="227"/>
      <c r="C630" s="228"/>
      <c r="D630" s="220" t="s">
        <v>148</v>
      </c>
      <c r="E630" s="229" t="s">
        <v>28</v>
      </c>
      <c r="F630" s="230" t="s">
        <v>845</v>
      </c>
      <c r="G630" s="228"/>
      <c r="H630" s="231">
        <v>43.859999999999999</v>
      </c>
      <c r="I630" s="232"/>
      <c r="J630" s="228"/>
      <c r="K630" s="228"/>
      <c r="L630" s="233"/>
      <c r="M630" s="234"/>
      <c r="N630" s="235"/>
      <c r="O630" s="235"/>
      <c r="P630" s="235"/>
      <c r="Q630" s="235"/>
      <c r="R630" s="235"/>
      <c r="S630" s="235"/>
      <c r="T630" s="23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7" t="s">
        <v>148</v>
      </c>
      <c r="AU630" s="237" t="s">
        <v>83</v>
      </c>
      <c r="AV630" s="13" t="s">
        <v>83</v>
      </c>
      <c r="AW630" s="13" t="s">
        <v>35</v>
      </c>
      <c r="AX630" s="13" t="s">
        <v>73</v>
      </c>
      <c r="AY630" s="237" t="s">
        <v>135</v>
      </c>
    </row>
    <row r="631" s="16" customFormat="1">
      <c r="A631" s="16"/>
      <c r="B631" s="259"/>
      <c r="C631" s="260"/>
      <c r="D631" s="220" t="s">
        <v>148</v>
      </c>
      <c r="E631" s="261" t="s">
        <v>28</v>
      </c>
      <c r="F631" s="262" t="s">
        <v>172</v>
      </c>
      <c r="G631" s="260"/>
      <c r="H631" s="263">
        <v>53.859999999999999</v>
      </c>
      <c r="I631" s="264"/>
      <c r="J631" s="260"/>
      <c r="K631" s="260"/>
      <c r="L631" s="265"/>
      <c r="M631" s="266"/>
      <c r="N631" s="267"/>
      <c r="O631" s="267"/>
      <c r="P631" s="267"/>
      <c r="Q631" s="267"/>
      <c r="R631" s="267"/>
      <c r="S631" s="267"/>
      <c r="T631" s="268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T631" s="269" t="s">
        <v>148</v>
      </c>
      <c r="AU631" s="269" t="s">
        <v>83</v>
      </c>
      <c r="AV631" s="16" t="s">
        <v>142</v>
      </c>
      <c r="AW631" s="16" t="s">
        <v>35</v>
      </c>
      <c r="AX631" s="16" t="s">
        <v>81</v>
      </c>
      <c r="AY631" s="269" t="s">
        <v>135</v>
      </c>
    </row>
    <row r="632" s="2" customFormat="1" ht="24.15" customHeight="1">
      <c r="A632" s="41"/>
      <c r="B632" s="42"/>
      <c r="C632" s="207" t="s">
        <v>846</v>
      </c>
      <c r="D632" s="207" t="s">
        <v>137</v>
      </c>
      <c r="E632" s="208" t="s">
        <v>847</v>
      </c>
      <c r="F632" s="209" t="s">
        <v>848</v>
      </c>
      <c r="G632" s="210" t="s">
        <v>315</v>
      </c>
      <c r="H632" s="211">
        <v>28.559999999999999</v>
      </c>
      <c r="I632" s="212"/>
      <c r="J632" s="213">
        <f>ROUND(I632*H632,2)</f>
        <v>0</v>
      </c>
      <c r="K632" s="209" t="s">
        <v>141</v>
      </c>
      <c r="L632" s="47"/>
      <c r="M632" s="214" t="s">
        <v>28</v>
      </c>
      <c r="N632" s="215" t="s">
        <v>44</v>
      </c>
      <c r="O632" s="87"/>
      <c r="P632" s="216">
        <f>O632*H632</f>
        <v>0</v>
      </c>
      <c r="Q632" s="216">
        <v>0.00012999999999999999</v>
      </c>
      <c r="R632" s="216">
        <f>Q632*H632</f>
        <v>0.0037127999999999996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142</v>
      </c>
      <c r="AT632" s="218" t="s">
        <v>137</v>
      </c>
      <c r="AU632" s="218" t="s">
        <v>83</v>
      </c>
      <c r="AY632" s="20" t="s">
        <v>135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81</v>
      </c>
      <c r="BK632" s="219">
        <f>ROUND(I632*H632,2)</f>
        <v>0</v>
      </c>
      <c r="BL632" s="20" t="s">
        <v>142</v>
      </c>
      <c r="BM632" s="218" t="s">
        <v>849</v>
      </c>
    </row>
    <row r="633" s="2" customFormat="1">
      <c r="A633" s="41"/>
      <c r="B633" s="42"/>
      <c r="C633" s="43"/>
      <c r="D633" s="220" t="s">
        <v>144</v>
      </c>
      <c r="E633" s="43"/>
      <c r="F633" s="221" t="s">
        <v>850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144</v>
      </c>
      <c r="AU633" s="20" t="s">
        <v>83</v>
      </c>
    </row>
    <row r="634" s="2" customFormat="1">
      <c r="A634" s="41"/>
      <c r="B634" s="42"/>
      <c r="C634" s="43"/>
      <c r="D634" s="225" t="s">
        <v>146</v>
      </c>
      <c r="E634" s="43"/>
      <c r="F634" s="226" t="s">
        <v>851</v>
      </c>
      <c r="G634" s="43"/>
      <c r="H634" s="43"/>
      <c r="I634" s="222"/>
      <c r="J634" s="43"/>
      <c r="K634" s="43"/>
      <c r="L634" s="47"/>
      <c r="M634" s="223"/>
      <c r="N634" s="224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146</v>
      </c>
      <c r="AU634" s="20" t="s">
        <v>83</v>
      </c>
    </row>
    <row r="635" s="13" customFormat="1">
      <c r="A635" s="13"/>
      <c r="B635" s="227"/>
      <c r="C635" s="228"/>
      <c r="D635" s="220" t="s">
        <v>148</v>
      </c>
      <c r="E635" s="229" t="s">
        <v>28</v>
      </c>
      <c r="F635" s="230" t="s">
        <v>852</v>
      </c>
      <c r="G635" s="228"/>
      <c r="H635" s="231">
        <v>28.559999999999999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7" t="s">
        <v>148</v>
      </c>
      <c r="AU635" s="237" t="s">
        <v>83</v>
      </c>
      <c r="AV635" s="13" t="s">
        <v>83</v>
      </c>
      <c r="AW635" s="13" t="s">
        <v>35</v>
      </c>
      <c r="AX635" s="13" t="s">
        <v>81</v>
      </c>
      <c r="AY635" s="237" t="s">
        <v>135</v>
      </c>
    </row>
    <row r="636" s="2" customFormat="1" ht="24.15" customHeight="1">
      <c r="A636" s="41"/>
      <c r="B636" s="42"/>
      <c r="C636" s="207" t="s">
        <v>853</v>
      </c>
      <c r="D636" s="207" t="s">
        <v>137</v>
      </c>
      <c r="E636" s="208" t="s">
        <v>854</v>
      </c>
      <c r="F636" s="209" t="s">
        <v>855</v>
      </c>
      <c r="G636" s="210" t="s">
        <v>269</v>
      </c>
      <c r="H636" s="211">
        <v>66.569999999999993</v>
      </c>
      <c r="I636" s="212"/>
      <c r="J636" s="213">
        <f>ROUND(I636*H636,2)</f>
        <v>0</v>
      </c>
      <c r="K636" s="209" t="s">
        <v>141</v>
      </c>
      <c r="L636" s="47"/>
      <c r="M636" s="214" t="s">
        <v>28</v>
      </c>
      <c r="N636" s="215" t="s">
        <v>44</v>
      </c>
      <c r="O636" s="87"/>
      <c r="P636" s="216">
        <f>O636*H636</f>
        <v>0</v>
      </c>
      <c r="Q636" s="216">
        <v>0.0016000000000000001</v>
      </c>
      <c r="R636" s="216">
        <f>Q636*H636</f>
        <v>0.106512</v>
      </c>
      <c r="S636" s="216">
        <v>0</v>
      </c>
      <c r="T636" s="217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18" t="s">
        <v>142</v>
      </c>
      <c r="AT636" s="218" t="s">
        <v>137</v>
      </c>
      <c r="AU636" s="218" t="s">
        <v>83</v>
      </c>
      <c r="AY636" s="20" t="s">
        <v>135</v>
      </c>
      <c r="BE636" s="219">
        <f>IF(N636="základní",J636,0)</f>
        <v>0</v>
      </c>
      <c r="BF636" s="219">
        <f>IF(N636="snížená",J636,0)</f>
        <v>0</v>
      </c>
      <c r="BG636" s="219">
        <f>IF(N636="zákl. přenesená",J636,0)</f>
        <v>0</v>
      </c>
      <c r="BH636" s="219">
        <f>IF(N636="sníž. přenesená",J636,0)</f>
        <v>0</v>
      </c>
      <c r="BI636" s="219">
        <f>IF(N636="nulová",J636,0)</f>
        <v>0</v>
      </c>
      <c r="BJ636" s="20" t="s">
        <v>81</v>
      </c>
      <c r="BK636" s="219">
        <f>ROUND(I636*H636,2)</f>
        <v>0</v>
      </c>
      <c r="BL636" s="20" t="s">
        <v>142</v>
      </c>
      <c r="BM636" s="218" t="s">
        <v>856</v>
      </c>
    </row>
    <row r="637" s="2" customFormat="1">
      <c r="A637" s="41"/>
      <c r="B637" s="42"/>
      <c r="C637" s="43"/>
      <c r="D637" s="220" t="s">
        <v>144</v>
      </c>
      <c r="E637" s="43"/>
      <c r="F637" s="221" t="s">
        <v>857</v>
      </c>
      <c r="G637" s="43"/>
      <c r="H637" s="43"/>
      <c r="I637" s="222"/>
      <c r="J637" s="43"/>
      <c r="K637" s="43"/>
      <c r="L637" s="47"/>
      <c r="M637" s="223"/>
      <c r="N637" s="224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144</v>
      </c>
      <c r="AU637" s="20" t="s">
        <v>83</v>
      </c>
    </row>
    <row r="638" s="2" customFormat="1">
      <c r="A638" s="41"/>
      <c r="B638" s="42"/>
      <c r="C638" s="43"/>
      <c r="D638" s="225" t="s">
        <v>146</v>
      </c>
      <c r="E638" s="43"/>
      <c r="F638" s="226" t="s">
        <v>858</v>
      </c>
      <c r="G638" s="43"/>
      <c r="H638" s="43"/>
      <c r="I638" s="222"/>
      <c r="J638" s="43"/>
      <c r="K638" s="43"/>
      <c r="L638" s="47"/>
      <c r="M638" s="223"/>
      <c r="N638" s="224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146</v>
      </c>
      <c r="AU638" s="20" t="s">
        <v>83</v>
      </c>
    </row>
    <row r="639" s="13" customFormat="1">
      <c r="A639" s="13"/>
      <c r="B639" s="227"/>
      <c r="C639" s="228"/>
      <c r="D639" s="220" t="s">
        <v>148</v>
      </c>
      <c r="E639" s="229" t="s">
        <v>28</v>
      </c>
      <c r="F639" s="230" t="s">
        <v>859</v>
      </c>
      <c r="G639" s="228"/>
      <c r="H639" s="231">
        <v>5.9400000000000004</v>
      </c>
      <c r="I639" s="232"/>
      <c r="J639" s="228"/>
      <c r="K639" s="228"/>
      <c r="L639" s="233"/>
      <c r="M639" s="234"/>
      <c r="N639" s="235"/>
      <c r="O639" s="235"/>
      <c r="P639" s="235"/>
      <c r="Q639" s="235"/>
      <c r="R639" s="235"/>
      <c r="S639" s="235"/>
      <c r="T639" s="23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7" t="s">
        <v>148</v>
      </c>
      <c r="AU639" s="237" t="s">
        <v>83</v>
      </c>
      <c r="AV639" s="13" t="s">
        <v>83</v>
      </c>
      <c r="AW639" s="13" t="s">
        <v>35</v>
      </c>
      <c r="AX639" s="13" t="s">
        <v>73</v>
      </c>
      <c r="AY639" s="237" t="s">
        <v>135</v>
      </c>
    </row>
    <row r="640" s="13" customFormat="1">
      <c r="A640" s="13"/>
      <c r="B640" s="227"/>
      <c r="C640" s="228"/>
      <c r="D640" s="220" t="s">
        <v>148</v>
      </c>
      <c r="E640" s="229" t="s">
        <v>28</v>
      </c>
      <c r="F640" s="230" t="s">
        <v>860</v>
      </c>
      <c r="G640" s="228"/>
      <c r="H640" s="231">
        <v>57.630000000000003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7" t="s">
        <v>148</v>
      </c>
      <c r="AU640" s="237" t="s">
        <v>83</v>
      </c>
      <c r="AV640" s="13" t="s">
        <v>83</v>
      </c>
      <c r="AW640" s="13" t="s">
        <v>35</v>
      </c>
      <c r="AX640" s="13" t="s">
        <v>73</v>
      </c>
      <c r="AY640" s="237" t="s">
        <v>135</v>
      </c>
    </row>
    <row r="641" s="13" customFormat="1">
      <c r="A641" s="13"/>
      <c r="B641" s="227"/>
      <c r="C641" s="228"/>
      <c r="D641" s="220" t="s">
        <v>148</v>
      </c>
      <c r="E641" s="229" t="s">
        <v>28</v>
      </c>
      <c r="F641" s="230" t="s">
        <v>161</v>
      </c>
      <c r="G641" s="228"/>
      <c r="H641" s="231">
        <v>3</v>
      </c>
      <c r="I641" s="232"/>
      <c r="J641" s="228"/>
      <c r="K641" s="228"/>
      <c r="L641" s="233"/>
      <c r="M641" s="234"/>
      <c r="N641" s="235"/>
      <c r="O641" s="235"/>
      <c r="P641" s="235"/>
      <c r="Q641" s="235"/>
      <c r="R641" s="235"/>
      <c r="S641" s="235"/>
      <c r="T641" s="23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7" t="s">
        <v>148</v>
      </c>
      <c r="AU641" s="237" t="s">
        <v>83</v>
      </c>
      <c r="AV641" s="13" t="s">
        <v>83</v>
      </c>
      <c r="AW641" s="13" t="s">
        <v>35</v>
      </c>
      <c r="AX641" s="13" t="s">
        <v>73</v>
      </c>
      <c r="AY641" s="237" t="s">
        <v>135</v>
      </c>
    </row>
    <row r="642" s="16" customFormat="1">
      <c r="A642" s="16"/>
      <c r="B642" s="259"/>
      <c r="C642" s="260"/>
      <c r="D642" s="220" t="s">
        <v>148</v>
      </c>
      <c r="E642" s="261" t="s">
        <v>28</v>
      </c>
      <c r="F642" s="262" t="s">
        <v>172</v>
      </c>
      <c r="G642" s="260"/>
      <c r="H642" s="263">
        <v>66.569999999999993</v>
      </c>
      <c r="I642" s="264"/>
      <c r="J642" s="260"/>
      <c r="K642" s="260"/>
      <c r="L642" s="265"/>
      <c r="M642" s="266"/>
      <c r="N642" s="267"/>
      <c r="O642" s="267"/>
      <c r="P642" s="267"/>
      <c r="Q642" s="267"/>
      <c r="R642" s="267"/>
      <c r="S642" s="267"/>
      <c r="T642" s="268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T642" s="269" t="s">
        <v>148</v>
      </c>
      <c r="AU642" s="269" t="s">
        <v>83</v>
      </c>
      <c r="AV642" s="16" t="s">
        <v>142</v>
      </c>
      <c r="AW642" s="16" t="s">
        <v>35</v>
      </c>
      <c r="AX642" s="16" t="s">
        <v>81</v>
      </c>
      <c r="AY642" s="269" t="s">
        <v>135</v>
      </c>
    </row>
    <row r="643" s="2" customFormat="1" ht="24.15" customHeight="1">
      <c r="A643" s="41"/>
      <c r="B643" s="42"/>
      <c r="C643" s="207" t="s">
        <v>861</v>
      </c>
      <c r="D643" s="207" t="s">
        <v>137</v>
      </c>
      <c r="E643" s="208" t="s">
        <v>862</v>
      </c>
      <c r="F643" s="209" t="s">
        <v>863</v>
      </c>
      <c r="G643" s="210" t="s">
        <v>315</v>
      </c>
      <c r="H643" s="211">
        <v>6.6299999999999999</v>
      </c>
      <c r="I643" s="212"/>
      <c r="J643" s="213">
        <f>ROUND(I643*H643,2)</f>
        <v>0</v>
      </c>
      <c r="K643" s="209" t="s">
        <v>141</v>
      </c>
      <c r="L643" s="47"/>
      <c r="M643" s="214" t="s">
        <v>28</v>
      </c>
      <c r="N643" s="215" t="s">
        <v>44</v>
      </c>
      <c r="O643" s="87"/>
      <c r="P643" s="216">
        <f>O643*H643</f>
        <v>0</v>
      </c>
      <c r="Q643" s="216">
        <v>0.00013999999999999999</v>
      </c>
      <c r="R643" s="216">
        <f>Q643*H643</f>
        <v>0.0009281999999999999</v>
      </c>
      <c r="S643" s="216">
        <v>0</v>
      </c>
      <c r="T643" s="217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8" t="s">
        <v>142</v>
      </c>
      <c r="AT643" s="218" t="s">
        <v>137</v>
      </c>
      <c r="AU643" s="218" t="s">
        <v>83</v>
      </c>
      <c r="AY643" s="20" t="s">
        <v>135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20" t="s">
        <v>81</v>
      </c>
      <c r="BK643" s="219">
        <f>ROUND(I643*H643,2)</f>
        <v>0</v>
      </c>
      <c r="BL643" s="20" t="s">
        <v>142</v>
      </c>
      <c r="BM643" s="218" t="s">
        <v>864</v>
      </c>
    </row>
    <row r="644" s="2" customFormat="1">
      <c r="A644" s="41"/>
      <c r="B644" s="42"/>
      <c r="C644" s="43"/>
      <c r="D644" s="220" t="s">
        <v>144</v>
      </c>
      <c r="E644" s="43"/>
      <c r="F644" s="221" t="s">
        <v>865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144</v>
      </c>
      <c r="AU644" s="20" t="s">
        <v>83</v>
      </c>
    </row>
    <row r="645" s="2" customFormat="1">
      <c r="A645" s="41"/>
      <c r="B645" s="42"/>
      <c r="C645" s="43"/>
      <c r="D645" s="225" t="s">
        <v>146</v>
      </c>
      <c r="E645" s="43"/>
      <c r="F645" s="226" t="s">
        <v>866</v>
      </c>
      <c r="G645" s="43"/>
      <c r="H645" s="43"/>
      <c r="I645" s="222"/>
      <c r="J645" s="43"/>
      <c r="K645" s="43"/>
      <c r="L645" s="47"/>
      <c r="M645" s="223"/>
      <c r="N645" s="224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20" t="s">
        <v>146</v>
      </c>
      <c r="AU645" s="20" t="s">
        <v>83</v>
      </c>
    </row>
    <row r="646" s="13" customFormat="1">
      <c r="A646" s="13"/>
      <c r="B646" s="227"/>
      <c r="C646" s="228"/>
      <c r="D646" s="220" t="s">
        <v>148</v>
      </c>
      <c r="E646" s="229" t="s">
        <v>28</v>
      </c>
      <c r="F646" s="230" t="s">
        <v>867</v>
      </c>
      <c r="G646" s="228"/>
      <c r="H646" s="231">
        <v>6.6299999999999999</v>
      </c>
      <c r="I646" s="232"/>
      <c r="J646" s="228"/>
      <c r="K646" s="228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148</v>
      </c>
      <c r="AU646" s="237" t="s">
        <v>83</v>
      </c>
      <c r="AV646" s="13" t="s">
        <v>83</v>
      </c>
      <c r="AW646" s="13" t="s">
        <v>35</v>
      </c>
      <c r="AX646" s="13" t="s">
        <v>81</v>
      </c>
      <c r="AY646" s="237" t="s">
        <v>135</v>
      </c>
    </row>
    <row r="647" s="2" customFormat="1" ht="16.5" customHeight="1">
      <c r="A647" s="41"/>
      <c r="B647" s="42"/>
      <c r="C647" s="207" t="s">
        <v>868</v>
      </c>
      <c r="D647" s="207" t="s">
        <v>137</v>
      </c>
      <c r="E647" s="208" t="s">
        <v>869</v>
      </c>
      <c r="F647" s="209" t="s">
        <v>870</v>
      </c>
      <c r="G647" s="210" t="s">
        <v>315</v>
      </c>
      <c r="H647" s="211">
        <v>82.420000000000002</v>
      </c>
      <c r="I647" s="212"/>
      <c r="J647" s="213">
        <f>ROUND(I647*H647,2)</f>
        <v>0</v>
      </c>
      <c r="K647" s="209" t="s">
        <v>141</v>
      </c>
      <c r="L647" s="47"/>
      <c r="M647" s="214" t="s">
        <v>28</v>
      </c>
      <c r="N647" s="215" t="s">
        <v>44</v>
      </c>
      <c r="O647" s="87"/>
      <c r="P647" s="216">
        <f>O647*H647</f>
        <v>0</v>
      </c>
      <c r="Q647" s="216">
        <v>0</v>
      </c>
      <c r="R647" s="216">
        <f>Q647*H647</f>
        <v>0</v>
      </c>
      <c r="S647" s="216">
        <v>0</v>
      </c>
      <c r="T647" s="217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8" t="s">
        <v>142</v>
      </c>
      <c r="AT647" s="218" t="s">
        <v>137</v>
      </c>
      <c r="AU647" s="218" t="s">
        <v>83</v>
      </c>
      <c r="AY647" s="20" t="s">
        <v>135</v>
      </c>
      <c r="BE647" s="219">
        <f>IF(N647="základní",J647,0)</f>
        <v>0</v>
      </c>
      <c r="BF647" s="219">
        <f>IF(N647="snížená",J647,0)</f>
        <v>0</v>
      </c>
      <c r="BG647" s="219">
        <f>IF(N647="zákl. přenesená",J647,0)</f>
        <v>0</v>
      </c>
      <c r="BH647" s="219">
        <f>IF(N647="sníž. přenesená",J647,0)</f>
        <v>0</v>
      </c>
      <c r="BI647" s="219">
        <f>IF(N647="nulová",J647,0)</f>
        <v>0</v>
      </c>
      <c r="BJ647" s="20" t="s">
        <v>81</v>
      </c>
      <c r="BK647" s="219">
        <f>ROUND(I647*H647,2)</f>
        <v>0</v>
      </c>
      <c r="BL647" s="20" t="s">
        <v>142</v>
      </c>
      <c r="BM647" s="218" t="s">
        <v>871</v>
      </c>
    </row>
    <row r="648" s="2" customFormat="1">
      <c r="A648" s="41"/>
      <c r="B648" s="42"/>
      <c r="C648" s="43"/>
      <c r="D648" s="220" t="s">
        <v>144</v>
      </c>
      <c r="E648" s="43"/>
      <c r="F648" s="221" t="s">
        <v>872</v>
      </c>
      <c r="G648" s="43"/>
      <c r="H648" s="43"/>
      <c r="I648" s="222"/>
      <c r="J648" s="43"/>
      <c r="K648" s="43"/>
      <c r="L648" s="47"/>
      <c r="M648" s="223"/>
      <c r="N648" s="22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144</v>
      </c>
      <c r="AU648" s="20" t="s">
        <v>83</v>
      </c>
    </row>
    <row r="649" s="2" customFormat="1">
      <c r="A649" s="41"/>
      <c r="B649" s="42"/>
      <c r="C649" s="43"/>
      <c r="D649" s="225" t="s">
        <v>146</v>
      </c>
      <c r="E649" s="43"/>
      <c r="F649" s="226" t="s">
        <v>873</v>
      </c>
      <c r="G649" s="43"/>
      <c r="H649" s="43"/>
      <c r="I649" s="222"/>
      <c r="J649" s="43"/>
      <c r="K649" s="43"/>
      <c r="L649" s="47"/>
      <c r="M649" s="223"/>
      <c r="N649" s="224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146</v>
      </c>
      <c r="AU649" s="20" t="s">
        <v>83</v>
      </c>
    </row>
    <row r="650" s="13" customFormat="1">
      <c r="A650" s="13"/>
      <c r="B650" s="227"/>
      <c r="C650" s="228"/>
      <c r="D650" s="220" t="s">
        <v>148</v>
      </c>
      <c r="E650" s="229" t="s">
        <v>28</v>
      </c>
      <c r="F650" s="230" t="s">
        <v>874</v>
      </c>
      <c r="G650" s="228"/>
      <c r="H650" s="231">
        <v>82.420000000000002</v>
      </c>
      <c r="I650" s="232"/>
      <c r="J650" s="228"/>
      <c r="K650" s="228"/>
      <c r="L650" s="233"/>
      <c r="M650" s="234"/>
      <c r="N650" s="235"/>
      <c r="O650" s="235"/>
      <c r="P650" s="235"/>
      <c r="Q650" s="235"/>
      <c r="R650" s="235"/>
      <c r="S650" s="235"/>
      <c r="T650" s="23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7" t="s">
        <v>148</v>
      </c>
      <c r="AU650" s="237" t="s">
        <v>83</v>
      </c>
      <c r="AV650" s="13" t="s">
        <v>83</v>
      </c>
      <c r="AW650" s="13" t="s">
        <v>35</v>
      </c>
      <c r="AX650" s="13" t="s">
        <v>81</v>
      </c>
      <c r="AY650" s="237" t="s">
        <v>135</v>
      </c>
    </row>
    <row r="651" s="2" customFormat="1" ht="16.5" customHeight="1">
      <c r="A651" s="41"/>
      <c r="B651" s="42"/>
      <c r="C651" s="207" t="s">
        <v>875</v>
      </c>
      <c r="D651" s="207" t="s">
        <v>137</v>
      </c>
      <c r="E651" s="208" t="s">
        <v>876</v>
      </c>
      <c r="F651" s="209" t="s">
        <v>877</v>
      </c>
      <c r="G651" s="210" t="s">
        <v>269</v>
      </c>
      <c r="H651" s="211">
        <v>66.569999999999993</v>
      </c>
      <c r="I651" s="212"/>
      <c r="J651" s="213">
        <f>ROUND(I651*H651,2)</f>
        <v>0</v>
      </c>
      <c r="K651" s="209" t="s">
        <v>141</v>
      </c>
      <c r="L651" s="47"/>
      <c r="M651" s="214" t="s">
        <v>28</v>
      </c>
      <c r="N651" s="215" t="s">
        <v>44</v>
      </c>
      <c r="O651" s="87"/>
      <c r="P651" s="216">
        <f>O651*H651</f>
        <v>0</v>
      </c>
      <c r="Q651" s="216">
        <v>1.0000000000000001E-05</v>
      </c>
      <c r="R651" s="216">
        <f>Q651*H651</f>
        <v>0.00066569999999999997</v>
      </c>
      <c r="S651" s="216">
        <v>0</v>
      </c>
      <c r="T651" s="217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8" t="s">
        <v>142</v>
      </c>
      <c r="AT651" s="218" t="s">
        <v>137</v>
      </c>
      <c r="AU651" s="218" t="s">
        <v>83</v>
      </c>
      <c r="AY651" s="20" t="s">
        <v>135</v>
      </c>
      <c r="BE651" s="219">
        <f>IF(N651="základní",J651,0)</f>
        <v>0</v>
      </c>
      <c r="BF651" s="219">
        <f>IF(N651="snížená",J651,0)</f>
        <v>0</v>
      </c>
      <c r="BG651" s="219">
        <f>IF(N651="zákl. přenesená",J651,0)</f>
        <v>0</v>
      </c>
      <c r="BH651" s="219">
        <f>IF(N651="sníž. přenesená",J651,0)</f>
        <v>0</v>
      </c>
      <c r="BI651" s="219">
        <f>IF(N651="nulová",J651,0)</f>
        <v>0</v>
      </c>
      <c r="BJ651" s="20" t="s">
        <v>81</v>
      </c>
      <c r="BK651" s="219">
        <f>ROUND(I651*H651,2)</f>
        <v>0</v>
      </c>
      <c r="BL651" s="20" t="s">
        <v>142</v>
      </c>
      <c r="BM651" s="218" t="s">
        <v>878</v>
      </c>
    </row>
    <row r="652" s="2" customFormat="1">
      <c r="A652" s="41"/>
      <c r="B652" s="42"/>
      <c r="C652" s="43"/>
      <c r="D652" s="220" t="s">
        <v>144</v>
      </c>
      <c r="E652" s="43"/>
      <c r="F652" s="221" t="s">
        <v>879</v>
      </c>
      <c r="G652" s="43"/>
      <c r="H652" s="43"/>
      <c r="I652" s="222"/>
      <c r="J652" s="43"/>
      <c r="K652" s="43"/>
      <c r="L652" s="47"/>
      <c r="M652" s="223"/>
      <c r="N652" s="224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144</v>
      </c>
      <c r="AU652" s="20" t="s">
        <v>83</v>
      </c>
    </row>
    <row r="653" s="2" customFormat="1">
      <c r="A653" s="41"/>
      <c r="B653" s="42"/>
      <c r="C653" s="43"/>
      <c r="D653" s="225" t="s">
        <v>146</v>
      </c>
      <c r="E653" s="43"/>
      <c r="F653" s="226" t="s">
        <v>880</v>
      </c>
      <c r="G653" s="43"/>
      <c r="H653" s="43"/>
      <c r="I653" s="222"/>
      <c r="J653" s="43"/>
      <c r="K653" s="43"/>
      <c r="L653" s="47"/>
      <c r="M653" s="223"/>
      <c r="N653" s="224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146</v>
      </c>
      <c r="AU653" s="20" t="s">
        <v>83</v>
      </c>
    </row>
    <row r="654" s="13" customFormat="1">
      <c r="A654" s="13"/>
      <c r="B654" s="227"/>
      <c r="C654" s="228"/>
      <c r="D654" s="220" t="s">
        <v>148</v>
      </c>
      <c r="E654" s="229" t="s">
        <v>28</v>
      </c>
      <c r="F654" s="230" t="s">
        <v>881</v>
      </c>
      <c r="G654" s="228"/>
      <c r="H654" s="231">
        <v>66.569999999999993</v>
      </c>
      <c r="I654" s="232"/>
      <c r="J654" s="228"/>
      <c r="K654" s="228"/>
      <c r="L654" s="233"/>
      <c r="M654" s="234"/>
      <c r="N654" s="235"/>
      <c r="O654" s="235"/>
      <c r="P654" s="235"/>
      <c r="Q654" s="235"/>
      <c r="R654" s="235"/>
      <c r="S654" s="235"/>
      <c r="T654" s="23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7" t="s">
        <v>148</v>
      </c>
      <c r="AU654" s="237" t="s">
        <v>83</v>
      </c>
      <c r="AV654" s="13" t="s">
        <v>83</v>
      </c>
      <c r="AW654" s="13" t="s">
        <v>35</v>
      </c>
      <c r="AX654" s="13" t="s">
        <v>81</v>
      </c>
      <c r="AY654" s="237" t="s">
        <v>135</v>
      </c>
    </row>
    <row r="655" s="2" customFormat="1" ht="33" customHeight="1">
      <c r="A655" s="41"/>
      <c r="B655" s="42"/>
      <c r="C655" s="207" t="s">
        <v>882</v>
      </c>
      <c r="D655" s="207" t="s">
        <v>137</v>
      </c>
      <c r="E655" s="208" t="s">
        <v>883</v>
      </c>
      <c r="F655" s="209" t="s">
        <v>884</v>
      </c>
      <c r="G655" s="210" t="s">
        <v>315</v>
      </c>
      <c r="H655" s="211">
        <v>1419.46</v>
      </c>
      <c r="I655" s="212"/>
      <c r="J655" s="213">
        <f>ROUND(I655*H655,2)</f>
        <v>0</v>
      </c>
      <c r="K655" s="209" t="s">
        <v>141</v>
      </c>
      <c r="L655" s="47"/>
      <c r="M655" s="214" t="s">
        <v>28</v>
      </c>
      <c r="N655" s="215" t="s">
        <v>44</v>
      </c>
      <c r="O655" s="87"/>
      <c r="P655" s="216">
        <f>O655*H655</f>
        <v>0</v>
      </c>
      <c r="Q655" s="216">
        <v>0.16850000000000001</v>
      </c>
      <c r="R655" s="216">
        <f>Q655*H655</f>
        <v>239.17901000000003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142</v>
      </c>
      <c r="AT655" s="218" t="s">
        <v>137</v>
      </c>
      <c r="AU655" s="218" t="s">
        <v>83</v>
      </c>
      <c r="AY655" s="20" t="s">
        <v>135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20" t="s">
        <v>81</v>
      </c>
      <c r="BK655" s="219">
        <f>ROUND(I655*H655,2)</f>
        <v>0</v>
      </c>
      <c r="BL655" s="20" t="s">
        <v>142</v>
      </c>
      <c r="BM655" s="218" t="s">
        <v>885</v>
      </c>
    </row>
    <row r="656" s="2" customFormat="1">
      <c r="A656" s="41"/>
      <c r="B656" s="42"/>
      <c r="C656" s="43"/>
      <c r="D656" s="220" t="s">
        <v>144</v>
      </c>
      <c r="E656" s="43"/>
      <c r="F656" s="221" t="s">
        <v>886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144</v>
      </c>
      <c r="AU656" s="20" t="s">
        <v>83</v>
      </c>
    </row>
    <row r="657" s="2" customFormat="1">
      <c r="A657" s="41"/>
      <c r="B657" s="42"/>
      <c r="C657" s="43"/>
      <c r="D657" s="225" t="s">
        <v>146</v>
      </c>
      <c r="E657" s="43"/>
      <c r="F657" s="226" t="s">
        <v>887</v>
      </c>
      <c r="G657" s="43"/>
      <c r="H657" s="43"/>
      <c r="I657" s="222"/>
      <c r="J657" s="43"/>
      <c r="K657" s="43"/>
      <c r="L657" s="47"/>
      <c r="M657" s="223"/>
      <c r="N657" s="224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146</v>
      </c>
      <c r="AU657" s="20" t="s">
        <v>83</v>
      </c>
    </row>
    <row r="658" s="13" customFormat="1">
      <c r="A658" s="13"/>
      <c r="B658" s="227"/>
      <c r="C658" s="228"/>
      <c r="D658" s="220" t="s">
        <v>148</v>
      </c>
      <c r="E658" s="229" t="s">
        <v>28</v>
      </c>
      <c r="F658" s="230" t="s">
        <v>888</v>
      </c>
      <c r="G658" s="228"/>
      <c r="H658" s="231">
        <v>1419.46</v>
      </c>
      <c r="I658" s="232"/>
      <c r="J658" s="228"/>
      <c r="K658" s="228"/>
      <c r="L658" s="233"/>
      <c r="M658" s="234"/>
      <c r="N658" s="235"/>
      <c r="O658" s="235"/>
      <c r="P658" s="235"/>
      <c r="Q658" s="235"/>
      <c r="R658" s="235"/>
      <c r="S658" s="235"/>
      <c r="T658" s="23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7" t="s">
        <v>148</v>
      </c>
      <c r="AU658" s="237" t="s">
        <v>83</v>
      </c>
      <c r="AV658" s="13" t="s">
        <v>83</v>
      </c>
      <c r="AW658" s="13" t="s">
        <v>35</v>
      </c>
      <c r="AX658" s="13" t="s">
        <v>73</v>
      </c>
      <c r="AY658" s="237" t="s">
        <v>135</v>
      </c>
    </row>
    <row r="659" s="16" customFormat="1">
      <c r="A659" s="16"/>
      <c r="B659" s="259"/>
      <c r="C659" s="260"/>
      <c r="D659" s="220" t="s">
        <v>148</v>
      </c>
      <c r="E659" s="261" t="s">
        <v>28</v>
      </c>
      <c r="F659" s="262" t="s">
        <v>172</v>
      </c>
      <c r="G659" s="260"/>
      <c r="H659" s="263">
        <v>1419.46</v>
      </c>
      <c r="I659" s="264"/>
      <c r="J659" s="260"/>
      <c r="K659" s="260"/>
      <c r="L659" s="265"/>
      <c r="M659" s="266"/>
      <c r="N659" s="267"/>
      <c r="O659" s="267"/>
      <c r="P659" s="267"/>
      <c r="Q659" s="267"/>
      <c r="R659" s="267"/>
      <c r="S659" s="267"/>
      <c r="T659" s="268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69" t="s">
        <v>148</v>
      </c>
      <c r="AU659" s="269" t="s">
        <v>83</v>
      </c>
      <c r="AV659" s="16" t="s">
        <v>142</v>
      </c>
      <c r="AW659" s="16" t="s">
        <v>35</v>
      </c>
      <c r="AX659" s="16" t="s">
        <v>81</v>
      </c>
      <c r="AY659" s="269" t="s">
        <v>135</v>
      </c>
    </row>
    <row r="660" s="2" customFormat="1" ht="16.5" customHeight="1">
      <c r="A660" s="41"/>
      <c r="B660" s="42"/>
      <c r="C660" s="271" t="s">
        <v>889</v>
      </c>
      <c r="D660" s="271" t="s">
        <v>247</v>
      </c>
      <c r="E660" s="272" t="s">
        <v>890</v>
      </c>
      <c r="F660" s="273" t="s">
        <v>891</v>
      </c>
      <c r="G660" s="274" t="s">
        <v>315</v>
      </c>
      <c r="H660" s="275">
        <v>689.47900000000004</v>
      </c>
      <c r="I660" s="276"/>
      <c r="J660" s="277">
        <f>ROUND(I660*H660,2)</f>
        <v>0</v>
      </c>
      <c r="K660" s="273" t="s">
        <v>141</v>
      </c>
      <c r="L660" s="278"/>
      <c r="M660" s="279" t="s">
        <v>28</v>
      </c>
      <c r="N660" s="280" t="s">
        <v>44</v>
      </c>
      <c r="O660" s="87"/>
      <c r="P660" s="216">
        <f>O660*H660</f>
        <v>0</v>
      </c>
      <c r="Q660" s="216">
        <v>0.080000000000000002</v>
      </c>
      <c r="R660" s="216">
        <f>Q660*H660</f>
        <v>55.158320000000003</v>
      </c>
      <c r="S660" s="216">
        <v>0</v>
      </c>
      <c r="T660" s="217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8" t="s">
        <v>214</v>
      </c>
      <c r="AT660" s="218" t="s">
        <v>247</v>
      </c>
      <c r="AU660" s="218" t="s">
        <v>83</v>
      </c>
      <c r="AY660" s="20" t="s">
        <v>135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20" t="s">
        <v>81</v>
      </c>
      <c r="BK660" s="219">
        <f>ROUND(I660*H660,2)</f>
        <v>0</v>
      </c>
      <c r="BL660" s="20" t="s">
        <v>142</v>
      </c>
      <c r="BM660" s="218" t="s">
        <v>892</v>
      </c>
    </row>
    <row r="661" s="2" customFormat="1">
      <c r="A661" s="41"/>
      <c r="B661" s="42"/>
      <c r="C661" s="43"/>
      <c r="D661" s="220" t="s">
        <v>144</v>
      </c>
      <c r="E661" s="43"/>
      <c r="F661" s="221" t="s">
        <v>891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144</v>
      </c>
      <c r="AU661" s="20" t="s">
        <v>83</v>
      </c>
    </row>
    <row r="662" s="13" customFormat="1">
      <c r="A662" s="13"/>
      <c r="B662" s="227"/>
      <c r="C662" s="228"/>
      <c r="D662" s="220" t="s">
        <v>148</v>
      </c>
      <c r="E662" s="229" t="s">
        <v>28</v>
      </c>
      <c r="F662" s="230" t="s">
        <v>893</v>
      </c>
      <c r="G662" s="228"/>
      <c r="H662" s="231">
        <v>675.96000000000004</v>
      </c>
      <c r="I662" s="232"/>
      <c r="J662" s="228"/>
      <c r="K662" s="228"/>
      <c r="L662" s="233"/>
      <c r="M662" s="234"/>
      <c r="N662" s="235"/>
      <c r="O662" s="235"/>
      <c r="P662" s="235"/>
      <c r="Q662" s="235"/>
      <c r="R662" s="235"/>
      <c r="S662" s="235"/>
      <c r="T662" s="23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7" t="s">
        <v>148</v>
      </c>
      <c r="AU662" s="237" t="s">
        <v>83</v>
      </c>
      <c r="AV662" s="13" t="s">
        <v>83</v>
      </c>
      <c r="AW662" s="13" t="s">
        <v>35</v>
      </c>
      <c r="AX662" s="13" t="s">
        <v>73</v>
      </c>
      <c r="AY662" s="237" t="s">
        <v>135</v>
      </c>
    </row>
    <row r="663" s="16" customFormat="1">
      <c r="A663" s="16"/>
      <c r="B663" s="259"/>
      <c r="C663" s="260"/>
      <c r="D663" s="220" t="s">
        <v>148</v>
      </c>
      <c r="E663" s="261" t="s">
        <v>28</v>
      </c>
      <c r="F663" s="262" t="s">
        <v>172</v>
      </c>
      <c r="G663" s="260"/>
      <c r="H663" s="263">
        <v>675.96000000000004</v>
      </c>
      <c r="I663" s="264"/>
      <c r="J663" s="260"/>
      <c r="K663" s="260"/>
      <c r="L663" s="265"/>
      <c r="M663" s="266"/>
      <c r="N663" s="267"/>
      <c r="O663" s="267"/>
      <c r="P663" s="267"/>
      <c r="Q663" s="267"/>
      <c r="R663" s="267"/>
      <c r="S663" s="267"/>
      <c r="T663" s="268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T663" s="269" t="s">
        <v>148</v>
      </c>
      <c r="AU663" s="269" t="s">
        <v>83</v>
      </c>
      <c r="AV663" s="16" t="s">
        <v>142</v>
      </c>
      <c r="AW663" s="16" t="s">
        <v>35</v>
      </c>
      <c r="AX663" s="16" t="s">
        <v>81</v>
      </c>
      <c r="AY663" s="269" t="s">
        <v>135</v>
      </c>
    </row>
    <row r="664" s="13" customFormat="1">
      <c r="A664" s="13"/>
      <c r="B664" s="227"/>
      <c r="C664" s="228"/>
      <c r="D664" s="220" t="s">
        <v>148</v>
      </c>
      <c r="E664" s="228"/>
      <c r="F664" s="230" t="s">
        <v>894</v>
      </c>
      <c r="G664" s="228"/>
      <c r="H664" s="231">
        <v>689.47900000000004</v>
      </c>
      <c r="I664" s="232"/>
      <c r="J664" s="228"/>
      <c r="K664" s="228"/>
      <c r="L664" s="233"/>
      <c r="M664" s="234"/>
      <c r="N664" s="235"/>
      <c r="O664" s="235"/>
      <c r="P664" s="235"/>
      <c r="Q664" s="235"/>
      <c r="R664" s="235"/>
      <c r="S664" s="235"/>
      <c r="T664" s="23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7" t="s">
        <v>148</v>
      </c>
      <c r="AU664" s="237" t="s">
        <v>83</v>
      </c>
      <c r="AV664" s="13" t="s">
        <v>83</v>
      </c>
      <c r="AW664" s="13" t="s">
        <v>4</v>
      </c>
      <c r="AX664" s="13" t="s">
        <v>81</v>
      </c>
      <c r="AY664" s="237" t="s">
        <v>135</v>
      </c>
    </row>
    <row r="665" s="2" customFormat="1" ht="24.15" customHeight="1">
      <c r="A665" s="41"/>
      <c r="B665" s="42"/>
      <c r="C665" s="271" t="s">
        <v>895</v>
      </c>
      <c r="D665" s="271" t="s">
        <v>247</v>
      </c>
      <c r="E665" s="272" t="s">
        <v>896</v>
      </c>
      <c r="F665" s="273" t="s">
        <v>897</v>
      </c>
      <c r="G665" s="274" t="s">
        <v>315</v>
      </c>
      <c r="H665" s="275">
        <v>622.50599999999997</v>
      </c>
      <c r="I665" s="276"/>
      <c r="J665" s="277">
        <f>ROUND(I665*H665,2)</f>
        <v>0</v>
      </c>
      <c r="K665" s="273" t="s">
        <v>141</v>
      </c>
      <c r="L665" s="278"/>
      <c r="M665" s="279" t="s">
        <v>28</v>
      </c>
      <c r="N665" s="280" t="s">
        <v>44</v>
      </c>
      <c r="O665" s="87"/>
      <c r="P665" s="216">
        <f>O665*H665</f>
        <v>0</v>
      </c>
      <c r="Q665" s="216">
        <v>0.048300000000000003</v>
      </c>
      <c r="R665" s="216">
        <f>Q665*H665</f>
        <v>30.0670398</v>
      </c>
      <c r="S665" s="216">
        <v>0</v>
      </c>
      <c r="T665" s="217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18" t="s">
        <v>214</v>
      </c>
      <c r="AT665" s="218" t="s">
        <v>247</v>
      </c>
      <c r="AU665" s="218" t="s">
        <v>83</v>
      </c>
      <c r="AY665" s="20" t="s">
        <v>135</v>
      </c>
      <c r="BE665" s="219">
        <f>IF(N665="základní",J665,0)</f>
        <v>0</v>
      </c>
      <c r="BF665" s="219">
        <f>IF(N665="snížená",J665,0)</f>
        <v>0</v>
      </c>
      <c r="BG665" s="219">
        <f>IF(N665="zákl. přenesená",J665,0)</f>
        <v>0</v>
      </c>
      <c r="BH665" s="219">
        <f>IF(N665="sníž. přenesená",J665,0)</f>
        <v>0</v>
      </c>
      <c r="BI665" s="219">
        <f>IF(N665="nulová",J665,0)</f>
        <v>0</v>
      </c>
      <c r="BJ665" s="20" t="s">
        <v>81</v>
      </c>
      <c r="BK665" s="219">
        <f>ROUND(I665*H665,2)</f>
        <v>0</v>
      </c>
      <c r="BL665" s="20" t="s">
        <v>142</v>
      </c>
      <c r="BM665" s="218" t="s">
        <v>898</v>
      </c>
    </row>
    <row r="666" s="2" customFormat="1">
      <c r="A666" s="41"/>
      <c r="B666" s="42"/>
      <c r="C666" s="43"/>
      <c r="D666" s="220" t="s">
        <v>144</v>
      </c>
      <c r="E666" s="43"/>
      <c r="F666" s="221" t="s">
        <v>897</v>
      </c>
      <c r="G666" s="43"/>
      <c r="H666" s="43"/>
      <c r="I666" s="222"/>
      <c r="J666" s="43"/>
      <c r="K666" s="43"/>
      <c r="L666" s="47"/>
      <c r="M666" s="223"/>
      <c r="N666" s="224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144</v>
      </c>
      <c r="AU666" s="20" t="s">
        <v>83</v>
      </c>
    </row>
    <row r="667" s="13" customFormat="1">
      <c r="A667" s="13"/>
      <c r="B667" s="227"/>
      <c r="C667" s="228"/>
      <c r="D667" s="220" t="s">
        <v>148</v>
      </c>
      <c r="E667" s="229" t="s">
        <v>28</v>
      </c>
      <c r="F667" s="230" t="s">
        <v>899</v>
      </c>
      <c r="G667" s="228"/>
      <c r="H667" s="231">
        <v>610.29999999999995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148</v>
      </c>
      <c r="AU667" s="237" t="s">
        <v>83</v>
      </c>
      <c r="AV667" s="13" t="s">
        <v>83</v>
      </c>
      <c r="AW667" s="13" t="s">
        <v>35</v>
      </c>
      <c r="AX667" s="13" t="s">
        <v>73</v>
      </c>
      <c r="AY667" s="237" t="s">
        <v>135</v>
      </c>
    </row>
    <row r="668" s="16" customFormat="1">
      <c r="A668" s="16"/>
      <c r="B668" s="259"/>
      <c r="C668" s="260"/>
      <c r="D668" s="220" t="s">
        <v>148</v>
      </c>
      <c r="E668" s="261" t="s">
        <v>28</v>
      </c>
      <c r="F668" s="262" t="s">
        <v>172</v>
      </c>
      <c r="G668" s="260"/>
      <c r="H668" s="263">
        <v>610.29999999999995</v>
      </c>
      <c r="I668" s="264"/>
      <c r="J668" s="260"/>
      <c r="K668" s="260"/>
      <c r="L668" s="265"/>
      <c r="M668" s="266"/>
      <c r="N668" s="267"/>
      <c r="O668" s="267"/>
      <c r="P668" s="267"/>
      <c r="Q668" s="267"/>
      <c r="R668" s="267"/>
      <c r="S668" s="267"/>
      <c r="T668" s="268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T668" s="269" t="s">
        <v>148</v>
      </c>
      <c r="AU668" s="269" t="s">
        <v>83</v>
      </c>
      <c r="AV668" s="16" t="s">
        <v>142</v>
      </c>
      <c r="AW668" s="16" t="s">
        <v>35</v>
      </c>
      <c r="AX668" s="16" t="s">
        <v>81</v>
      </c>
      <c r="AY668" s="269" t="s">
        <v>135</v>
      </c>
    </row>
    <row r="669" s="13" customFormat="1">
      <c r="A669" s="13"/>
      <c r="B669" s="227"/>
      <c r="C669" s="228"/>
      <c r="D669" s="220" t="s">
        <v>148</v>
      </c>
      <c r="E669" s="228"/>
      <c r="F669" s="230" t="s">
        <v>900</v>
      </c>
      <c r="G669" s="228"/>
      <c r="H669" s="231">
        <v>622.50599999999997</v>
      </c>
      <c r="I669" s="232"/>
      <c r="J669" s="228"/>
      <c r="K669" s="228"/>
      <c r="L669" s="233"/>
      <c r="M669" s="234"/>
      <c r="N669" s="235"/>
      <c r="O669" s="235"/>
      <c r="P669" s="235"/>
      <c r="Q669" s="235"/>
      <c r="R669" s="235"/>
      <c r="S669" s="235"/>
      <c r="T669" s="23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7" t="s">
        <v>148</v>
      </c>
      <c r="AU669" s="237" t="s">
        <v>83</v>
      </c>
      <c r="AV669" s="13" t="s">
        <v>83</v>
      </c>
      <c r="AW669" s="13" t="s">
        <v>4</v>
      </c>
      <c r="AX669" s="13" t="s">
        <v>81</v>
      </c>
      <c r="AY669" s="237" t="s">
        <v>135</v>
      </c>
    </row>
    <row r="670" s="2" customFormat="1" ht="24.15" customHeight="1">
      <c r="A670" s="41"/>
      <c r="B670" s="42"/>
      <c r="C670" s="271" t="s">
        <v>901</v>
      </c>
      <c r="D670" s="271" t="s">
        <v>247</v>
      </c>
      <c r="E670" s="272" t="s">
        <v>902</v>
      </c>
      <c r="F670" s="273" t="s">
        <v>903</v>
      </c>
      <c r="G670" s="274" t="s">
        <v>315</v>
      </c>
      <c r="H670" s="275">
        <v>60.18</v>
      </c>
      <c r="I670" s="276"/>
      <c r="J670" s="277">
        <f>ROUND(I670*H670,2)</f>
        <v>0</v>
      </c>
      <c r="K670" s="273" t="s">
        <v>141</v>
      </c>
      <c r="L670" s="278"/>
      <c r="M670" s="279" t="s">
        <v>28</v>
      </c>
      <c r="N670" s="280" t="s">
        <v>44</v>
      </c>
      <c r="O670" s="87"/>
      <c r="P670" s="216">
        <f>O670*H670</f>
        <v>0</v>
      </c>
      <c r="Q670" s="216">
        <v>0.065670000000000006</v>
      </c>
      <c r="R670" s="216">
        <f>Q670*H670</f>
        <v>3.9520206000000004</v>
      </c>
      <c r="S670" s="216">
        <v>0</v>
      </c>
      <c r="T670" s="217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8" t="s">
        <v>214</v>
      </c>
      <c r="AT670" s="218" t="s">
        <v>247</v>
      </c>
      <c r="AU670" s="218" t="s">
        <v>83</v>
      </c>
      <c r="AY670" s="20" t="s">
        <v>135</v>
      </c>
      <c r="BE670" s="219">
        <f>IF(N670="základní",J670,0)</f>
        <v>0</v>
      </c>
      <c r="BF670" s="219">
        <f>IF(N670="snížená",J670,0)</f>
        <v>0</v>
      </c>
      <c r="BG670" s="219">
        <f>IF(N670="zákl. přenesená",J670,0)</f>
        <v>0</v>
      </c>
      <c r="BH670" s="219">
        <f>IF(N670="sníž. přenesená",J670,0)</f>
        <v>0</v>
      </c>
      <c r="BI670" s="219">
        <f>IF(N670="nulová",J670,0)</f>
        <v>0</v>
      </c>
      <c r="BJ670" s="20" t="s">
        <v>81</v>
      </c>
      <c r="BK670" s="219">
        <f>ROUND(I670*H670,2)</f>
        <v>0</v>
      </c>
      <c r="BL670" s="20" t="s">
        <v>142</v>
      </c>
      <c r="BM670" s="218" t="s">
        <v>904</v>
      </c>
    </row>
    <row r="671" s="2" customFormat="1">
      <c r="A671" s="41"/>
      <c r="B671" s="42"/>
      <c r="C671" s="43"/>
      <c r="D671" s="220" t="s">
        <v>144</v>
      </c>
      <c r="E671" s="43"/>
      <c r="F671" s="221" t="s">
        <v>903</v>
      </c>
      <c r="G671" s="43"/>
      <c r="H671" s="43"/>
      <c r="I671" s="222"/>
      <c r="J671" s="43"/>
      <c r="K671" s="43"/>
      <c r="L671" s="47"/>
      <c r="M671" s="223"/>
      <c r="N671" s="22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144</v>
      </c>
      <c r="AU671" s="20" t="s">
        <v>83</v>
      </c>
    </row>
    <row r="672" s="13" customFormat="1">
      <c r="A672" s="13"/>
      <c r="B672" s="227"/>
      <c r="C672" s="228"/>
      <c r="D672" s="220" t="s">
        <v>148</v>
      </c>
      <c r="E672" s="229" t="s">
        <v>28</v>
      </c>
      <c r="F672" s="230" t="s">
        <v>905</v>
      </c>
      <c r="G672" s="228"/>
      <c r="H672" s="231">
        <v>30</v>
      </c>
      <c r="I672" s="232"/>
      <c r="J672" s="228"/>
      <c r="K672" s="228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148</v>
      </c>
      <c r="AU672" s="237" t="s">
        <v>83</v>
      </c>
      <c r="AV672" s="13" t="s">
        <v>83</v>
      </c>
      <c r="AW672" s="13" t="s">
        <v>35</v>
      </c>
      <c r="AX672" s="13" t="s">
        <v>73</v>
      </c>
      <c r="AY672" s="237" t="s">
        <v>135</v>
      </c>
    </row>
    <row r="673" s="13" customFormat="1">
      <c r="A673" s="13"/>
      <c r="B673" s="227"/>
      <c r="C673" s="228"/>
      <c r="D673" s="220" t="s">
        <v>148</v>
      </c>
      <c r="E673" s="229" t="s">
        <v>28</v>
      </c>
      <c r="F673" s="230" t="s">
        <v>906</v>
      </c>
      <c r="G673" s="228"/>
      <c r="H673" s="231">
        <v>29</v>
      </c>
      <c r="I673" s="232"/>
      <c r="J673" s="228"/>
      <c r="K673" s="228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148</v>
      </c>
      <c r="AU673" s="237" t="s">
        <v>83</v>
      </c>
      <c r="AV673" s="13" t="s">
        <v>83</v>
      </c>
      <c r="AW673" s="13" t="s">
        <v>35</v>
      </c>
      <c r="AX673" s="13" t="s">
        <v>73</v>
      </c>
      <c r="AY673" s="237" t="s">
        <v>135</v>
      </c>
    </row>
    <row r="674" s="16" customFormat="1">
      <c r="A674" s="16"/>
      <c r="B674" s="259"/>
      <c r="C674" s="260"/>
      <c r="D674" s="220" t="s">
        <v>148</v>
      </c>
      <c r="E674" s="261" t="s">
        <v>28</v>
      </c>
      <c r="F674" s="262" t="s">
        <v>172</v>
      </c>
      <c r="G674" s="260"/>
      <c r="H674" s="263">
        <v>59</v>
      </c>
      <c r="I674" s="264"/>
      <c r="J674" s="260"/>
      <c r="K674" s="260"/>
      <c r="L674" s="265"/>
      <c r="M674" s="266"/>
      <c r="N674" s="267"/>
      <c r="O674" s="267"/>
      <c r="P674" s="267"/>
      <c r="Q674" s="267"/>
      <c r="R674" s="267"/>
      <c r="S674" s="267"/>
      <c r="T674" s="268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T674" s="269" t="s">
        <v>148</v>
      </c>
      <c r="AU674" s="269" t="s">
        <v>83</v>
      </c>
      <c r="AV674" s="16" t="s">
        <v>142</v>
      </c>
      <c r="AW674" s="16" t="s">
        <v>35</v>
      </c>
      <c r="AX674" s="16" t="s">
        <v>81</v>
      </c>
      <c r="AY674" s="269" t="s">
        <v>135</v>
      </c>
    </row>
    <row r="675" s="13" customFormat="1">
      <c r="A675" s="13"/>
      <c r="B675" s="227"/>
      <c r="C675" s="228"/>
      <c r="D675" s="220" t="s">
        <v>148</v>
      </c>
      <c r="E675" s="228"/>
      <c r="F675" s="230" t="s">
        <v>907</v>
      </c>
      <c r="G675" s="228"/>
      <c r="H675" s="231">
        <v>60.18</v>
      </c>
      <c r="I675" s="232"/>
      <c r="J675" s="228"/>
      <c r="K675" s="228"/>
      <c r="L675" s="233"/>
      <c r="M675" s="234"/>
      <c r="N675" s="235"/>
      <c r="O675" s="235"/>
      <c r="P675" s="235"/>
      <c r="Q675" s="235"/>
      <c r="R675" s="235"/>
      <c r="S675" s="235"/>
      <c r="T675" s="23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7" t="s">
        <v>148</v>
      </c>
      <c r="AU675" s="237" t="s">
        <v>83</v>
      </c>
      <c r="AV675" s="13" t="s">
        <v>83</v>
      </c>
      <c r="AW675" s="13" t="s">
        <v>4</v>
      </c>
      <c r="AX675" s="13" t="s">
        <v>81</v>
      </c>
      <c r="AY675" s="237" t="s">
        <v>135</v>
      </c>
    </row>
    <row r="676" s="2" customFormat="1" ht="21.75" customHeight="1">
      <c r="A676" s="41"/>
      <c r="B676" s="42"/>
      <c r="C676" s="271" t="s">
        <v>908</v>
      </c>
      <c r="D676" s="271" t="s">
        <v>247</v>
      </c>
      <c r="E676" s="272" t="s">
        <v>909</v>
      </c>
      <c r="F676" s="273" t="s">
        <v>910</v>
      </c>
      <c r="G676" s="274" t="s">
        <v>315</v>
      </c>
      <c r="H676" s="275">
        <v>39.780000000000001</v>
      </c>
      <c r="I676" s="276"/>
      <c r="J676" s="277">
        <f>ROUND(I676*H676,2)</f>
        <v>0</v>
      </c>
      <c r="K676" s="273" t="s">
        <v>141</v>
      </c>
      <c r="L676" s="278"/>
      <c r="M676" s="279" t="s">
        <v>28</v>
      </c>
      <c r="N676" s="280" t="s">
        <v>44</v>
      </c>
      <c r="O676" s="87"/>
      <c r="P676" s="216">
        <f>O676*H676</f>
        <v>0</v>
      </c>
      <c r="Q676" s="216">
        <v>0.060999999999999999</v>
      </c>
      <c r="R676" s="216">
        <f>Q676*H676</f>
        <v>2.42658</v>
      </c>
      <c r="S676" s="216">
        <v>0</v>
      </c>
      <c r="T676" s="217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18" t="s">
        <v>214</v>
      </c>
      <c r="AT676" s="218" t="s">
        <v>247</v>
      </c>
      <c r="AU676" s="218" t="s">
        <v>83</v>
      </c>
      <c r="AY676" s="20" t="s">
        <v>135</v>
      </c>
      <c r="BE676" s="219">
        <f>IF(N676="základní",J676,0)</f>
        <v>0</v>
      </c>
      <c r="BF676" s="219">
        <f>IF(N676="snížená",J676,0)</f>
        <v>0</v>
      </c>
      <c r="BG676" s="219">
        <f>IF(N676="zákl. přenesená",J676,0)</f>
        <v>0</v>
      </c>
      <c r="BH676" s="219">
        <f>IF(N676="sníž. přenesená",J676,0)</f>
        <v>0</v>
      </c>
      <c r="BI676" s="219">
        <f>IF(N676="nulová",J676,0)</f>
        <v>0</v>
      </c>
      <c r="BJ676" s="20" t="s">
        <v>81</v>
      </c>
      <c r="BK676" s="219">
        <f>ROUND(I676*H676,2)</f>
        <v>0</v>
      </c>
      <c r="BL676" s="20" t="s">
        <v>142</v>
      </c>
      <c r="BM676" s="218" t="s">
        <v>911</v>
      </c>
    </row>
    <row r="677" s="2" customFormat="1">
      <c r="A677" s="41"/>
      <c r="B677" s="42"/>
      <c r="C677" s="43"/>
      <c r="D677" s="220" t="s">
        <v>144</v>
      </c>
      <c r="E677" s="43"/>
      <c r="F677" s="221" t="s">
        <v>910</v>
      </c>
      <c r="G677" s="43"/>
      <c r="H677" s="43"/>
      <c r="I677" s="222"/>
      <c r="J677" s="43"/>
      <c r="K677" s="43"/>
      <c r="L677" s="47"/>
      <c r="M677" s="223"/>
      <c r="N677" s="224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144</v>
      </c>
      <c r="AU677" s="20" t="s">
        <v>83</v>
      </c>
    </row>
    <row r="678" s="13" customFormat="1">
      <c r="A678" s="13"/>
      <c r="B678" s="227"/>
      <c r="C678" s="228"/>
      <c r="D678" s="220" t="s">
        <v>148</v>
      </c>
      <c r="E678" s="229" t="s">
        <v>28</v>
      </c>
      <c r="F678" s="230" t="s">
        <v>912</v>
      </c>
      <c r="G678" s="228"/>
      <c r="H678" s="231">
        <v>39</v>
      </c>
      <c r="I678" s="232"/>
      <c r="J678" s="228"/>
      <c r="K678" s="228"/>
      <c r="L678" s="233"/>
      <c r="M678" s="234"/>
      <c r="N678" s="235"/>
      <c r="O678" s="235"/>
      <c r="P678" s="235"/>
      <c r="Q678" s="235"/>
      <c r="R678" s="235"/>
      <c r="S678" s="235"/>
      <c r="T678" s="23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7" t="s">
        <v>148</v>
      </c>
      <c r="AU678" s="237" t="s">
        <v>83</v>
      </c>
      <c r="AV678" s="13" t="s">
        <v>83</v>
      </c>
      <c r="AW678" s="13" t="s">
        <v>35</v>
      </c>
      <c r="AX678" s="13" t="s">
        <v>73</v>
      </c>
      <c r="AY678" s="237" t="s">
        <v>135</v>
      </c>
    </row>
    <row r="679" s="16" customFormat="1">
      <c r="A679" s="16"/>
      <c r="B679" s="259"/>
      <c r="C679" s="260"/>
      <c r="D679" s="220" t="s">
        <v>148</v>
      </c>
      <c r="E679" s="261" t="s">
        <v>28</v>
      </c>
      <c r="F679" s="262" t="s">
        <v>172</v>
      </c>
      <c r="G679" s="260"/>
      <c r="H679" s="263">
        <v>39</v>
      </c>
      <c r="I679" s="264"/>
      <c r="J679" s="260"/>
      <c r="K679" s="260"/>
      <c r="L679" s="265"/>
      <c r="M679" s="266"/>
      <c r="N679" s="267"/>
      <c r="O679" s="267"/>
      <c r="P679" s="267"/>
      <c r="Q679" s="267"/>
      <c r="R679" s="267"/>
      <c r="S679" s="267"/>
      <c r="T679" s="268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T679" s="269" t="s">
        <v>148</v>
      </c>
      <c r="AU679" s="269" t="s">
        <v>83</v>
      </c>
      <c r="AV679" s="16" t="s">
        <v>142</v>
      </c>
      <c r="AW679" s="16" t="s">
        <v>35</v>
      </c>
      <c r="AX679" s="16" t="s">
        <v>81</v>
      </c>
      <c r="AY679" s="269" t="s">
        <v>135</v>
      </c>
    </row>
    <row r="680" s="13" customFormat="1">
      <c r="A680" s="13"/>
      <c r="B680" s="227"/>
      <c r="C680" s="228"/>
      <c r="D680" s="220" t="s">
        <v>148</v>
      </c>
      <c r="E680" s="228"/>
      <c r="F680" s="230" t="s">
        <v>913</v>
      </c>
      <c r="G680" s="228"/>
      <c r="H680" s="231">
        <v>39.780000000000001</v>
      </c>
      <c r="I680" s="232"/>
      <c r="J680" s="228"/>
      <c r="K680" s="228"/>
      <c r="L680" s="233"/>
      <c r="M680" s="234"/>
      <c r="N680" s="235"/>
      <c r="O680" s="235"/>
      <c r="P680" s="235"/>
      <c r="Q680" s="235"/>
      <c r="R680" s="235"/>
      <c r="S680" s="235"/>
      <c r="T680" s="23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7" t="s">
        <v>148</v>
      </c>
      <c r="AU680" s="237" t="s">
        <v>83</v>
      </c>
      <c r="AV680" s="13" t="s">
        <v>83</v>
      </c>
      <c r="AW680" s="13" t="s">
        <v>4</v>
      </c>
      <c r="AX680" s="13" t="s">
        <v>81</v>
      </c>
      <c r="AY680" s="237" t="s">
        <v>135</v>
      </c>
    </row>
    <row r="681" s="2" customFormat="1" ht="24.15" customHeight="1">
      <c r="A681" s="41"/>
      <c r="B681" s="42"/>
      <c r="C681" s="271" t="s">
        <v>914</v>
      </c>
      <c r="D681" s="271" t="s">
        <v>247</v>
      </c>
      <c r="E681" s="272" t="s">
        <v>915</v>
      </c>
      <c r="F681" s="273" t="s">
        <v>916</v>
      </c>
      <c r="G681" s="274" t="s">
        <v>368</v>
      </c>
      <c r="H681" s="275">
        <v>44.880000000000003</v>
      </c>
      <c r="I681" s="276"/>
      <c r="J681" s="277">
        <f>ROUND(I681*H681,2)</f>
        <v>0</v>
      </c>
      <c r="K681" s="273" t="s">
        <v>28</v>
      </c>
      <c r="L681" s="278"/>
      <c r="M681" s="279" t="s">
        <v>28</v>
      </c>
      <c r="N681" s="280" t="s">
        <v>44</v>
      </c>
      <c r="O681" s="87"/>
      <c r="P681" s="216">
        <f>O681*H681</f>
        <v>0</v>
      </c>
      <c r="Q681" s="216">
        <v>0.052499999999999998</v>
      </c>
      <c r="R681" s="216">
        <f>Q681*H681</f>
        <v>2.3561999999999998</v>
      </c>
      <c r="S681" s="216">
        <v>0</v>
      </c>
      <c r="T681" s="21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214</v>
      </c>
      <c r="AT681" s="218" t="s">
        <v>247</v>
      </c>
      <c r="AU681" s="218" t="s">
        <v>83</v>
      </c>
      <c r="AY681" s="20" t="s">
        <v>135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20" t="s">
        <v>81</v>
      </c>
      <c r="BK681" s="219">
        <f>ROUND(I681*H681,2)</f>
        <v>0</v>
      </c>
      <c r="BL681" s="20" t="s">
        <v>142</v>
      </c>
      <c r="BM681" s="218" t="s">
        <v>917</v>
      </c>
    </row>
    <row r="682" s="2" customFormat="1">
      <c r="A682" s="41"/>
      <c r="B682" s="42"/>
      <c r="C682" s="43"/>
      <c r="D682" s="220" t="s">
        <v>144</v>
      </c>
      <c r="E682" s="43"/>
      <c r="F682" s="221" t="s">
        <v>916</v>
      </c>
      <c r="G682" s="43"/>
      <c r="H682" s="43"/>
      <c r="I682" s="222"/>
      <c r="J682" s="43"/>
      <c r="K682" s="43"/>
      <c r="L682" s="47"/>
      <c r="M682" s="223"/>
      <c r="N682" s="224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144</v>
      </c>
      <c r="AU682" s="20" t="s">
        <v>83</v>
      </c>
    </row>
    <row r="683" s="2" customFormat="1">
      <c r="A683" s="41"/>
      <c r="B683" s="42"/>
      <c r="C683" s="43"/>
      <c r="D683" s="220" t="s">
        <v>209</v>
      </c>
      <c r="E683" s="43"/>
      <c r="F683" s="270" t="s">
        <v>918</v>
      </c>
      <c r="G683" s="43"/>
      <c r="H683" s="43"/>
      <c r="I683" s="222"/>
      <c r="J683" s="43"/>
      <c r="K683" s="43"/>
      <c r="L683" s="47"/>
      <c r="M683" s="223"/>
      <c r="N683" s="224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209</v>
      </c>
      <c r="AU683" s="20" t="s">
        <v>83</v>
      </c>
    </row>
    <row r="684" s="13" customFormat="1">
      <c r="A684" s="13"/>
      <c r="B684" s="227"/>
      <c r="C684" s="228"/>
      <c r="D684" s="220" t="s">
        <v>148</v>
      </c>
      <c r="E684" s="229" t="s">
        <v>28</v>
      </c>
      <c r="F684" s="230" t="s">
        <v>485</v>
      </c>
      <c r="G684" s="228"/>
      <c r="H684" s="231">
        <v>44</v>
      </c>
      <c r="I684" s="232"/>
      <c r="J684" s="228"/>
      <c r="K684" s="228"/>
      <c r="L684" s="233"/>
      <c r="M684" s="234"/>
      <c r="N684" s="235"/>
      <c r="O684" s="235"/>
      <c r="P684" s="235"/>
      <c r="Q684" s="235"/>
      <c r="R684" s="235"/>
      <c r="S684" s="235"/>
      <c r="T684" s="23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7" t="s">
        <v>148</v>
      </c>
      <c r="AU684" s="237" t="s">
        <v>83</v>
      </c>
      <c r="AV684" s="13" t="s">
        <v>83</v>
      </c>
      <c r="AW684" s="13" t="s">
        <v>35</v>
      </c>
      <c r="AX684" s="13" t="s">
        <v>81</v>
      </c>
      <c r="AY684" s="237" t="s">
        <v>135</v>
      </c>
    </row>
    <row r="685" s="13" customFormat="1">
      <c r="A685" s="13"/>
      <c r="B685" s="227"/>
      <c r="C685" s="228"/>
      <c r="D685" s="220" t="s">
        <v>148</v>
      </c>
      <c r="E685" s="228"/>
      <c r="F685" s="230" t="s">
        <v>919</v>
      </c>
      <c r="G685" s="228"/>
      <c r="H685" s="231">
        <v>44.880000000000003</v>
      </c>
      <c r="I685" s="232"/>
      <c r="J685" s="228"/>
      <c r="K685" s="228"/>
      <c r="L685" s="233"/>
      <c r="M685" s="234"/>
      <c r="N685" s="235"/>
      <c r="O685" s="235"/>
      <c r="P685" s="235"/>
      <c r="Q685" s="235"/>
      <c r="R685" s="235"/>
      <c r="S685" s="235"/>
      <c r="T685" s="23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7" t="s">
        <v>148</v>
      </c>
      <c r="AU685" s="237" t="s">
        <v>83</v>
      </c>
      <c r="AV685" s="13" t="s">
        <v>83</v>
      </c>
      <c r="AW685" s="13" t="s">
        <v>4</v>
      </c>
      <c r="AX685" s="13" t="s">
        <v>81</v>
      </c>
      <c r="AY685" s="237" t="s">
        <v>135</v>
      </c>
    </row>
    <row r="686" s="2" customFormat="1" ht="33" customHeight="1">
      <c r="A686" s="41"/>
      <c r="B686" s="42"/>
      <c r="C686" s="207" t="s">
        <v>920</v>
      </c>
      <c r="D686" s="207" t="s">
        <v>137</v>
      </c>
      <c r="E686" s="208" t="s">
        <v>921</v>
      </c>
      <c r="F686" s="209" t="s">
        <v>922</v>
      </c>
      <c r="G686" s="210" t="s">
        <v>315</v>
      </c>
      <c r="H686" s="211">
        <v>51.5</v>
      </c>
      <c r="I686" s="212"/>
      <c r="J686" s="213">
        <f>ROUND(I686*H686,2)</f>
        <v>0</v>
      </c>
      <c r="K686" s="209" t="s">
        <v>141</v>
      </c>
      <c r="L686" s="47"/>
      <c r="M686" s="214" t="s">
        <v>28</v>
      </c>
      <c r="N686" s="215" t="s">
        <v>44</v>
      </c>
      <c r="O686" s="87"/>
      <c r="P686" s="216">
        <f>O686*H686</f>
        <v>0</v>
      </c>
      <c r="Q686" s="216">
        <v>0.34691</v>
      </c>
      <c r="R686" s="216">
        <f>Q686*H686</f>
        <v>17.865864999999999</v>
      </c>
      <c r="S686" s="216">
        <v>0</v>
      </c>
      <c r="T686" s="217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8" t="s">
        <v>142</v>
      </c>
      <c r="AT686" s="218" t="s">
        <v>137</v>
      </c>
      <c r="AU686" s="218" t="s">
        <v>83</v>
      </c>
      <c r="AY686" s="20" t="s">
        <v>135</v>
      </c>
      <c r="BE686" s="219">
        <f>IF(N686="základní",J686,0)</f>
        <v>0</v>
      </c>
      <c r="BF686" s="219">
        <f>IF(N686="snížená",J686,0)</f>
        <v>0</v>
      </c>
      <c r="BG686" s="219">
        <f>IF(N686="zákl. přenesená",J686,0)</f>
        <v>0</v>
      </c>
      <c r="BH686" s="219">
        <f>IF(N686="sníž. přenesená",J686,0)</f>
        <v>0</v>
      </c>
      <c r="BI686" s="219">
        <f>IF(N686="nulová",J686,0)</f>
        <v>0</v>
      </c>
      <c r="BJ686" s="20" t="s">
        <v>81</v>
      </c>
      <c r="BK686" s="219">
        <f>ROUND(I686*H686,2)</f>
        <v>0</v>
      </c>
      <c r="BL686" s="20" t="s">
        <v>142</v>
      </c>
      <c r="BM686" s="218" t="s">
        <v>923</v>
      </c>
    </row>
    <row r="687" s="2" customFormat="1">
      <c r="A687" s="41"/>
      <c r="B687" s="42"/>
      <c r="C687" s="43"/>
      <c r="D687" s="220" t="s">
        <v>144</v>
      </c>
      <c r="E687" s="43"/>
      <c r="F687" s="221" t="s">
        <v>924</v>
      </c>
      <c r="G687" s="43"/>
      <c r="H687" s="43"/>
      <c r="I687" s="222"/>
      <c r="J687" s="43"/>
      <c r="K687" s="43"/>
      <c r="L687" s="47"/>
      <c r="M687" s="223"/>
      <c r="N687" s="224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144</v>
      </c>
      <c r="AU687" s="20" t="s">
        <v>83</v>
      </c>
    </row>
    <row r="688" s="2" customFormat="1">
      <c r="A688" s="41"/>
      <c r="B688" s="42"/>
      <c r="C688" s="43"/>
      <c r="D688" s="225" t="s">
        <v>146</v>
      </c>
      <c r="E688" s="43"/>
      <c r="F688" s="226" t="s">
        <v>925</v>
      </c>
      <c r="G688" s="43"/>
      <c r="H688" s="43"/>
      <c r="I688" s="222"/>
      <c r="J688" s="43"/>
      <c r="K688" s="43"/>
      <c r="L688" s="47"/>
      <c r="M688" s="223"/>
      <c r="N688" s="224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146</v>
      </c>
      <c r="AU688" s="20" t="s">
        <v>83</v>
      </c>
    </row>
    <row r="689" s="2" customFormat="1">
      <c r="A689" s="41"/>
      <c r="B689" s="42"/>
      <c r="C689" s="43"/>
      <c r="D689" s="220" t="s">
        <v>209</v>
      </c>
      <c r="E689" s="43"/>
      <c r="F689" s="270" t="s">
        <v>926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209</v>
      </c>
      <c r="AU689" s="20" t="s">
        <v>83</v>
      </c>
    </row>
    <row r="690" s="13" customFormat="1">
      <c r="A690" s="13"/>
      <c r="B690" s="227"/>
      <c r="C690" s="228"/>
      <c r="D690" s="220" t="s">
        <v>148</v>
      </c>
      <c r="E690" s="229" t="s">
        <v>28</v>
      </c>
      <c r="F690" s="230" t="s">
        <v>927</v>
      </c>
      <c r="G690" s="228"/>
      <c r="H690" s="231">
        <v>51.5</v>
      </c>
      <c r="I690" s="232"/>
      <c r="J690" s="228"/>
      <c r="K690" s="228"/>
      <c r="L690" s="233"/>
      <c r="M690" s="234"/>
      <c r="N690" s="235"/>
      <c r="O690" s="235"/>
      <c r="P690" s="235"/>
      <c r="Q690" s="235"/>
      <c r="R690" s="235"/>
      <c r="S690" s="235"/>
      <c r="T690" s="23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7" t="s">
        <v>148</v>
      </c>
      <c r="AU690" s="237" t="s">
        <v>83</v>
      </c>
      <c r="AV690" s="13" t="s">
        <v>83</v>
      </c>
      <c r="AW690" s="13" t="s">
        <v>35</v>
      </c>
      <c r="AX690" s="13" t="s">
        <v>73</v>
      </c>
      <c r="AY690" s="237" t="s">
        <v>135</v>
      </c>
    </row>
    <row r="691" s="16" customFormat="1">
      <c r="A691" s="16"/>
      <c r="B691" s="259"/>
      <c r="C691" s="260"/>
      <c r="D691" s="220" t="s">
        <v>148</v>
      </c>
      <c r="E691" s="261" t="s">
        <v>28</v>
      </c>
      <c r="F691" s="262" t="s">
        <v>172</v>
      </c>
      <c r="G691" s="260"/>
      <c r="H691" s="263">
        <v>51.5</v>
      </c>
      <c r="I691" s="264"/>
      <c r="J691" s="260"/>
      <c r="K691" s="260"/>
      <c r="L691" s="265"/>
      <c r="M691" s="266"/>
      <c r="N691" s="267"/>
      <c r="O691" s="267"/>
      <c r="P691" s="267"/>
      <c r="Q691" s="267"/>
      <c r="R691" s="267"/>
      <c r="S691" s="267"/>
      <c r="T691" s="268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T691" s="269" t="s">
        <v>148</v>
      </c>
      <c r="AU691" s="269" t="s">
        <v>83</v>
      </c>
      <c r="AV691" s="16" t="s">
        <v>142</v>
      </c>
      <c r="AW691" s="16" t="s">
        <v>35</v>
      </c>
      <c r="AX691" s="16" t="s">
        <v>81</v>
      </c>
      <c r="AY691" s="269" t="s">
        <v>135</v>
      </c>
    </row>
    <row r="692" s="2" customFormat="1" ht="24.15" customHeight="1">
      <c r="A692" s="41"/>
      <c r="B692" s="42"/>
      <c r="C692" s="271" t="s">
        <v>928</v>
      </c>
      <c r="D692" s="271" t="s">
        <v>247</v>
      </c>
      <c r="E692" s="272" t="s">
        <v>929</v>
      </c>
      <c r="F692" s="273" t="s">
        <v>930</v>
      </c>
      <c r="G692" s="274" t="s">
        <v>315</v>
      </c>
      <c r="H692" s="275">
        <v>8.5679999999999996</v>
      </c>
      <c r="I692" s="276"/>
      <c r="J692" s="277">
        <f>ROUND(I692*H692,2)</f>
        <v>0</v>
      </c>
      <c r="K692" s="273" t="s">
        <v>141</v>
      </c>
      <c r="L692" s="278"/>
      <c r="M692" s="279" t="s">
        <v>28</v>
      </c>
      <c r="N692" s="280" t="s">
        <v>44</v>
      </c>
      <c r="O692" s="87"/>
      <c r="P692" s="216">
        <f>O692*H692</f>
        <v>0</v>
      </c>
      <c r="Q692" s="216">
        <v>0.105</v>
      </c>
      <c r="R692" s="216">
        <f>Q692*H692</f>
        <v>0.89963999999999988</v>
      </c>
      <c r="S692" s="216">
        <v>0</v>
      </c>
      <c r="T692" s="21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8" t="s">
        <v>214</v>
      </c>
      <c r="AT692" s="218" t="s">
        <v>247</v>
      </c>
      <c r="AU692" s="218" t="s">
        <v>83</v>
      </c>
      <c r="AY692" s="20" t="s">
        <v>135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20" t="s">
        <v>81</v>
      </c>
      <c r="BK692" s="219">
        <f>ROUND(I692*H692,2)</f>
        <v>0</v>
      </c>
      <c r="BL692" s="20" t="s">
        <v>142</v>
      </c>
      <c r="BM692" s="218" t="s">
        <v>931</v>
      </c>
    </row>
    <row r="693" s="2" customFormat="1">
      <c r="A693" s="41"/>
      <c r="B693" s="42"/>
      <c r="C693" s="43"/>
      <c r="D693" s="220" t="s">
        <v>144</v>
      </c>
      <c r="E693" s="43"/>
      <c r="F693" s="221" t="s">
        <v>930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144</v>
      </c>
      <c r="AU693" s="20" t="s">
        <v>83</v>
      </c>
    </row>
    <row r="694" s="13" customFormat="1">
      <c r="A694" s="13"/>
      <c r="B694" s="227"/>
      <c r="C694" s="228"/>
      <c r="D694" s="220" t="s">
        <v>148</v>
      </c>
      <c r="E694" s="229" t="s">
        <v>28</v>
      </c>
      <c r="F694" s="230" t="s">
        <v>932</v>
      </c>
      <c r="G694" s="228"/>
      <c r="H694" s="231">
        <v>4.2000000000000002</v>
      </c>
      <c r="I694" s="232"/>
      <c r="J694" s="228"/>
      <c r="K694" s="228"/>
      <c r="L694" s="233"/>
      <c r="M694" s="234"/>
      <c r="N694" s="235"/>
      <c r="O694" s="235"/>
      <c r="P694" s="235"/>
      <c r="Q694" s="235"/>
      <c r="R694" s="235"/>
      <c r="S694" s="235"/>
      <c r="T694" s="23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7" t="s">
        <v>148</v>
      </c>
      <c r="AU694" s="237" t="s">
        <v>83</v>
      </c>
      <c r="AV694" s="13" t="s">
        <v>83</v>
      </c>
      <c r="AW694" s="13" t="s">
        <v>35</v>
      </c>
      <c r="AX694" s="13" t="s">
        <v>73</v>
      </c>
      <c r="AY694" s="237" t="s">
        <v>135</v>
      </c>
    </row>
    <row r="695" s="13" customFormat="1">
      <c r="A695" s="13"/>
      <c r="B695" s="227"/>
      <c r="C695" s="228"/>
      <c r="D695" s="220" t="s">
        <v>148</v>
      </c>
      <c r="E695" s="229" t="s">
        <v>28</v>
      </c>
      <c r="F695" s="230" t="s">
        <v>933</v>
      </c>
      <c r="G695" s="228"/>
      <c r="H695" s="231">
        <v>4.2000000000000002</v>
      </c>
      <c r="I695" s="232"/>
      <c r="J695" s="228"/>
      <c r="K695" s="228"/>
      <c r="L695" s="233"/>
      <c r="M695" s="234"/>
      <c r="N695" s="235"/>
      <c r="O695" s="235"/>
      <c r="P695" s="235"/>
      <c r="Q695" s="235"/>
      <c r="R695" s="235"/>
      <c r="S695" s="235"/>
      <c r="T695" s="23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7" t="s">
        <v>148</v>
      </c>
      <c r="AU695" s="237" t="s">
        <v>83</v>
      </c>
      <c r="AV695" s="13" t="s">
        <v>83</v>
      </c>
      <c r="AW695" s="13" t="s">
        <v>35</v>
      </c>
      <c r="AX695" s="13" t="s">
        <v>73</v>
      </c>
      <c r="AY695" s="237" t="s">
        <v>135</v>
      </c>
    </row>
    <row r="696" s="16" customFormat="1">
      <c r="A696" s="16"/>
      <c r="B696" s="259"/>
      <c r="C696" s="260"/>
      <c r="D696" s="220" t="s">
        <v>148</v>
      </c>
      <c r="E696" s="261" t="s">
        <v>28</v>
      </c>
      <c r="F696" s="262" t="s">
        <v>172</v>
      </c>
      <c r="G696" s="260"/>
      <c r="H696" s="263">
        <v>8.4000000000000004</v>
      </c>
      <c r="I696" s="264"/>
      <c r="J696" s="260"/>
      <c r="K696" s="260"/>
      <c r="L696" s="265"/>
      <c r="M696" s="266"/>
      <c r="N696" s="267"/>
      <c r="O696" s="267"/>
      <c r="P696" s="267"/>
      <c r="Q696" s="267"/>
      <c r="R696" s="267"/>
      <c r="S696" s="267"/>
      <c r="T696" s="268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69" t="s">
        <v>148</v>
      </c>
      <c r="AU696" s="269" t="s">
        <v>83</v>
      </c>
      <c r="AV696" s="16" t="s">
        <v>142</v>
      </c>
      <c r="AW696" s="16" t="s">
        <v>35</v>
      </c>
      <c r="AX696" s="16" t="s">
        <v>81</v>
      </c>
      <c r="AY696" s="269" t="s">
        <v>135</v>
      </c>
    </row>
    <row r="697" s="13" customFormat="1">
      <c r="A697" s="13"/>
      <c r="B697" s="227"/>
      <c r="C697" s="228"/>
      <c r="D697" s="220" t="s">
        <v>148</v>
      </c>
      <c r="E697" s="228"/>
      <c r="F697" s="230" t="s">
        <v>934</v>
      </c>
      <c r="G697" s="228"/>
      <c r="H697" s="231">
        <v>8.5679999999999996</v>
      </c>
      <c r="I697" s="232"/>
      <c r="J697" s="228"/>
      <c r="K697" s="228"/>
      <c r="L697" s="233"/>
      <c r="M697" s="234"/>
      <c r="N697" s="235"/>
      <c r="O697" s="235"/>
      <c r="P697" s="235"/>
      <c r="Q697" s="235"/>
      <c r="R697" s="235"/>
      <c r="S697" s="235"/>
      <c r="T697" s="23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7" t="s">
        <v>148</v>
      </c>
      <c r="AU697" s="237" t="s">
        <v>83</v>
      </c>
      <c r="AV697" s="13" t="s">
        <v>83</v>
      </c>
      <c r="AW697" s="13" t="s">
        <v>4</v>
      </c>
      <c r="AX697" s="13" t="s">
        <v>81</v>
      </c>
      <c r="AY697" s="237" t="s">
        <v>135</v>
      </c>
    </row>
    <row r="698" s="2" customFormat="1" ht="24.15" customHeight="1">
      <c r="A698" s="41"/>
      <c r="B698" s="42"/>
      <c r="C698" s="271" t="s">
        <v>935</v>
      </c>
      <c r="D698" s="271" t="s">
        <v>247</v>
      </c>
      <c r="E698" s="272" t="s">
        <v>936</v>
      </c>
      <c r="F698" s="273" t="s">
        <v>937</v>
      </c>
      <c r="G698" s="274" t="s">
        <v>315</v>
      </c>
      <c r="H698" s="275">
        <v>43.962000000000003</v>
      </c>
      <c r="I698" s="276"/>
      <c r="J698" s="277">
        <f>ROUND(I698*H698,2)</f>
        <v>0</v>
      </c>
      <c r="K698" s="273" t="s">
        <v>141</v>
      </c>
      <c r="L698" s="278"/>
      <c r="M698" s="279" t="s">
        <v>28</v>
      </c>
      <c r="N698" s="280" t="s">
        <v>44</v>
      </c>
      <c r="O698" s="87"/>
      <c r="P698" s="216">
        <f>O698*H698</f>
        <v>0</v>
      </c>
      <c r="Q698" s="216">
        <v>0.11167000000000001</v>
      </c>
      <c r="R698" s="216">
        <f>Q698*H698</f>
        <v>4.9092365400000002</v>
      </c>
      <c r="S698" s="216">
        <v>0</v>
      </c>
      <c r="T698" s="217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8" t="s">
        <v>214</v>
      </c>
      <c r="AT698" s="218" t="s">
        <v>247</v>
      </c>
      <c r="AU698" s="218" t="s">
        <v>83</v>
      </c>
      <c r="AY698" s="20" t="s">
        <v>135</v>
      </c>
      <c r="BE698" s="219">
        <f>IF(N698="základní",J698,0)</f>
        <v>0</v>
      </c>
      <c r="BF698" s="219">
        <f>IF(N698="snížená",J698,0)</f>
        <v>0</v>
      </c>
      <c r="BG698" s="219">
        <f>IF(N698="zákl. přenesená",J698,0)</f>
        <v>0</v>
      </c>
      <c r="BH698" s="219">
        <f>IF(N698="sníž. přenesená",J698,0)</f>
        <v>0</v>
      </c>
      <c r="BI698" s="219">
        <f>IF(N698="nulová",J698,0)</f>
        <v>0</v>
      </c>
      <c r="BJ698" s="20" t="s">
        <v>81</v>
      </c>
      <c r="BK698" s="219">
        <f>ROUND(I698*H698,2)</f>
        <v>0</v>
      </c>
      <c r="BL698" s="20" t="s">
        <v>142</v>
      </c>
      <c r="BM698" s="218" t="s">
        <v>938</v>
      </c>
    </row>
    <row r="699" s="2" customFormat="1">
      <c r="A699" s="41"/>
      <c r="B699" s="42"/>
      <c r="C699" s="43"/>
      <c r="D699" s="220" t="s">
        <v>144</v>
      </c>
      <c r="E699" s="43"/>
      <c r="F699" s="221" t="s">
        <v>937</v>
      </c>
      <c r="G699" s="43"/>
      <c r="H699" s="43"/>
      <c r="I699" s="222"/>
      <c r="J699" s="43"/>
      <c r="K699" s="43"/>
      <c r="L699" s="47"/>
      <c r="M699" s="223"/>
      <c r="N699" s="224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144</v>
      </c>
      <c r="AU699" s="20" t="s">
        <v>83</v>
      </c>
    </row>
    <row r="700" s="13" customFormat="1">
      <c r="A700" s="13"/>
      <c r="B700" s="227"/>
      <c r="C700" s="228"/>
      <c r="D700" s="220" t="s">
        <v>148</v>
      </c>
      <c r="E700" s="229" t="s">
        <v>28</v>
      </c>
      <c r="F700" s="230" t="s">
        <v>939</v>
      </c>
      <c r="G700" s="228"/>
      <c r="H700" s="231">
        <v>43.100000000000001</v>
      </c>
      <c r="I700" s="232"/>
      <c r="J700" s="228"/>
      <c r="K700" s="228"/>
      <c r="L700" s="233"/>
      <c r="M700" s="234"/>
      <c r="N700" s="235"/>
      <c r="O700" s="235"/>
      <c r="P700" s="235"/>
      <c r="Q700" s="235"/>
      <c r="R700" s="235"/>
      <c r="S700" s="235"/>
      <c r="T700" s="23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7" t="s">
        <v>148</v>
      </c>
      <c r="AU700" s="237" t="s">
        <v>83</v>
      </c>
      <c r="AV700" s="13" t="s">
        <v>83</v>
      </c>
      <c r="AW700" s="13" t="s">
        <v>35</v>
      </c>
      <c r="AX700" s="13" t="s">
        <v>81</v>
      </c>
      <c r="AY700" s="237" t="s">
        <v>135</v>
      </c>
    </row>
    <row r="701" s="13" customFormat="1">
      <c r="A701" s="13"/>
      <c r="B701" s="227"/>
      <c r="C701" s="228"/>
      <c r="D701" s="220" t="s">
        <v>148</v>
      </c>
      <c r="E701" s="228"/>
      <c r="F701" s="230" t="s">
        <v>940</v>
      </c>
      <c r="G701" s="228"/>
      <c r="H701" s="231">
        <v>43.962000000000003</v>
      </c>
      <c r="I701" s="232"/>
      <c r="J701" s="228"/>
      <c r="K701" s="228"/>
      <c r="L701" s="233"/>
      <c r="M701" s="234"/>
      <c r="N701" s="235"/>
      <c r="O701" s="235"/>
      <c r="P701" s="235"/>
      <c r="Q701" s="235"/>
      <c r="R701" s="235"/>
      <c r="S701" s="235"/>
      <c r="T701" s="23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7" t="s">
        <v>148</v>
      </c>
      <c r="AU701" s="237" t="s">
        <v>83</v>
      </c>
      <c r="AV701" s="13" t="s">
        <v>83</v>
      </c>
      <c r="AW701" s="13" t="s">
        <v>4</v>
      </c>
      <c r="AX701" s="13" t="s">
        <v>81</v>
      </c>
      <c r="AY701" s="237" t="s">
        <v>135</v>
      </c>
    </row>
    <row r="702" s="2" customFormat="1" ht="33" customHeight="1">
      <c r="A702" s="41"/>
      <c r="B702" s="42"/>
      <c r="C702" s="207" t="s">
        <v>941</v>
      </c>
      <c r="D702" s="207" t="s">
        <v>137</v>
      </c>
      <c r="E702" s="208" t="s">
        <v>942</v>
      </c>
      <c r="F702" s="209" t="s">
        <v>943</v>
      </c>
      <c r="G702" s="210" t="s">
        <v>315</v>
      </c>
      <c r="H702" s="211">
        <v>1793.2000000000001</v>
      </c>
      <c r="I702" s="212"/>
      <c r="J702" s="213">
        <f>ROUND(I702*H702,2)</f>
        <v>0</v>
      </c>
      <c r="K702" s="209" t="s">
        <v>141</v>
      </c>
      <c r="L702" s="47"/>
      <c r="M702" s="214" t="s">
        <v>28</v>
      </c>
      <c r="N702" s="215" t="s">
        <v>44</v>
      </c>
      <c r="O702" s="87"/>
      <c r="P702" s="216">
        <f>O702*H702</f>
        <v>0</v>
      </c>
      <c r="Q702" s="216">
        <v>0.14041999999999999</v>
      </c>
      <c r="R702" s="216">
        <f>Q702*H702</f>
        <v>251.80114399999999</v>
      </c>
      <c r="S702" s="216">
        <v>0</v>
      </c>
      <c r="T702" s="217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8" t="s">
        <v>142</v>
      </c>
      <c r="AT702" s="218" t="s">
        <v>137</v>
      </c>
      <c r="AU702" s="218" t="s">
        <v>83</v>
      </c>
      <c r="AY702" s="20" t="s">
        <v>135</v>
      </c>
      <c r="BE702" s="219">
        <f>IF(N702="základní",J702,0)</f>
        <v>0</v>
      </c>
      <c r="BF702" s="219">
        <f>IF(N702="snížená",J702,0)</f>
        <v>0</v>
      </c>
      <c r="BG702" s="219">
        <f>IF(N702="zákl. přenesená",J702,0)</f>
        <v>0</v>
      </c>
      <c r="BH702" s="219">
        <f>IF(N702="sníž. přenesená",J702,0)</f>
        <v>0</v>
      </c>
      <c r="BI702" s="219">
        <f>IF(N702="nulová",J702,0)</f>
        <v>0</v>
      </c>
      <c r="BJ702" s="20" t="s">
        <v>81</v>
      </c>
      <c r="BK702" s="219">
        <f>ROUND(I702*H702,2)</f>
        <v>0</v>
      </c>
      <c r="BL702" s="20" t="s">
        <v>142</v>
      </c>
      <c r="BM702" s="218" t="s">
        <v>944</v>
      </c>
    </row>
    <row r="703" s="2" customFormat="1">
      <c r="A703" s="41"/>
      <c r="B703" s="42"/>
      <c r="C703" s="43"/>
      <c r="D703" s="220" t="s">
        <v>144</v>
      </c>
      <c r="E703" s="43"/>
      <c r="F703" s="221" t="s">
        <v>945</v>
      </c>
      <c r="G703" s="43"/>
      <c r="H703" s="43"/>
      <c r="I703" s="222"/>
      <c r="J703" s="43"/>
      <c r="K703" s="43"/>
      <c r="L703" s="47"/>
      <c r="M703" s="223"/>
      <c r="N703" s="224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144</v>
      </c>
      <c r="AU703" s="20" t="s">
        <v>83</v>
      </c>
    </row>
    <row r="704" s="2" customFormat="1">
      <c r="A704" s="41"/>
      <c r="B704" s="42"/>
      <c r="C704" s="43"/>
      <c r="D704" s="225" t="s">
        <v>146</v>
      </c>
      <c r="E704" s="43"/>
      <c r="F704" s="226" t="s">
        <v>946</v>
      </c>
      <c r="G704" s="43"/>
      <c r="H704" s="43"/>
      <c r="I704" s="222"/>
      <c r="J704" s="43"/>
      <c r="K704" s="43"/>
      <c r="L704" s="47"/>
      <c r="M704" s="223"/>
      <c r="N704" s="224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146</v>
      </c>
      <c r="AU704" s="20" t="s">
        <v>83</v>
      </c>
    </row>
    <row r="705" s="13" customFormat="1">
      <c r="A705" s="13"/>
      <c r="B705" s="227"/>
      <c r="C705" s="228"/>
      <c r="D705" s="220" t="s">
        <v>148</v>
      </c>
      <c r="E705" s="229" t="s">
        <v>28</v>
      </c>
      <c r="F705" s="230" t="s">
        <v>947</v>
      </c>
      <c r="G705" s="228"/>
      <c r="H705" s="231">
        <v>1604.96</v>
      </c>
      <c r="I705" s="232"/>
      <c r="J705" s="228"/>
      <c r="K705" s="228"/>
      <c r="L705" s="233"/>
      <c r="M705" s="234"/>
      <c r="N705" s="235"/>
      <c r="O705" s="235"/>
      <c r="P705" s="235"/>
      <c r="Q705" s="235"/>
      <c r="R705" s="235"/>
      <c r="S705" s="235"/>
      <c r="T705" s="23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7" t="s">
        <v>148</v>
      </c>
      <c r="AU705" s="237" t="s">
        <v>83</v>
      </c>
      <c r="AV705" s="13" t="s">
        <v>83</v>
      </c>
      <c r="AW705" s="13" t="s">
        <v>35</v>
      </c>
      <c r="AX705" s="13" t="s">
        <v>73</v>
      </c>
      <c r="AY705" s="237" t="s">
        <v>135</v>
      </c>
    </row>
    <row r="706" s="13" customFormat="1">
      <c r="A706" s="13"/>
      <c r="B706" s="227"/>
      <c r="C706" s="228"/>
      <c r="D706" s="220" t="s">
        <v>148</v>
      </c>
      <c r="E706" s="229" t="s">
        <v>28</v>
      </c>
      <c r="F706" s="230" t="s">
        <v>948</v>
      </c>
      <c r="G706" s="228"/>
      <c r="H706" s="231">
        <v>88.920000000000002</v>
      </c>
      <c r="I706" s="232"/>
      <c r="J706" s="228"/>
      <c r="K706" s="228"/>
      <c r="L706" s="233"/>
      <c r="M706" s="234"/>
      <c r="N706" s="235"/>
      <c r="O706" s="235"/>
      <c r="P706" s="235"/>
      <c r="Q706" s="235"/>
      <c r="R706" s="235"/>
      <c r="S706" s="235"/>
      <c r="T706" s="23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7" t="s">
        <v>148</v>
      </c>
      <c r="AU706" s="237" t="s">
        <v>83</v>
      </c>
      <c r="AV706" s="13" t="s">
        <v>83</v>
      </c>
      <c r="AW706" s="13" t="s">
        <v>35</v>
      </c>
      <c r="AX706" s="13" t="s">
        <v>73</v>
      </c>
      <c r="AY706" s="237" t="s">
        <v>135</v>
      </c>
    </row>
    <row r="707" s="13" customFormat="1">
      <c r="A707" s="13"/>
      <c r="B707" s="227"/>
      <c r="C707" s="228"/>
      <c r="D707" s="220" t="s">
        <v>148</v>
      </c>
      <c r="E707" s="229" t="s">
        <v>28</v>
      </c>
      <c r="F707" s="230" t="s">
        <v>949</v>
      </c>
      <c r="G707" s="228"/>
      <c r="H707" s="231">
        <v>99.319999999999993</v>
      </c>
      <c r="I707" s="232"/>
      <c r="J707" s="228"/>
      <c r="K707" s="228"/>
      <c r="L707" s="233"/>
      <c r="M707" s="234"/>
      <c r="N707" s="235"/>
      <c r="O707" s="235"/>
      <c r="P707" s="235"/>
      <c r="Q707" s="235"/>
      <c r="R707" s="235"/>
      <c r="S707" s="235"/>
      <c r="T707" s="23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7" t="s">
        <v>148</v>
      </c>
      <c r="AU707" s="237" t="s">
        <v>83</v>
      </c>
      <c r="AV707" s="13" t="s">
        <v>83</v>
      </c>
      <c r="AW707" s="13" t="s">
        <v>35</v>
      </c>
      <c r="AX707" s="13" t="s">
        <v>73</v>
      </c>
      <c r="AY707" s="237" t="s">
        <v>135</v>
      </c>
    </row>
    <row r="708" s="16" customFormat="1">
      <c r="A708" s="16"/>
      <c r="B708" s="259"/>
      <c r="C708" s="260"/>
      <c r="D708" s="220" t="s">
        <v>148</v>
      </c>
      <c r="E708" s="261" t="s">
        <v>28</v>
      </c>
      <c r="F708" s="262" t="s">
        <v>172</v>
      </c>
      <c r="G708" s="260"/>
      <c r="H708" s="263">
        <v>1793.2000000000001</v>
      </c>
      <c r="I708" s="264"/>
      <c r="J708" s="260"/>
      <c r="K708" s="260"/>
      <c r="L708" s="265"/>
      <c r="M708" s="266"/>
      <c r="N708" s="267"/>
      <c r="O708" s="267"/>
      <c r="P708" s="267"/>
      <c r="Q708" s="267"/>
      <c r="R708" s="267"/>
      <c r="S708" s="267"/>
      <c r="T708" s="268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269" t="s">
        <v>148</v>
      </c>
      <c r="AU708" s="269" t="s">
        <v>83</v>
      </c>
      <c r="AV708" s="16" t="s">
        <v>142</v>
      </c>
      <c r="AW708" s="16" t="s">
        <v>35</v>
      </c>
      <c r="AX708" s="16" t="s">
        <v>81</v>
      </c>
      <c r="AY708" s="269" t="s">
        <v>135</v>
      </c>
    </row>
    <row r="709" s="2" customFormat="1" ht="16.5" customHeight="1">
      <c r="A709" s="41"/>
      <c r="B709" s="42"/>
      <c r="C709" s="271" t="s">
        <v>950</v>
      </c>
      <c r="D709" s="271" t="s">
        <v>247</v>
      </c>
      <c r="E709" s="272" t="s">
        <v>951</v>
      </c>
      <c r="F709" s="273" t="s">
        <v>952</v>
      </c>
      <c r="G709" s="274" t="s">
        <v>315</v>
      </c>
      <c r="H709" s="275">
        <v>1637.059</v>
      </c>
      <c r="I709" s="276"/>
      <c r="J709" s="277">
        <f>ROUND(I709*H709,2)</f>
        <v>0</v>
      </c>
      <c r="K709" s="273" t="s">
        <v>141</v>
      </c>
      <c r="L709" s="278"/>
      <c r="M709" s="279" t="s">
        <v>28</v>
      </c>
      <c r="N709" s="280" t="s">
        <v>44</v>
      </c>
      <c r="O709" s="87"/>
      <c r="P709" s="216">
        <f>O709*H709</f>
        <v>0</v>
      </c>
      <c r="Q709" s="216">
        <v>0.044999999999999998</v>
      </c>
      <c r="R709" s="216">
        <f>Q709*H709</f>
        <v>73.667654999999996</v>
      </c>
      <c r="S709" s="216">
        <v>0</v>
      </c>
      <c r="T709" s="217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8" t="s">
        <v>214</v>
      </c>
      <c r="AT709" s="218" t="s">
        <v>247</v>
      </c>
      <c r="AU709" s="218" t="s">
        <v>83</v>
      </c>
      <c r="AY709" s="20" t="s">
        <v>135</v>
      </c>
      <c r="BE709" s="219">
        <f>IF(N709="základní",J709,0)</f>
        <v>0</v>
      </c>
      <c r="BF709" s="219">
        <f>IF(N709="snížená",J709,0)</f>
        <v>0</v>
      </c>
      <c r="BG709" s="219">
        <f>IF(N709="zákl. přenesená",J709,0)</f>
        <v>0</v>
      </c>
      <c r="BH709" s="219">
        <f>IF(N709="sníž. přenesená",J709,0)</f>
        <v>0</v>
      </c>
      <c r="BI709" s="219">
        <f>IF(N709="nulová",J709,0)</f>
        <v>0</v>
      </c>
      <c r="BJ709" s="20" t="s">
        <v>81</v>
      </c>
      <c r="BK709" s="219">
        <f>ROUND(I709*H709,2)</f>
        <v>0</v>
      </c>
      <c r="BL709" s="20" t="s">
        <v>142</v>
      </c>
      <c r="BM709" s="218" t="s">
        <v>953</v>
      </c>
    </row>
    <row r="710" s="2" customFormat="1">
      <c r="A710" s="41"/>
      <c r="B710" s="42"/>
      <c r="C710" s="43"/>
      <c r="D710" s="220" t="s">
        <v>144</v>
      </c>
      <c r="E710" s="43"/>
      <c r="F710" s="221" t="s">
        <v>952</v>
      </c>
      <c r="G710" s="43"/>
      <c r="H710" s="43"/>
      <c r="I710" s="222"/>
      <c r="J710" s="43"/>
      <c r="K710" s="43"/>
      <c r="L710" s="47"/>
      <c r="M710" s="223"/>
      <c r="N710" s="224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144</v>
      </c>
      <c r="AU710" s="20" t="s">
        <v>83</v>
      </c>
    </row>
    <row r="711" s="13" customFormat="1">
      <c r="A711" s="13"/>
      <c r="B711" s="227"/>
      <c r="C711" s="228"/>
      <c r="D711" s="220" t="s">
        <v>148</v>
      </c>
      <c r="E711" s="229" t="s">
        <v>28</v>
      </c>
      <c r="F711" s="230" t="s">
        <v>947</v>
      </c>
      <c r="G711" s="228"/>
      <c r="H711" s="231">
        <v>1604.96</v>
      </c>
      <c r="I711" s="232"/>
      <c r="J711" s="228"/>
      <c r="K711" s="228"/>
      <c r="L711" s="233"/>
      <c r="M711" s="234"/>
      <c r="N711" s="235"/>
      <c r="O711" s="235"/>
      <c r="P711" s="235"/>
      <c r="Q711" s="235"/>
      <c r="R711" s="235"/>
      <c r="S711" s="235"/>
      <c r="T711" s="23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7" t="s">
        <v>148</v>
      </c>
      <c r="AU711" s="237" t="s">
        <v>83</v>
      </c>
      <c r="AV711" s="13" t="s">
        <v>83</v>
      </c>
      <c r="AW711" s="13" t="s">
        <v>35</v>
      </c>
      <c r="AX711" s="13" t="s">
        <v>73</v>
      </c>
      <c r="AY711" s="237" t="s">
        <v>135</v>
      </c>
    </row>
    <row r="712" s="16" customFormat="1">
      <c r="A712" s="16"/>
      <c r="B712" s="259"/>
      <c r="C712" s="260"/>
      <c r="D712" s="220" t="s">
        <v>148</v>
      </c>
      <c r="E712" s="261" t="s">
        <v>28</v>
      </c>
      <c r="F712" s="262" t="s">
        <v>172</v>
      </c>
      <c r="G712" s="260"/>
      <c r="H712" s="263">
        <v>1604.96</v>
      </c>
      <c r="I712" s="264"/>
      <c r="J712" s="260"/>
      <c r="K712" s="260"/>
      <c r="L712" s="265"/>
      <c r="M712" s="266"/>
      <c r="N712" s="267"/>
      <c r="O712" s="267"/>
      <c r="P712" s="267"/>
      <c r="Q712" s="267"/>
      <c r="R712" s="267"/>
      <c r="S712" s="267"/>
      <c r="T712" s="268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69" t="s">
        <v>148</v>
      </c>
      <c r="AU712" s="269" t="s">
        <v>83</v>
      </c>
      <c r="AV712" s="16" t="s">
        <v>142</v>
      </c>
      <c r="AW712" s="16" t="s">
        <v>35</v>
      </c>
      <c r="AX712" s="16" t="s">
        <v>81</v>
      </c>
      <c r="AY712" s="269" t="s">
        <v>135</v>
      </c>
    </row>
    <row r="713" s="13" customFormat="1">
      <c r="A713" s="13"/>
      <c r="B713" s="227"/>
      <c r="C713" s="228"/>
      <c r="D713" s="220" t="s">
        <v>148</v>
      </c>
      <c r="E713" s="228"/>
      <c r="F713" s="230" t="s">
        <v>954</v>
      </c>
      <c r="G713" s="228"/>
      <c r="H713" s="231">
        <v>1637.059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7" t="s">
        <v>148</v>
      </c>
      <c r="AU713" s="237" t="s">
        <v>83</v>
      </c>
      <c r="AV713" s="13" t="s">
        <v>83</v>
      </c>
      <c r="AW713" s="13" t="s">
        <v>4</v>
      </c>
      <c r="AX713" s="13" t="s">
        <v>81</v>
      </c>
      <c r="AY713" s="237" t="s">
        <v>135</v>
      </c>
    </row>
    <row r="714" s="2" customFormat="1" ht="16.5" customHeight="1">
      <c r="A714" s="41"/>
      <c r="B714" s="42"/>
      <c r="C714" s="271" t="s">
        <v>955</v>
      </c>
      <c r="D714" s="271" t="s">
        <v>247</v>
      </c>
      <c r="E714" s="272" t="s">
        <v>956</v>
      </c>
      <c r="F714" s="273" t="s">
        <v>957</v>
      </c>
      <c r="G714" s="274" t="s">
        <v>315</v>
      </c>
      <c r="H714" s="275">
        <v>101.306</v>
      </c>
      <c r="I714" s="276"/>
      <c r="J714" s="277">
        <f>ROUND(I714*H714,2)</f>
        <v>0</v>
      </c>
      <c r="K714" s="273" t="s">
        <v>141</v>
      </c>
      <c r="L714" s="278"/>
      <c r="M714" s="279" t="s">
        <v>28</v>
      </c>
      <c r="N714" s="280" t="s">
        <v>44</v>
      </c>
      <c r="O714" s="87"/>
      <c r="P714" s="216">
        <f>O714*H714</f>
        <v>0</v>
      </c>
      <c r="Q714" s="216">
        <v>0.056120000000000003</v>
      </c>
      <c r="R714" s="216">
        <f>Q714*H714</f>
        <v>5.6852927200000005</v>
      </c>
      <c r="S714" s="216">
        <v>0</v>
      </c>
      <c r="T714" s="217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18" t="s">
        <v>214</v>
      </c>
      <c r="AT714" s="218" t="s">
        <v>247</v>
      </c>
      <c r="AU714" s="218" t="s">
        <v>83</v>
      </c>
      <c r="AY714" s="20" t="s">
        <v>135</v>
      </c>
      <c r="BE714" s="219">
        <f>IF(N714="základní",J714,0)</f>
        <v>0</v>
      </c>
      <c r="BF714" s="219">
        <f>IF(N714="snížená",J714,0)</f>
        <v>0</v>
      </c>
      <c r="BG714" s="219">
        <f>IF(N714="zákl. přenesená",J714,0)</f>
        <v>0</v>
      </c>
      <c r="BH714" s="219">
        <f>IF(N714="sníž. přenesená",J714,0)</f>
        <v>0</v>
      </c>
      <c r="BI714" s="219">
        <f>IF(N714="nulová",J714,0)</f>
        <v>0</v>
      </c>
      <c r="BJ714" s="20" t="s">
        <v>81</v>
      </c>
      <c r="BK714" s="219">
        <f>ROUND(I714*H714,2)</f>
        <v>0</v>
      </c>
      <c r="BL714" s="20" t="s">
        <v>142</v>
      </c>
      <c r="BM714" s="218" t="s">
        <v>958</v>
      </c>
    </row>
    <row r="715" s="2" customFormat="1">
      <c r="A715" s="41"/>
      <c r="B715" s="42"/>
      <c r="C715" s="43"/>
      <c r="D715" s="220" t="s">
        <v>144</v>
      </c>
      <c r="E715" s="43"/>
      <c r="F715" s="221" t="s">
        <v>957</v>
      </c>
      <c r="G715" s="43"/>
      <c r="H715" s="43"/>
      <c r="I715" s="222"/>
      <c r="J715" s="43"/>
      <c r="K715" s="43"/>
      <c r="L715" s="47"/>
      <c r="M715" s="223"/>
      <c r="N715" s="224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144</v>
      </c>
      <c r="AU715" s="20" t="s">
        <v>83</v>
      </c>
    </row>
    <row r="716" s="13" customFormat="1">
      <c r="A716" s="13"/>
      <c r="B716" s="227"/>
      <c r="C716" s="228"/>
      <c r="D716" s="220" t="s">
        <v>148</v>
      </c>
      <c r="E716" s="229" t="s">
        <v>28</v>
      </c>
      <c r="F716" s="230" t="s">
        <v>949</v>
      </c>
      <c r="G716" s="228"/>
      <c r="H716" s="231">
        <v>99.319999999999993</v>
      </c>
      <c r="I716" s="232"/>
      <c r="J716" s="228"/>
      <c r="K716" s="228"/>
      <c r="L716" s="233"/>
      <c r="M716" s="234"/>
      <c r="N716" s="235"/>
      <c r="O716" s="235"/>
      <c r="P716" s="235"/>
      <c r="Q716" s="235"/>
      <c r="R716" s="235"/>
      <c r="S716" s="235"/>
      <c r="T716" s="23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7" t="s">
        <v>148</v>
      </c>
      <c r="AU716" s="237" t="s">
        <v>83</v>
      </c>
      <c r="AV716" s="13" t="s">
        <v>83</v>
      </c>
      <c r="AW716" s="13" t="s">
        <v>35</v>
      </c>
      <c r="AX716" s="13" t="s">
        <v>73</v>
      </c>
      <c r="AY716" s="237" t="s">
        <v>135</v>
      </c>
    </row>
    <row r="717" s="16" customFormat="1">
      <c r="A717" s="16"/>
      <c r="B717" s="259"/>
      <c r="C717" s="260"/>
      <c r="D717" s="220" t="s">
        <v>148</v>
      </c>
      <c r="E717" s="261" t="s">
        <v>28</v>
      </c>
      <c r="F717" s="262" t="s">
        <v>172</v>
      </c>
      <c r="G717" s="260"/>
      <c r="H717" s="263">
        <v>99.319999999999993</v>
      </c>
      <c r="I717" s="264"/>
      <c r="J717" s="260"/>
      <c r="K717" s="260"/>
      <c r="L717" s="265"/>
      <c r="M717" s="266"/>
      <c r="N717" s="267"/>
      <c r="O717" s="267"/>
      <c r="P717" s="267"/>
      <c r="Q717" s="267"/>
      <c r="R717" s="267"/>
      <c r="S717" s="267"/>
      <c r="T717" s="268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69" t="s">
        <v>148</v>
      </c>
      <c r="AU717" s="269" t="s">
        <v>83</v>
      </c>
      <c r="AV717" s="16" t="s">
        <v>142</v>
      </c>
      <c r="AW717" s="16" t="s">
        <v>35</v>
      </c>
      <c r="AX717" s="16" t="s">
        <v>81</v>
      </c>
      <c r="AY717" s="269" t="s">
        <v>135</v>
      </c>
    </row>
    <row r="718" s="13" customFormat="1">
      <c r="A718" s="13"/>
      <c r="B718" s="227"/>
      <c r="C718" s="228"/>
      <c r="D718" s="220" t="s">
        <v>148</v>
      </c>
      <c r="E718" s="228"/>
      <c r="F718" s="230" t="s">
        <v>959</v>
      </c>
      <c r="G718" s="228"/>
      <c r="H718" s="231">
        <v>101.306</v>
      </c>
      <c r="I718" s="232"/>
      <c r="J718" s="228"/>
      <c r="K718" s="228"/>
      <c r="L718" s="233"/>
      <c r="M718" s="234"/>
      <c r="N718" s="235"/>
      <c r="O718" s="235"/>
      <c r="P718" s="235"/>
      <c r="Q718" s="235"/>
      <c r="R718" s="235"/>
      <c r="S718" s="235"/>
      <c r="T718" s="23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7" t="s">
        <v>148</v>
      </c>
      <c r="AU718" s="237" t="s">
        <v>83</v>
      </c>
      <c r="AV718" s="13" t="s">
        <v>83</v>
      </c>
      <c r="AW718" s="13" t="s">
        <v>4</v>
      </c>
      <c r="AX718" s="13" t="s">
        <v>81</v>
      </c>
      <c r="AY718" s="237" t="s">
        <v>135</v>
      </c>
    </row>
    <row r="719" s="2" customFormat="1" ht="24.15" customHeight="1">
      <c r="A719" s="41"/>
      <c r="B719" s="42"/>
      <c r="C719" s="271" t="s">
        <v>960</v>
      </c>
      <c r="D719" s="271" t="s">
        <v>247</v>
      </c>
      <c r="E719" s="272" t="s">
        <v>961</v>
      </c>
      <c r="F719" s="273" t="s">
        <v>962</v>
      </c>
      <c r="G719" s="274" t="s">
        <v>368</v>
      </c>
      <c r="H719" s="275">
        <v>116.28</v>
      </c>
      <c r="I719" s="276"/>
      <c r="J719" s="277">
        <f>ROUND(I719*H719,2)</f>
        <v>0</v>
      </c>
      <c r="K719" s="273" t="s">
        <v>28</v>
      </c>
      <c r="L719" s="278"/>
      <c r="M719" s="279" t="s">
        <v>28</v>
      </c>
      <c r="N719" s="280" t="s">
        <v>44</v>
      </c>
      <c r="O719" s="87"/>
      <c r="P719" s="216">
        <f>O719*H719</f>
        <v>0</v>
      </c>
      <c r="Q719" s="216">
        <v>0.037999999999999999</v>
      </c>
      <c r="R719" s="216">
        <f>Q719*H719</f>
        <v>4.4186399999999999</v>
      </c>
      <c r="S719" s="216">
        <v>0</v>
      </c>
      <c r="T719" s="21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8" t="s">
        <v>214</v>
      </c>
      <c r="AT719" s="218" t="s">
        <v>247</v>
      </c>
      <c r="AU719" s="218" t="s">
        <v>83</v>
      </c>
      <c r="AY719" s="20" t="s">
        <v>135</v>
      </c>
      <c r="BE719" s="219">
        <f>IF(N719="základní",J719,0)</f>
        <v>0</v>
      </c>
      <c r="BF719" s="219">
        <f>IF(N719="snížená",J719,0)</f>
        <v>0</v>
      </c>
      <c r="BG719" s="219">
        <f>IF(N719="zákl. přenesená",J719,0)</f>
        <v>0</v>
      </c>
      <c r="BH719" s="219">
        <f>IF(N719="sníž. přenesená",J719,0)</f>
        <v>0</v>
      </c>
      <c r="BI719" s="219">
        <f>IF(N719="nulová",J719,0)</f>
        <v>0</v>
      </c>
      <c r="BJ719" s="20" t="s">
        <v>81</v>
      </c>
      <c r="BK719" s="219">
        <f>ROUND(I719*H719,2)</f>
        <v>0</v>
      </c>
      <c r="BL719" s="20" t="s">
        <v>142</v>
      </c>
      <c r="BM719" s="218" t="s">
        <v>963</v>
      </c>
    </row>
    <row r="720" s="2" customFormat="1">
      <c r="A720" s="41"/>
      <c r="B720" s="42"/>
      <c r="C720" s="43"/>
      <c r="D720" s="220" t="s">
        <v>144</v>
      </c>
      <c r="E720" s="43"/>
      <c r="F720" s="221" t="s">
        <v>964</v>
      </c>
      <c r="G720" s="43"/>
      <c r="H720" s="43"/>
      <c r="I720" s="222"/>
      <c r="J720" s="43"/>
      <c r="K720" s="43"/>
      <c r="L720" s="47"/>
      <c r="M720" s="223"/>
      <c r="N720" s="22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144</v>
      </c>
      <c r="AU720" s="20" t="s">
        <v>83</v>
      </c>
    </row>
    <row r="721" s="13" customFormat="1">
      <c r="A721" s="13"/>
      <c r="B721" s="227"/>
      <c r="C721" s="228"/>
      <c r="D721" s="220" t="s">
        <v>148</v>
      </c>
      <c r="E721" s="229" t="s">
        <v>28</v>
      </c>
      <c r="F721" s="230" t="s">
        <v>965</v>
      </c>
      <c r="G721" s="228"/>
      <c r="H721" s="231">
        <v>10</v>
      </c>
      <c r="I721" s="232"/>
      <c r="J721" s="228"/>
      <c r="K721" s="228"/>
      <c r="L721" s="233"/>
      <c r="M721" s="234"/>
      <c r="N721" s="235"/>
      <c r="O721" s="235"/>
      <c r="P721" s="235"/>
      <c r="Q721" s="235"/>
      <c r="R721" s="235"/>
      <c r="S721" s="235"/>
      <c r="T721" s="23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7" t="s">
        <v>148</v>
      </c>
      <c r="AU721" s="237" t="s">
        <v>83</v>
      </c>
      <c r="AV721" s="13" t="s">
        <v>83</v>
      </c>
      <c r="AW721" s="13" t="s">
        <v>35</v>
      </c>
      <c r="AX721" s="13" t="s">
        <v>73</v>
      </c>
      <c r="AY721" s="237" t="s">
        <v>135</v>
      </c>
    </row>
    <row r="722" s="13" customFormat="1">
      <c r="A722" s="13"/>
      <c r="B722" s="227"/>
      <c r="C722" s="228"/>
      <c r="D722" s="220" t="s">
        <v>148</v>
      </c>
      <c r="E722" s="229" t="s">
        <v>28</v>
      </c>
      <c r="F722" s="230" t="s">
        <v>966</v>
      </c>
      <c r="G722" s="228"/>
      <c r="H722" s="231">
        <v>104</v>
      </c>
      <c r="I722" s="232"/>
      <c r="J722" s="228"/>
      <c r="K722" s="228"/>
      <c r="L722" s="233"/>
      <c r="M722" s="234"/>
      <c r="N722" s="235"/>
      <c r="O722" s="235"/>
      <c r="P722" s="235"/>
      <c r="Q722" s="235"/>
      <c r="R722" s="235"/>
      <c r="S722" s="235"/>
      <c r="T722" s="23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7" t="s">
        <v>148</v>
      </c>
      <c r="AU722" s="237" t="s">
        <v>83</v>
      </c>
      <c r="AV722" s="13" t="s">
        <v>83</v>
      </c>
      <c r="AW722" s="13" t="s">
        <v>35</v>
      </c>
      <c r="AX722" s="13" t="s">
        <v>73</v>
      </c>
      <c r="AY722" s="237" t="s">
        <v>135</v>
      </c>
    </row>
    <row r="723" s="16" customFormat="1">
      <c r="A723" s="16"/>
      <c r="B723" s="259"/>
      <c r="C723" s="260"/>
      <c r="D723" s="220" t="s">
        <v>148</v>
      </c>
      <c r="E723" s="261" t="s">
        <v>28</v>
      </c>
      <c r="F723" s="262" t="s">
        <v>172</v>
      </c>
      <c r="G723" s="260"/>
      <c r="H723" s="263">
        <v>114</v>
      </c>
      <c r="I723" s="264"/>
      <c r="J723" s="260"/>
      <c r="K723" s="260"/>
      <c r="L723" s="265"/>
      <c r="M723" s="266"/>
      <c r="N723" s="267"/>
      <c r="O723" s="267"/>
      <c r="P723" s="267"/>
      <c r="Q723" s="267"/>
      <c r="R723" s="267"/>
      <c r="S723" s="267"/>
      <c r="T723" s="268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T723" s="269" t="s">
        <v>148</v>
      </c>
      <c r="AU723" s="269" t="s">
        <v>83</v>
      </c>
      <c r="AV723" s="16" t="s">
        <v>142</v>
      </c>
      <c r="AW723" s="16" t="s">
        <v>35</v>
      </c>
      <c r="AX723" s="16" t="s">
        <v>81</v>
      </c>
      <c r="AY723" s="269" t="s">
        <v>135</v>
      </c>
    </row>
    <row r="724" s="13" customFormat="1">
      <c r="A724" s="13"/>
      <c r="B724" s="227"/>
      <c r="C724" s="228"/>
      <c r="D724" s="220" t="s">
        <v>148</v>
      </c>
      <c r="E724" s="228"/>
      <c r="F724" s="230" t="s">
        <v>967</v>
      </c>
      <c r="G724" s="228"/>
      <c r="H724" s="231">
        <v>116.28</v>
      </c>
      <c r="I724" s="232"/>
      <c r="J724" s="228"/>
      <c r="K724" s="228"/>
      <c r="L724" s="233"/>
      <c r="M724" s="234"/>
      <c r="N724" s="235"/>
      <c r="O724" s="235"/>
      <c r="P724" s="235"/>
      <c r="Q724" s="235"/>
      <c r="R724" s="235"/>
      <c r="S724" s="235"/>
      <c r="T724" s="23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7" t="s">
        <v>148</v>
      </c>
      <c r="AU724" s="237" t="s">
        <v>83</v>
      </c>
      <c r="AV724" s="13" t="s">
        <v>83</v>
      </c>
      <c r="AW724" s="13" t="s">
        <v>4</v>
      </c>
      <c r="AX724" s="13" t="s">
        <v>81</v>
      </c>
      <c r="AY724" s="237" t="s">
        <v>135</v>
      </c>
    </row>
    <row r="725" s="2" customFormat="1" ht="16.5" customHeight="1">
      <c r="A725" s="41"/>
      <c r="B725" s="42"/>
      <c r="C725" s="207" t="s">
        <v>968</v>
      </c>
      <c r="D725" s="207" t="s">
        <v>137</v>
      </c>
      <c r="E725" s="208" t="s">
        <v>969</v>
      </c>
      <c r="F725" s="209" t="s">
        <v>970</v>
      </c>
      <c r="G725" s="210" t="s">
        <v>315</v>
      </c>
      <c r="H725" s="211">
        <v>88.920000000000002</v>
      </c>
      <c r="I725" s="212"/>
      <c r="J725" s="213">
        <f>ROUND(I725*H725,2)</f>
        <v>0</v>
      </c>
      <c r="K725" s="209" t="s">
        <v>141</v>
      </c>
      <c r="L725" s="47"/>
      <c r="M725" s="214" t="s">
        <v>28</v>
      </c>
      <c r="N725" s="215" t="s">
        <v>44</v>
      </c>
      <c r="O725" s="87"/>
      <c r="P725" s="216">
        <f>O725*H725</f>
        <v>0</v>
      </c>
      <c r="Q725" s="216">
        <v>0</v>
      </c>
      <c r="R725" s="216">
        <f>Q725*H725</f>
        <v>0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142</v>
      </c>
      <c r="AT725" s="218" t="s">
        <v>137</v>
      </c>
      <c r="AU725" s="218" t="s">
        <v>83</v>
      </c>
      <c r="AY725" s="20" t="s">
        <v>135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81</v>
      </c>
      <c r="BK725" s="219">
        <f>ROUND(I725*H725,2)</f>
        <v>0</v>
      </c>
      <c r="BL725" s="20" t="s">
        <v>142</v>
      </c>
      <c r="BM725" s="218" t="s">
        <v>971</v>
      </c>
    </row>
    <row r="726" s="2" customFormat="1">
      <c r="A726" s="41"/>
      <c r="B726" s="42"/>
      <c r="C726" s="43"/>
      <c r="D726" s="220" t="s">
        <v>144</v>
      </c>
      <c r="E726" s="43"/>
      <c r="F726" s="221" t="s">
        <v>972</v>
      </c>
      <c r="G726" s="43"/>
      <c r="H726" s="43"/>
      <c r="I726" s="222"/>
      <c r="J726" s="43"/>
      <c r="K726" s="43"/>
      <c r="L726" s="47"/>
      <c r="M726" s="223"/>
      <c r="N726" s="224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144</v>
      </c>
      <c r="AU726" s="20" t="s">
        <v>83</v>
      </c>
    </row>
    <row r="727" s="2" customFormat="1">
      <c r="A727" s="41"/>
      <c r="B727" s="42"/>
      <c r="C727" s="43"/>
      <c r="D727" s="225" t="s">
        <v>146</v>
      </c>
      <c r="E727" s="43"/>
      <c r="F727" s="226" t="s">
        <v>973</v>
      </c>
      <c r="G727" s="43"/>
      <c r="H727" s="43"/>
      <c r="I727" s="222"/>
      <c r="J727" s="43"/>
      <c r="K727" s="43"/>
      <c r="L727" s="47"/>
      <c r="M727" s="223"/>
      <c r="N727" s="224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146</v>
      </c>
      <c r="AU727" s="20" t="s">
        <v>83</v>
      </c>
    </row>
    <row r="728" s="13" customFormat="1">
      <c r="A728" s="13"/>
      <c r="B728" s="227"/>
      <c r="C728" s="228"/>
      <c r="D728" s="220" t="s">
        <v>148</v>
      </c>
      <c r="E728" s="229" t="s">
        <v>28</v>
      </c>
      <c r="F728" s="230" t="s">
        <v>948</v>
      </c>
      <c r="G728" s="228"/>
      <c r="H728" s="231">
        <v>88.920000000000002</v>
      </c>
      <c r="I728" s="232"/>
      <c r="J728" s="228"/>
      <c r="K728" s="228"/>
      <c r="L728" s="233"/>
      <c r="M728" s="234"/>
      <c r="N728" s="235"/>
      <c r="O728" s="235"/>
      <c r="P728" s="235"/>
      <c r="Q728" s="235"/>
      <c r="R728" s="235"/>
      <c r="S728" s="235"/>
      <c r="T728" s="23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7" t="s">
        <v>148</v>
      </c>
      <c r="AU728" s="237" t="s">
        <v>83</v>
      </c>
      <c r="AV728" s="13" t="s">
        <v>83</v>
      </c>
      <c r="AW728" s="13" t="s">
        <v>35</v>
      </c>
      <c r="AX728" s="13" t="s">
        <v>81</v>
      </c>
      <c r="AY728" s="237" t="s">
        <v>135</v>
      </c>
    </row>
    <row r="729" s="2" customFormat="1" ht="24.15" customHeight="1">
      <c r="A729" s="41"/>
      <c r="B729" s="42"/>
      <c r="C729" s="207" t="s">
        <v>974</v>
      </c>
      <c r="D729" s="207" t="s">
        <v>137</v>
      </c>
      <c r="E729" s="208" t="s">
        <v>975</v>
      </c>
      <c r="F729" s="209" t="s">
        <v>976</v>
      </c>
      <c r="G729" s="210" t="s">
        <v>315</v>
      </c>
      <c r="H729" s="211">
        <v>26.559999999999999</v>
      </c>
      <c r="I729" s="212"/>
      <c r="J729" s="213">
        <f>ROUND(I729*H729,2)</f>
        <v>0</v>
      </c>
      <c r="K729" s="209" t="s">
        <v>28</v>
      </c>
      <c r="L729" s="47"/>
      <c r="M729" s="214" t="s">
        <v>28</v>
      </c>
      <c r="N729" s="215" t="s">
        <v>44</v>
      </c>
      <c r="O729" s="87"/>
      <c r="P729" s="216">
        <f>O729*H729</f>
        <v>0</v>
      </c>
      <c r="Q729" s="216">
        <v>0</v>
      </c>
      <c r="R729" s="216">
        <f>Q729*H729</f>
        <v>0</v>
      </c>
      <c r="S729" s="216">
        <v>0</v>
      </c>
      <c r="T729" s="217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8" t="s">
        <v>142</v>
      </c>
      <c r="AT729" s="218" t="s">
        <v>137</v>
      </c>
      <c r="AU729" s="218" t="s">
        <v>83</v>
      </c>
      <c r="AY729" s="20" t="s">
        <v>135</v>
      </c>
      <c r="BE729" s="219">
        <f>IF(N729="základní",J729,0)</f>
        <v>0</v>
      </c>
      <c r="BF729" s="219">
        <f>IF(N729="snížená",J729,0)</f>
        <v>0</v>
      </c>
      <c r="BG729" s="219">
        <f>IF(N729="zákl. přenesená",J729,0)</f>
        <v>0</v>
      </c>
      <c r="BH729" s="219">
        <f>IF(N729="sníž. přenesená",J729,0)</f>
        <v>0</v>
      </c>
      <c r="BI729" s="219">
        <f>IF(N729="nulová",J729,0)</f>
        <v>0</v>
      </c>
      <c r="BJ729" s="20" t="s">
        <v>81</v>
      </c>
      <c r="BK729" s="219">
        <f>ROUND(I729*H729,2)</f>
        <v>0</v>
      </c>
      <c r="BL729" s="20" t="s">
        <v>142</v>
      </c>
      <c r="BM729" s="218" t="s">
        <v>977</v>
      </c>
    </row>
    <row r="730" s="2" customFormat="1">
      <c r="A730" s="41"/>
      <c r="B730" s="42"/>
      <c r="C730" s="43"/>
      <c r="D730" s="220" t="s">
        <v>144</v>
      </c>
      <c r="E730" s="43"/>
      <c r="F730" s="221" t="s">
        <v>976</v>
      </c>
      <c r="G730" s="43"/>
      <c r="H730" s="43"/>
      <c r="I730" s="222"/>
      <c r="J730" s="43"/>
      <c r="K730" s="43"/>
      <c r="L730" s="47"/>
      <c r="M730" s="223"/>
      <c r="N730" s="224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144</v>
      </c>
      <c r="AU730" s="20" t="s">
        <v>83</v>
      </c>
    </row>
    <row r="731" s="2" customFormat="1">
      <c r="A731" s="41"/>
      <c r="B731" s="42"/>
      <c r="C731" s="43"/>
      <c r="D731" s="220" t="s">
        <v>209</v>
      </c>
      <c r="E731" s="43"/>
      <c r="F731" s="270" t="s">
        <v>978</v>
      </c>
      <c r="G731" s="43"/>
      <c r="H731" s="43"/>
      <c r="I731" s="222"/>
      <c r="J731" s="43"/>
      <c r="K731" s="43"/>
      <c r="L731" s="47"/>
      <c r="M731" s="223"/>
      <c r="N731" s="224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209</v>
      </c>
      <c r="AU731" s="20" t="s">
        <v>83</v>
      </c>
    </row>
    <row r="732" s="13" customFormat="1">
      <c r="A732" s="13"/>
      <c r="B732" s="227"/>
      <c r="C732" s="228"/>
      <c r="D732" s="220" t="s">
        <v>148</v>
      </c>
      <c r="E732" s="229" t="s">
        <v>28</v>
      </c>
      <c r="F732" s="230" t="s">
        <v>979</v>
      </c>
      <c r="G732" s="228"/>
      <c r="H732" s="231">
        <v>26.559999999999999</v>
      </c>
      <c r="I732" s="232"/>
      <c r="J732" s="228"/>
      <c r="K732" s="228"/>
      <c r="L732" s="233"/>
      <c r="M732" s="234"/>
      <c r="N732" s="235"/>
      <c r="O732" s="235"/>
      <c r="P732" s="235"/>
      <c r="Q732" s="235"/>
      <c r="R732" s="235"/>
      <c r="S732" s="235"/>
      <c r="T732" s="23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7" t="s">
        <v>148</v>
      </c>
      <c r="AU732" s="237" t="s">
        <v>83</v>
      </c>
      <c r="AV732" s="13" t="s">
        <v>83</v>
      </c>
      <c r="AW732" s="13" t="s">
        <v>35</v>
      </c>
      <c r="AX732" s="13" t="s">
        <v>81</v>
      </c>
      <c r="AY732" s="237" t="s">
        <v>135</v>
      </c>
    </row>
    <row r="733" s="2" customFormat="1" ht="24.15" customHeight="1">
      <c r="A733" s="41"/>
      <c r="B733" s="42"/>
      <c r="C733" s="207" t="s">
        <v>980</v>
      </c>
      <c r="D733" s="207" t="s">
        <v>137</v>
      </c>
      <c r="E733" s="208" t="s">
        <v>981</v>
      </c>
      <c r="F733" s="209" t="s">
        <v>982</v>
      </c>
      <c r="G733" s="210" t="s">
        <v>269</v>
      </c>
      <c r="H733" s="211">
        <v>534.75</v>
      </c>
      <c r="I733" s="212"/>
      <c r="J733" s="213">
        <f>ROUND(I733*H733,2)</f>
        <v>0</v>
      </c>
      <c r="K733" s="209" t="s">
        <v>141</v>
      </c>
      <c r="L733" s="47"/>
      <c r="M733" s="214" t="s">
        <v>28</v>
      </c>
      <c r="N733" s="215" t="s">
        <v>44</v>
      </c>
      <c r="O733" s="87"/>
      <c r="P733" s="216">
        <f>O733*H733</f>
        <v>0</v>
      </c>
      <c r="Q733" s="216">
        <v>0.00068999999999999997</v>
      </c>
      <c r="R733" s="216">
        <f>Q733*H733</f>
        <v>0.36897749999999996</v>
      </c>
      <c r="S733" s="216">
        <v>0</v>
      </c>
      <c r="T733" s="217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18" t="s">
        <v>142</v>
      </c>
      <c r="AT733" s="218" t="s">
        <v>137</v>
      </c>
      <c r="AU733" s="218" t="s">
        <v>83</v>
      </c>
      <c r="AY733" s="20" t="s">
        <v>135</v>
      </c>
      <c r="BE733" s="219">
        <f>IF(N733="základní",J733,0)</f>
        <v>0</v>
      </c>
      <c r="BF733" s="219">
        <f>IF(N733="snížená",J733,0)</f>
        <v>0</v>
      </c>
      <c r="BG733" s="219">
        <f>IF(N733="zákl. přenesená",J733,0)</f>
        <v>0</v>
      </c>
      <c r="BH733" s="219">
        <f>IF(N733="sníž. přenesená",J733,0)</f>
        <v>0</v>
      </c>
      <c r="BI733" s="219">
        <f>IF(N733="nulová",J733,0)</f>
        <v>0</v>
      </c>
      <c r="BJ733" s="20" t="s">
        <v>81</v>
      </c>
      <c r="BK733" s="219">
        <f>ROUND(I733*H733,2)</f>
        <v>0</v>
      </c>
      <c r="BL733" s="20" t="s">
        <v>142</v>
      </c>
      <c r="BM733" s="218" t="s">
        <v>983</v>
      </c>
    </row>
    <row r="734" s="2" customFormat="1">
      <c r="A734" s="41"/>
      <c r="B734" s="42"/>
      <c r="C734" s="43"/>
      <c r="D734" s="220" t="s">
        <v>144</v>
      </c>
      <c r="E734" s="43"/>
      <c r="F734" s="221" t="s">
        <v>984</v>
      </c>
      <c r="G734" s="43"/>
      <c r="H734" s="43"/>
      <c r="I734" s="222"/>
      <c r="J734" s="43"/>
      <c r="K734" s="43"/>
      <c r="L734" s="47"/>
      <c r="M734" s="223"/>
      <c r="N734" s="224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144</v>
      </c>
      <c r="AU734" s="20" t="s">
        <v>83</v>
      </c>
    </row>
    <row r="735" s="2" customFormat="1">
      <c r="A735" s="41"/>
      <c r="B735" s="42"/>
      <c r="C735" s="43"/>
      <c r="D735" s="225" t="s">
        <v>146</v>
      </c>
      <c r="E735" s="43"/>
      <c r="F735" s="226" t="s">
        <v>985</v>
      </c>
      <c r="G735" s="43"/>
      <c r="H735" s="43"/>
      <c r="I735" s="222"/>
      <c r="J735" s="43"/>
      <c r="K735" s="43"/>
      <c r="L735" s="47"/>
      <c r="M735" s="223"/>
      <c r="N735" s="224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146</v>
      </c>
      <c r="AU735" s="20" t="s">
        <v>83</v>
      </c>
    </row>
    <row r="736" s="2" customFormat="1">
      <c r="A736" s="41"/>
      <c r="B736" s="42"/>
      <c r="C736" s="43"/>
      <c r="D736" s="220" t="s">
        <v>209</v>
      </c>
      <c r="E736" s="43"/>
      <c r="F736" s="270" t="s">
        <v>986</v>
      </c>
      <c r="G736" s="43"/>
      <c r="H736" s="43"/>
      <c r="I736" s="222"/>
      <c r="J736" s="43"/>
      <c r="K736" s="43"/>
      <c r="L736" s="47"/>
      <c r="M736" s="223"/>
      <c r="N736" s="224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209</v>
      </c>
      <c r="AU736" s="20" t="s">
        <v>83</v>
      </c>
    </row>
    <row r="737" s="14" customFormat="1">
      <c r="A737" s="14"/>
      <c r="B737" s="238"/>
      <c r="C737" s="239"/>
      <c r="D737" s="220" t="s">
        <v>148</v>
      </c>
      <c r="E737" s="240" t="s">
        <v>28</v>
      </c>
      <c r="F737" s="241" t="s">
        <v>505</v>
      </c>
      <c r="G737" s="239"/>
      <c r="H737" s="240" t="s">
        <v>28</v>
      </c>
      <c r="I737" s="242"/>
      <c r="J737" s="239"/>
      <c r="K737" s="239"/>
      <c r="L737" s="243"/>
      <c r="M737" s="244"/>
      <c r="N737" s="245"/>
      <c r="O737" s="245"/>
      <c r="P737" s="245"/>
      <c r="Q737" s="245"/>
      <c r="R737" s="245"/>
      <c r="S737" s="245"/>
      <c r="T737" s="24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7" t="s">
        <v>148</v>
      </c>
      <c r="AU737" s="247" t="s">
        <v>83</v>
      </c>
      <c r="AV737" s="14" t="s">
        <v>81</v>
      </c>
      <c r="AW737" s="14" t="s">
        <v>35</v>
      </c>
      <c r="AX737" s="14" t="s">
        <v>73</v>
      </c>
      <c r="AY737" s="247" t="s">
        <v>135</v>
      </c>
    </row>
    <row r="738" s="13" customFormat="1">
      <c r="A738" s="13"/>
      <c r="B738" s="227"/>
      <c r="C738" s="228"/>
      <c r="D738" s="220" t="s">
        <v>148</v>
      </c>
      <c r="E738" s="229" t="s">
        <v>28</v>
      </c>
      <c r="F738" s="230" t="s">
        <v>987</v>
      </c>
      <c r="G738" s="228"/>
      <c r="H738" s="231">
        <v>534.75</v>
      </c>
      <c r="I738" s="232"/>
      <c r="J738" s="228"/>
      <c r="K738" s="228"/>
      <c r="L738" s="233"/>
      <c r="M738" s="234"/>
      <c r="N738" s="235"/>
      <c r="O738" s="235"/>
      <c r="P738" s="235"/>
      <c r="Q738" s="235"/>
      <c r="R738" s="235"/>
      <c r="S738" s="235"/>
      <c r="T738" s="23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7" t="s">
        <v>148</v>
      </c>
      <c r="AU738" s="237" t="s">
        <v>83</v>
      </c>
      <c r="AV738" s="13" t="s">
        <v>83</v>
      </c>
      <c r="AW738" s="13" t="s">
        <v>35</v>
      </c>
      <c r="AX738" s="13" t="s">
        <v>81</v>
      </c>
      <c r="AY738" s="237" t="s">
        <v>135</v>
      </c>
    </row>
    <row r="739" s="2" customFormat="1" ht="33" customHeight="1">
      <c r="A739" s="41"/>
      <c r="B739" s="42"/>
      <c r="C739" s="207" t="s">
        <v>988</v>
      </c>
      <c r="D739" s="207" t="s">
        <v>137</v>
      </c>
      <c r="E739" s="208" t="s">
        <v>989</v>
      </c>
      <c r="F739" s="209" t="s">
        <v>990</v>
      </c>
      <c r="G739" s="210" t="s">
        <v>315</v>
      </c>
      <c r="H739" s="211">
        <v>60.759999999999998</v>
      </c>
      <c r="I739" s="212"/>
      <c r="J739" s="213">
        <f>ROUND(I739*H739,2)</f>
        <v>0</v>
      </c>
      <c r="K739" s="209" t="s">
        <v>141</v>
      </c>
      <c r="L739" s="47"/>
      <c r="M739" s="214" t="s">
        <v>28</v>
      </c>
      <c r="N739" s="215" t="s">
        <v>44</v>
      </c>
      <c r="O739" s="87"/>
      <c r="P739" s="216">
        <f>O739*H739</f>
        <v>0</v>
      </c>
      <c r="Q739" s="216">
        <v>0.00060999999999999997</v>
      </c>
      <c r="R739" s="216">
        <f>Q739*H739</f>
        <v>0.037063599999999995</v>
      </c>
      <c r="S739" s="216">
        <v>0</v>
      </c>
      <c r="T739" s="217">
        <f>S739*H739</f>
        <v>0</v>
      </c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R739" s="218" t="s">
        <v>142</v>
      </c>
      <c r="AT739" s="218" t="s">
        <v>137</v>
      </c>
      <c r="AU739" s="218" t="s">
        <v>83</v>
      </c>
      <c r="AY739" s="20" t="s">
        <v>135</v>
      </c>
      <c r="BE739" s="219">
        <f>IF(N739="základní",J739,0)</f>
        <v>0</v>
      </c>
      <c r="BF739" s="219">
        <f>IF(N739="snížená",J739,0)</f>
        <v>0</v>
      </c>
      <c r="BG739" s="219">
        <f>IF(N739="zákl. přenesená",J739,0)</f>
        <v>0</v>
      </c>
      <c r="BH739" s="219">
        <f>IF(N739="sníž. přenesená",J739,0)</f>
        <v>0</v>
      </c>
      <c r="BI739" s="219">
        <f>IF(N739="nulová",J739,0)</f>
        <v>0</v>
      </c>
      <c r="BJ739" s="20" t="s">
        <v>81</v>
      </c>
      <c r="BK739" s="219">
        <f>ROUND(I739*H739,2)</f>
        <v>0</v>
      </c>
      <c r="BL739" s="20" t="s">
        <v>142</v>
      </c>
      <c r="BM739" s="218" t="s">
        <v>991</v>
      </c>
    </row>
    <row r="740" s="2" customFormat="1">
      <c r="A740" s="41"/>
      <c r="B740" s="42"/>
      <c r="C740" s="43"/>
      <c r="D740" s="220" t="s">
        <v>144</v>
      </c>
      <c r="E740" s="43"/>
      <c r="F740" s="221" t="s">
        <v>992</v>
      </c>
      <c r="G740" s="43"/>
      <c r="H740" s="43"/>
      <c r="I740" s="222"/>
      <c r="J740" s="43"/>
      <c r="K740" s="43"/>
      <c r="L740" s="47"/>
      <c r="M740" s="223"/>
      <c r="N740" s="224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144</v>
      </c>
      <c r="AU740" s="20" t="s">
        <v>83</v>
      </c>
    </row>
    <row r="741" s="2" customFormat="1">
      <c r="A741" s="41"/>
      <c r="B741" s="42"/>
      <c r="C741" s="43"/>
      <c r="D741" s="225" t="s">
        <v>146</v>
      </c>
      <c r="E741" s="43"/>
      <c r="F741" s="226" t="s">
        <v>993</v>
      </c>
      <c r="G741" s="43"/>
      <c r="H741" s="43"/>
      <c r="I741" s="222"/>
      <c r="J741" s="43"/>
      <c r="K741" s="43"/>
      <c r="L741" s="47"/>
      <c r="M741" s="223"/>
      <c r="N741" s="224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146</v>
      </c>
      <c r="AU741" s="20" t="s">
        <v>83</v>
      </c>
    </row>
    <row r="742" s="13" customFormat="1">
      <c r="A742" s="13"/>
      <c r="B742" s="227"/>
      <c r="C742" s="228"/>
      <c r="D742" s="220" t="s">
        <v>148</v>
      </c>
      <c r="E742" s="229" t="s">
        <v>28</v>
      </c>
      <c r="F742" s="230" t="s">
        <v>994</v>
      </c>
      <c r="G742" s="228"/>
      <c r="H742" s="231">
        <v>60.759999999999998</v>
      </c>
      <c r="I742" s="232"/>
      <c r="J742" s="228"/>
      <c r="K742" s="228"/>
      <c r="L742" s="233"/>
      <c r="M742" s="234"/>
      <c r="N742" s="235"/>
      <c r="O742" s="235"/>
      <c r="P742" s="235"/>
      <c r="Q742" s="235"/>
      <c r="R742" s="235"/>
      <c r="S742" s="235"/>
      <c r="T742" s="23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7" t="s">
        <v>148</v>
      </c>
      <c r="AU742" s="237" t="s">
        <v>83</v>
      </c>
      <c r="AV742" s="13" t="s">
        <v>83</v>
      </c>
      <c r="AW742" s="13" t="s">
        <v>35</v>
      </c>
      <c r="AX742" s="13" t="s">
        <v>73</v>
      </c>
      <c r="AY742" s="237" t="s">
        <v>135</v>
      </c>
    </row>
    <row r="743" s="16" customFormat="1">
      <c r="A743" s="16"/>
      <c r="B743" s="259"/>
      <c r="C743" s="260"/>
      <c r="D743" s="220" t="s">
        <v>148</v>
      </c>
      <c r="E743" s="261" t="s">
        <v>28</v>
      </c>
      <c r="F743" s="262" t="s">
        <v>172</v>
      </c>
      <c r="G743" s="260"/>
      <c r="H743" s="263">
        <v>60.759999999999998</v>
      </c>
      <c r="I743" s="264"/>
      <c r="J743" s="260"/>
      <c r="K743" s="260"/>
      <c r="L743" s="265"/>
      <c r="M743" s="266"/>
      <c r="N743" s="267"/>
      <c r="O743" s="267"/>
      <c r="P743" s="267"/>
      <c r="Q743" s="267"/>
      <c r="R743" s="267"/>
      <c r="S743" s="267"/>
      <c r="T743" s="268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T743" s="269" t="s">
        <v>148</v>
      </c>
      <c r="AU743" s="269" t="s">
        <v>83</v>
      </c>
      <c r="AV743" s="16" t="s">
        <v>142</v>
      </c>
      <c r="AW743" s="16" t="s">
        <v>35</v>
      </c>
      <c r="AX743" s="16" t="s">
        <v>81</v>
      </c>
      <c r="AY743" s="269" t="s">
        <v>135</v>
      </c>
    </row>
    <row r="744" s="2" customFormat="1" ht="24.15" customHeight="1">
      <c r="A744" s="41"/>
      <c r="B744" s="42"/>
      <c r="C744" s="207" t="s">
        <v>995</v>
      </c>
      <c r="D744" s="207" t="s">
        <v>137</v>
      </c>
      <c r="E744" s="208" t="s">
        <v>996</v>
      </c>
      <c r="F744" s="209" t="s">
        <v>997</v>
      </c>
      <c r="G744" s="210" t="s">
        <v>315</v>
      </c>
      <c r="H744" s="211">
        <v>115.29000000000001</v>
      </c>
      <c r="I744" s="212"/>
      <c r="J744" s="213">
        <f>ROUND(I744*H744,2)</f>
        <v>0</v>
      </c>
      <c r="K744" s="209" t="s">
        <v>141</v>
      </c>
      <c r="L744" s="47"/>
      <c r="M744" s="214" t="s">
        <v>28</v>
      </c>
      <c r="N744" s="215" t="s">
        <v>44</v>
      </c>
      <c r="O744" s="87"/>
      <c r="P744" s="216">
        <f>O744*H744</f>
        <v>0</v>
      </c>
      <c r="Q744" s="216">
        <v>0</v>
      </c>
      <c r="R744" s="216">
        <f>Q744*H744</f>
        <v>0</v>
      </c>
      <c r="S744" s="216">
        <v>0</v>
      </c>
      <c r="T744" s="217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18" t="s">
        <v>142</v>
      </c>
      <c r="AT744" s="218" t="s">
        <v>137</v>
      </c>
      <c r="AU744" s="218" t="s">
        <v>83</v>
      </c>
      <c r="AY744" s="20" t="s">
        <v>135</v>
      </c>
      <c r="BE744" s="219">
        <f>IF(N744="základní",J744,0)</f>
        <v>0</v>
      </c>
      <c r="BF744" s="219">
        <f>IF(N744="snížená",J744,0)</f>
        <v>0</v>
      </c>
      <c r="BG744" s="219">
        <f>IF(N744="zákl. přenesená",J744,0)</f>
        <v>0</v>
      </c>
      <c r="BH744" s="219">
        <f>IF(N744="sníž. přenesená",J744,0)</f>
        <v>0</v>
      </c>
      <c r="BI744" s="219">
        <f>IF(N744="nulová",J744,0)</f>
        <v>0</v>
      </c>
      <c r="BJ744" s="20" t="s">
        <v>81</v>
      </c>
      <c r="BK744" s="219">
        <f>ROUND(I744*H744,2)</f>
        <v>0</v>
      </c>
      <c r="BL744" s="20" t="s">
        <v>142</v>
      </c>
      <c r="BM744" s="218" t="s">
        <v>998</v>
      </c>
    </row>
    <row r="745" s="2" customFormat="1">
      <c r="A745" s="41"/>
      <c r="B745" s="42"/>
      <c r="C745" s="43"/>
      <c r="D745" s="220" t="s">
        <v>144</v>
      </c>
      <c r="E745" s="43"/>
      <c r="F745" s="221" t="s">
        <v>999</v>
      </c>
      <c r="G745" s="43"/>
      <c r="H745" s="43"/>
      <c r="I745" s="222"/>
      <c r="J745" s="43"/>
      <c r="K745" s="43"/>
      <c r="L745" s="47"/>
      <c r="M745" s="223"/>
      <c r="N745" s="224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144</v>
      </c>
      <c r="AU745" s="20" t="s">
        <v>83</v>
      </c>
    </row>
    <row r="746" s="2" customFormat="1">
      <c r="A746" s="41"/>
      <c r="B746" s="42"/>
      <c r="C746" s="43"/>
      <c r="D746" s="225" t="s">
        <v>146</v>
      </c>
      <c r="E746" s="43"/>
      <c r="F746" s="226" t="s">
        <v>1000</v>
      </c>
      <c r="G746" s="43"/>
      <c r="H746" s="43"/>
      <c r="I746" s="222"/>
      <c r="J746" s="43"/>
      <c r="K746" s="43"/>
      <c r="L746" s="47"/>
      <c r="M746" s="223"/>
      <c r="N746" s="224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146</v>
      </c>
      <c r="AU746" s="20" t="s">
        <v>83</v>
      </c>
    </row>
    <row r="747" s="13" customFormat="1">
      <c r="A747" s="13"/>
      <c r="B747" s="227"/>
      <c r="C747" s="228"/>
      <c r="D747" s="220" t="s">
        <v>148</v>
      </c>
      <c r="E747" s="229" t="s">
        <v>28</v>
      </c>
      <c r="F747" s="230" t="s">
        <v>1001</v>
      </c>
      <c r="G747" s="228"/>
      <c r="H747" s="231">
        <v>115.29000000000001</v>
      </c>
      <c r="I747" s="232"/>
      <c r="J747" s="228"/>
      <c r="K747" s="228"/>
      <c r="L747" s="233"/>
      <c r="M747" s="234"/>
      <c r="N747" s="235"/>
      <c r="O747" s="235"/>
      <c r="P747" s="235"/>
      <c r="Q747" s="235"/>
      <c r="R747" s="235"/>
      <c r="S747" s="235"/>
      <c r="T747" s="23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7" t="s">
        <v>148</v>
      </c>
      <c r="AU747" s="237" t="s">
        <v>83</v>
      </c>
      <c r="AV747" s="13" t="s">
        <v>83</v>
      </c>
      <c r="AW747" s="13" t="s">
        <v>35</v>
      </c>
      <c r="AX747" s="13" t="s">
        <v>81</v>
      </c>
      <c r="AY747" s="237" t="s">
        <v>135</v>
      </c>
    </row>
    <row r="748" s="2" customFormat="1" ht="16.5" customHeight="1">
      <c r="A748" s="41"/>
      <c r="B748" s="42"/>
      <c r="C748" s="207" t="s">
        <v>1002</v>
      </c>
      <c r="D748" s="207" t="s">
        <v>137</v>
      </c>
      <c r="E748" s="208" t="s">
        <v>1003</v>
      </c>
      <c r="F748" s="209" t="s">
        <v>1004</v>
      </c>
      <c r="G748" s="210" t="s">
        <v>368</v>
      </c>
      <c r="H748" s="211">
        <v>3</v>
      </c>
      <c r="I748" s="212"/>
      <c r="J748" s="213">
        <f>ROUND(I748*H748,2)</f>
        <v>0</v>
      </c>
      <c r="K748" s="209" t="s">
        <v>141</v>
      </c>
      <c r="L748" s="47"/>
      <c r="M748" s="214" t="s">
        <v>28</v>
      </c>
      <c r="N748" s="215" t="s">
        <v>44</v>
      </c>
      <c r="O748" s="87"/>
      <c r="P748" s="216">
        <f>O748*H748</f>
        <v>0</v>
      </c>
      <c r="Q748" s="216">
        <v>0.072870000000000004</v>
      </c>
      <c r="R748" s="216">
        <f>Q748*H748</f>
        <v>0.21861000000000003</v>
      </c>
      <c r="S748" s="216">
        <v>0</v>
      </c>
      <c r="T748" s="217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8" t="s">
        <v>142</v>
      </c>
      <c r="AT748" s="218" t="s">
        <v>137</v>
      </c>
      <c r="AU748" s="218" t="s">
        <v>83</v>
      </c>
      <c r="AY748" s="20" t="s">
        <v>135</v>
      </c>
      <c r="BE748" s="219">
        <f>IF(N748="základní",J748,0)</f>
        <v>0</v>
      </c>
      <c r="BF748" s="219">
        <f>IF(N748="snížená",J748,0)</f>
        <v>0</v>
      </c>
      <c r="BG748" s="219">
        <f>IF(N748="zákl. přenesená",J748,0)</f>
        <v>0</v>
      </c>
      <c r="BH748" s="219">
        <f>IF(N748="sníž. přenesená",J748,0)</f>
        <v>0</v>
      </c>
      <c r="BI748" s="219">
        <f>IF(N748="nulová",J748,0)</f>
        <v>0</v>
      </c>
      <c r="BJ748" s="20" t="s">
        <v>81</v>
      </c>
      <c r="BK748" s="219">
        <f>ROUND(I748*H748,2)</f>
        <v>0</v>
      </c>
      <c r="BL748" s="20" t="s">
        <v>142</v>
      </c>
      <c r="BM748" s="218" t="s">
        <v>1005</v>
      </c>
    </row>
    <row r="749" s="2" customFormat="1">
      <c r="A749" s="41"/>
      <c r="B749" s="42"/>
      <c r="C749" s="43"/>
      <c r="D749" s="220" t="s">
        <v>144</v>
      </c>
      <c r="E749" s="43"/>
      <c r="F749" s="221" t="s">
        <v>1004</v>
      </c>
      <c r="G749" s="43"/>
      <c r="H749" s="43"/>
      <c r="I749" s="222"/>
      <c r="J749" s="43"/>
      <c r="K749" s="43"/>
      <c r="L749" s="47"/>
      <c r="M749" s="223"/>
      <c r="N749" s="224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144</v>
      </c>
      <c r="AU749" s="20" t="s">
        <v>83</v>
      </c>
    </row>
    <row r="750" s="2" customFormat="1">
      <c r="A750" s="41"/>
      <c r="B750" s="42"/>
      <c r="C750" s="43"/>
      <c r="D750" s="225" t="s">
        <v>146</v>
      </c>
      <c r="E750" s="43"/>
      <c r="F750" s="226" t="s">
        <v>1006</v>
      </c>
      <c r="G750" s="43"/>
      <c r="H750" s="43"/>
      <c r="I750" s="222"/>
      <c r="J750" s="43"/>
      <c r="K750" s="43"/>
      <c r="L750" s="47"/>
      <c r="M750" s="223"/>
      <c r="N750" s="224"/>
      <c r="O750" s="87"/>
      <c r="P750" s="87"/>
      <c r="Q750" s="87"/>
      <c r="R750" s="87"/>
      <c r="S750" s="87"/>
      <c r="T750" s="88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T750" s="20" t="s">
        <v>146</v>
      </c>
      <c r="AU750" s="20" t="s">
        <v>83</v>
      </c>
    </row>
    <row r="751" s="13" customFormat="1">
      <c r="A751" s="13"/>
      <c r="B751" s="227"/>
      <c r="C751" s="228"/>
      <c r="D751" s="220" t="s">
        <v>148</v>
      </c>
      <c r="E751" s="229" t="s">
        <v>28</v>
      </c>
      <c r="F751" s="230" t="s">
        <v>1007</v>
      </c>
      <c r="G751" s="228"/>
      <c r="H751" s="231">
        <v>3</v>
      </c>
      <c r="I751" s="232"/>
      <c r="J751" s="228"/>
      <c r="K751" s="228"/>
      <c r="L751" s="233"/>
      <c r="M751" s="234"/>
      <c r="N751" s="235"/>
      <c r="O751" s="235"/>
      <c r="P751" s="235"/>
      <c r="Q751" s="235"/>
      <c r="R751" s="235"/>
      <c r="S751" s="235"/>
      <c r="T751" s="23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7" t="s">
        <v>148</v>
      </c>
      <c r="AU751" s="237" t="s">
        <v>83</v>
      </c>
      <c r="AV751" s="13" t="s">
        <v>83</v>
      </c>
      <c r="AW751" s="13" t="s">
        <v>35</v>
      </c>
      <c r="AX751" s="13" t="s">
        <v>81</v>
      </c>
      <c r="AY751" s="237" t="s">
        <v>135</v>
      </c>
    </row>
    <row r="752" s="2" customFormat="1" ht="24.15" customHeight="1">
      <c r="A752" s="41"/>
      <c r="B752" s="42"/>
      <c r="C752" s="207" t="s">
        <v>1008</v>
      </c>
      <c r="D752" s="207" t="s">
        <v>137</v>
      </c>
      <c r="E752" s="208" t="s">
        <v>1009</v>
      </c>
      <c r="F752" s="209" t="s">
        <v>1010</v>
      </c>
      <c r="G752" s="210" t="s">
        <v>1011</v>
      </c>
      <c r="H752" s="211">
        <v>1</v>
      </c>
      <c r="I752" s="212"/>
      <c r="J752" s="213">
        <f>ROUND(I752*H752,2)</f>
        <v>0</v>
      </c>
      <c r="K752" s="209" t="s">
        <v>28</v>
      </c>
      <c r="L752" s="47"/>
      <c r="M752" s="214" t="s">
        <v>28</v>
      </c>
      <c r="N752" s="215" t="s">
        <v>44</v>
      </c>
      <c r="O752" s="87"/>
      <c r="P752" s="216">
        <f>O752*H752</f>
        <v>0</v>
      </c>
      <c r="Q752" s="216">
        <v>0</v>
      </c>
      <c r="R752" s="216">
        <f>Q752*H752</f>
        <v>0</v>
      </c>
      <c r="S752" s="216">
        <v>0</v>
      </c>
      <c r="T752" s="217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18" t="s">
        <v>142</v>
      </c>
      <c r="AT752" s="218" t="s">
        <v>137</v>
      </c>
      <c r="AU752" s="218" t="s">
        <v>83</v>
      </c>
      <c r="AY752" s="20" t="s">
        <v>135</v>
      </c>
      <c r="BE752" s="219">
        <f>IF(N752="základní",J752,0)</f>
        <v>0</v>
      </c>
      <c r="BF752" s="219">
        <f>IF(N752="snížená",J752,0)</f>
        <v>0</v>
      </c>
      <c r="BG752" s="219">
        <f>IF(N752="zákl. přenesená",J752,0)</f>
        <v>0</v>
      </c>
      <c r="BH752" s="219">
        <f>IF(N752="sníž. přenesená",J752,0)</f>
        <v>0</v>
      </c>
      <c r="BI752" s="219">
        <f>IF(N752="nulová",J752,0)</f>
        <v>0</v>
      </c>
      <c r="BJ752" s="20" t="s">
        <v>81</v>
      </c>
      <c r="BK752" s="219">
        <f>ROUND(I752*H752,2)</f>
        <v>0</v>
      </c>
      <c r="BL752" s="20" t="s">
        <v>142</v>
      </c>
      <c r="BM752" s="218" t="s">
        <v>1012</v>
      </c>
    </row>
    <row r="753" s="2" customFormat="1">
      <c r="A753" s="41"/>
      <c r="B753" s="42"/>
      <c r="C753" s="43"/>
      <c r="D753" s="220" t="s">
        <v>144</v>
      </c>
      <c r="E753" s="43"/>
      <c r="F753" s="221" t="s">
        <v>1010</v>
      </c>
      <c r="G753" s="43"/>
      <c r="H753" s="43"/>
      <c r="I753" s="222"/>
      <c r="J753" s="43"/>
      <c r="K753" s="43"/>
      <c r="L753" s="47"/>
      <c r="M753" s="223"/>
      <c r="N753" s="224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144</v>
      </c>
      <c r="AU753" s="20" t="s">
        <v>83</v>
      </c>
    </row>
    <row r="754" s="2" customFormat="1">
      <c r="A754" s="41"/>
      <c r="B754" s="42"/>
      <c r="C754" s="43"/>
      <c r="D754" s="220" t="s">
        <v>209</v>
      </c>
      <c r="E754" s="43"/>
      <c r="F754" s="270" t="s">
        <v>1013</v>
      </c>
      <c r="G754" s="43"/>
      <c r="H754" s="43"/>
      <c r="I754" s="222"/>
      <c r="J754" s="43"/>
      <c r="K754" s="43"/>
      <c r="L754" s="47"/>
      <c r="M754" s="223"/>
      <c r="N754" s="224"/>
      <c r="O754" s="87"/>
      <c r="P754" s="87"/>
      <c r="Q754" s="87"/>
      <c r="R754" s="87"/>
      <c r="S754" s="87"/>
      <c r="T754" s="88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T754" s="20" t="s">
        <v>209</v>
      </c>
      <c r="AU754" s="20" t="s">
        <v>83</v>
      </c>
    </row>
    <row r="755" s="2" customFormat="1" ht="24.15" customHeight="1">
      <c r="A755" s="41"/>
      <c r="B755" s="42"/>
      <c r="C755" s="207" t="s">
        <v>1014</v>
      </c>
      <c r="D755" s="207" t="s">
        <v>137</v>
      </c>
      <c r="E755" s="208" t="s">
        <v>1015</v>
      </c>
      <c r="F755" s="209" t="s">
        <v>1016</v>
      </c>
      <c r="G755" s="210" t="s">
        <v>1011</v>
      </c>
      <c r="H755" s="211">
        <v>1</v>
      </c>
      <c r="I755" s="212"/>
      <c r="J755" s="213">
        <f>ROUND(I755*H755,2)</f>
        <v>0</v>
      </c>
      <c r="K755" s="209" t="s">
        <v>28</v>
      </c>
      <c r="L755" s="47"/>
      <c r="M755" s="214" t="s">
        <v>28</v>
      </c>
      <c r="N755" s="215" t="s">
        <v>44</v>
      </c>
      <c r="O755" s="87"/>
      <c r="P755" s="216">
        <f>O755*H755</f>
        <v>0</v>
      </c>
      <c r="Q755" s="216">
        <v>0</v>
      </c>
      <c r="R755" s="216">
        <f>Q755*H755</f>
        <v>0</v>
      </c>
      <c r="S755" s="216">
        <v>0</v>
      </c>
      <c r="T755" s="217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8" t="s">
        <v>142</v>
      </c>
      <c r="AT755" s="218" t="s">
        <v>137</v>
      </c>
      <c r="AU755" s="218" t="s">
        <v>83</v>
      </c>
      <c r="AY755" s="20" t="s">
        <v>135</v>
      </c>
      <c r="BE755" s="219">
        <f>IF(N755="základní",J755,0)</f>
        <v>0</v>
      </c>
      <c r="BF755" s="219">
        <f>IF(N755="snížená",J755,0)</f>
        <v>0</v>
      </c>
      <c r="BG755" s="219">
        <f>IF(N755="zákl. přenesená",J755,0)</f>
        <v>0</v>
      </c>
      <c r="BH755" s="219">
        <f>IF(N755="sníž. přenesená",J755,0)</f>
        <v>0</v>
      </c>
      <c r="BI755" s="219">
        <f>IF(N755="nulová",J755,0)</f>
        <v>0</v>
      </c>
      <c r="BJ755" s="20" t="s">
        <v>81</v>
      </c>
      <c r="BK755" s="219">
        <f>ROUND(I755*H755,2)</f>
        <v>0</v>
      </c>
      <c r="BL755" s="20" t="s">
        <v>142</v>
      </c>
      <c r="BM755" s="218" t="s">
        <v>1017</v>
      </c>
    </row>
    <row r="756" s="2" customFormat="1">
      <c r="A756" s="41"/>
      <c r="B756" s="42"/>
      <c r="C756" s="43"/>
      <c r="D756" s="220" t="s">
        <v>144</v>
      </c>
      <c r="E756" s="43"/>
      <c r="F756" s="221" t="s">
        <v>1016</v>
      </c>
      <c r="G756" s="43"/>
      <c r="H756" s="43"/>
      <c r="I756" s="222"/>
      <c r="J756" s="43"/>
      <c r="K756" s="43"/>
      <c r="L756" s="47"/>
      <c r="M756" s="223"/>
      <c r="N756" s="224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144</v>
      </c>
      <c r="AU756" s="20" t="s">
        <v>83</v>
      </c>
    </row>
    <row r="757" s="2" customFormat="1">
      <c r="A757" s="41"/>
      <c r="B757" s="42"/>
      <c r="C757" s="43"/>
      <c r="D757" s="220" t="s">
        <v>209</v>
      </c>
      <c r="E757" s="43"/>
      <c r="F757" s="270" t="s">
        <v>1018</v>
      </c>
      <c r="G757" s="43"/>
      <c r="H757" s="43"/>
      <c r="I757" s="222"/>
      <c r="J757" s="43"/>
      <c r="K757" s="43"/>
      <c r="L757" s="47"/>
      <c r="M757" s="223"/>
      <c r="N757" s="224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209</v>
      </c>
      <c r="AU757" s="20" t="s">
        <v>83</v>
      </c>
    </row>
    <row r="758" s="2" customFormat="1" ht="24.15" customHeight="1">
      <c r="A758" s="41"/>
      <c r="B758" s="42"/>
      <c r="C758" s="207" t="s">
        <v>1019</v>
      </c>
      <c r="D758" s="207" t="s">
        <v>137</v>
      </c>
      <c r="E758" s="208" t="s">
        <v>1020</v>
      </c>
      <c r="F758" s="209" t="s">
        <v>1021</v>
      </c>
      <c r="G758" s="210" t="s">
        <v>1011</v>
      </c>
      <c r="H758" s="211">
        <v>1</v>
      </c>
      <c r="I758" s="212"/>
      <c r="J758" s="213">
        <f>ROUND(I758*H758,2)</f>
        <v>0</v>
      </c>
      <c r="K758" s="209" t="s">
        <v>28</v>
      </c>
      <c r="L758" s="47"/>
      <c r="M758" s="214" t="s">
        <v>28</v>
      </c>
      <c r="N758" s="215" t="s">
        <v>44</v>
      </c>
      <c r="O758" s="87"/>
      <c r="P758" s="216">
        <f>O758*H758</f>
        <v>0</v>
      </c>
      <c r="Q758" s="216">
        <v>0</v>
      </c>
      <c r="R758" s="216">
        <f>Q758*H758</f>
        <v>0</v>
      </c>
      <c r="S758" s="216">
        <v>0</v>
      </c>
      <c r="T758" s="217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18" t="s">
        <v>142</v>
      </c>
      <c r="AT758" s="218" t="s">
        <v>137</v>
      </c>
      <c r="AU758" s="218" t="s">
        <v>83</v>
      </c>
      <c r="AY758" s="20" t="s">
        <v>135</v>
      </c>
      <c r="BE758" s="219">
        <f>IF(N758="základní",J758,0)</f>
        <v>0</v>
      </c>
      <c r="BF758" s="219">
        <f>IF(N758="snížená",J758,0)</f>
        <v>0</v>
      </c>
      <c r="BG758" s="219">
        <f>IF(N758="zákl. přenesená",J758,0)</f>
        <v>0</v>
      </c>
      <c r="BH758" s="219">
        <f>IF(N758="sníž. přenesená",J758,0)</f>
        <v>0</v>
      </c>
      <c r="BI758" s="219">
        <f>IF(N758="nulová",J758,0)</f>
        <v>0</v>
      </c>
      <c r="BJ758" s="20" t="s">
        <v>81</v>
      </c>
      <c r="BK758" s="219">
        <f>ROUND(I758*H758,2)</f>
        <v>0</v>
      </c>
      <c r="BL758" s="20" t="s">
        <v>142</v>
      </c>
      <c r="BM758" s="218" t="s">
        <v>1022</v>
      </c>
    </row>
    <row r="759" s="2" customFormat="1">
      <c r="A759" s="41"/>
      <c r="B759" s="42"/>
      <c r="C759" s="43"/>
      <c r="D759" s="220" t="s">
        <v>144</v>
      </c>
      <c r="E759" s="43"/>
      <c r="F759" s="221" t="s">
        <v>1021</v>
      </c>
      <c r="G759" s="43"/>
      <c r="H759" s="43"/>
      <c r="I759" s="222"/>
      <c r="J759" s="43"/>
      <c r="K759" s="43"/>
      <c r="L759" s="47"/>
      <c r="M759" s="223"/>
      <c r="N759" s="224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144</v>
      </c>
      <c r="AU759" s="20" t="s">
        <v>83</v>
      </c>
    </row>
    <row r="760" s="2" customFormat="1">
      <c r="A760" s="41"/>
      <c r="B760" s="42"/>
      <c r="C760" s="43"/>
      <c r="D760" s="220" t="s">
        <v>209</v>
      </c>
      <c r="E760" s="43"/>
      <c r="F760" s="270" t="s">
        <v>1023</v>
      </c>
      <c r="G760" s="43"/>
      <c r="H760" s="43"/>
      <c r="I760" s="222"/>
      <c r="J760" s="43"/>
      <c r="K760" s="43"/>
      <c r="L760" s="47"/>
      <c r="M760" s="223"/>
      <c r="N760" s="224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T760" s="20" t="s">
        <v>209</v>
      </c>
      <c r="AU760" s="20" t="s">
        <v>83</v>
      </c>
    </row>
    <row r="761" s="2" customFormat="1" ht="24.15" customHeight="1">
      <c r="A761" s="41"/>
      <c r="B761" s="42"/>
      <c r="C761" s="207" t="s">
        <v>1024</v>
      </c>
      <c r="D761" s="207" t="s">
        <v>137</v>
      </c>
      <c r="E761" s="208" t="s">
        <v>1025</v>
      </c>
      <c r="F761" s="209" t="s">
        <v>1026</v>
      </c>
      <c r="G761" s="210" t="s">
        <v>1011</v>
      </c>
      <c r="H761" s="211">
        <v>1</v>
      </c>
      <c r="I761" s="212"/>
      <c r="J761" s="213">
        <f>ROUND(I761*H761,2)</f>
        <v>0</v>
      </c>
      <c r="K761" s="209" t="s">
        <v>28</v>
      </c>
      <c r="L761" s="47"/>
      <c r="M761" s="214" t="s">
        <v>28</v>
      </c>
      <c r="N761" s="215" t="s">
        <v>44</v>
      </c>
      <c r="O761" s="87"/>
      <c r="P761" s="216">
        <f>O761*H761</f>
        <v>0</v>
      </c>
      <c r="Q761" s="216">
        <v>0</v>
      </c>
      <c r="R761" s="216">
        <f>Q761*H761</f>
        <v>0</v>
      </c>
      <c r="S761" s="216">
        <v>0</v>
      </c>
      <c r="T761" s="217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18" t="s">
        <v>142</v>
      </c>
      <c r="AT761" s="218" t="s">
        <v>137</v>
      </c>
      <c r="AU761" s="218" t="s">
        <v>83</v>
      </c>
      <c r="AY761" s="20" t="s">
        <v>135</v>
      </c>
      <c r="BE761" s="219">
        <f>IF(N761="základní",J761,0)</f>
        <v>0</v>
      </c>
      <c r="BF761" s="219">
        <f>IF(N761="snížená",J761,0)</f>
        <v>0</v>
      </c>
      <c r="BG761" s="219">
        <f>IF(N761="zákl. přenesená",J761,0)</f>
        <v>0</v>
      </c>
      <c r="BH761" s="219">
        <f>IF(N761="sníž. přenesená",J761,0)</f>
        <v>0</v>
      </c>
      <c r="BI761" s="219">
        <f>IF(N761="nulová",J761,0)</f>
        <v>0</v>
      </c>
      <c r="BJ761" s="20" t="s">
        <v>81</v>
      </c>
      <c r="BK761" s="219">
        <f>ROUND(I761*H761,2)</f>
        <v>0</v>
      </c>
      <c r="BL761" s="20" t="s">
        <v>142</v>
      </c>
      <c r="BM761" s="218" t="s">
        <v>1027</v>
      </c>
    </row>
    <row r="762" s="2" customFormat="1">
      <c r="A762" s="41"/>
      <c r="B762" s="42"/>
      <c r="C762" s="43"/>
      <c r="D762" s="220" t="s">
        <v>144</v>
      </c>
      <c r="E762" s="43"/>
      <c r="F762" s="221" t="s">
        <v>1026</v>
      </c>
      <c r="G762" s="43"/>
      <c r="H762" s="43"/>
      <c r="I762" s="222"/>
      <c r="J762" s="43"/>
      <c r="K762" s="43"/>
      <c r="L762" s="47"/>
      <c r="M762" s="223"/>
      <c r="N762" s="224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144</v>
      </c>
      <c r="AU762" s="20" t="s">
        <v>83</v>
      </c>
    </row>
    <row r="763" s="2" customFormat="1">
      <c r="A763" s="41"/>
      <c r="B763" s="42"/>
      <c r="C763" s="43"/>
      <c r="D763" s="220" t="s">
        <v>209</v>
      </c>
      <c r="E763" s="43"/>
      <c r="F763" s="270" t="s">
        <v>1028</v>
      </c>
      <c r="G763" s="43"/>
      <c r="H763" s="43"/>
      <c r="I763" s="222"/>
      <c r="J763" s="43"/>
      <c r="K763" s="43"/>
      <c r="L763" s="47"/>
      <c r="M763" s="223"/>
      <c r="N763" s="224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209</v>
      </c>
      <c r="AU763" s="20" t="s">
        <v>83</v>
      </c>
    </row>
    <row r="764" s="2" customFormat="1" ht="24.15" customHeight="1">
      <c r="A764" s="41"/>
      <c r="B764" s="42"/>
      <c r="C764" s="207" t="s">
        <v>1029</v>
      </c>
      <c r="D764" s="207" t="s">
        <v>137</v>
      </c>
      <c r="E764" s="208" t="s">
        <v>1030</v>
      </c>
      <c r="F764" s="209" t="s">
        <v>1031</v>
      </c>
      <c r="G764" s="210" t="s">
        <v>1011</v>
      </c>
      <c r="H764" s="211">
        <v>1</v>
      </c>
      <c r="I764" s="212"/>
      <c r="J764" s="213">
        <f>ROUND(I764*H764,2)</f>
        <v>0</v>
      </c>
      <c r="K764" s="209" t="s">
        <v>28</v>
      </c>
      <c r="L764" s="47"/>
      <c r="M764" s="214" t="s">
        <v>28</v>
      </c>
      <c r="N764" s="215" t="s">
        <v>44</v>
      </c>
      <c r="O764" s="87"/>
      <c r="P764" s="216">
        <f>O764*H764</f>
        <v>0</v>
      </c>
      <c r="Q764" s="216">
        <v>0</v>
      </c>
      <c r="R764" s="216">
        <f>Q764*H764</f>
        <v>0</v>
      </c>
      <c r="S764" s="216">
        <v>0</v>
      </c>
      <c r="T764" s="217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8" t="s">
        <v>142</v>
      </c>
      <c r="AT764" s="218" t="s">
        <v>137</v>
      </c>
      <c r="AU764" s="218" t="s">
        <v>83</v>
      </c>
      <c r="AY764" s="20" t="s">
        <v>135</v>
      </c>
      <c r="BE764" s="219">
        <f>IF(N764="základní",J764,0)</f>
        <v>0</v>
      </c>
      <c r="BF764" s="219">
        <f>IF(N764="snížená",J764,0)</f>
        <v>0</v>
      </c>
      <c r="BG764" s="219">
        <f>IF(N764="zákl. přenesená",J764,0)</f>
        <v>0</v>
      </c>
      <c r="BH764" s="219">
        <f>IF(N764="sníž. přenesená",J764,0)</f>
        <v>0</v>
      </c>
      <c r="BI764" s="219">
        <f>IF(N764="nulová",J764,0)</f>
        <v>0</v>
      </c>
      <c r="BJ764" s="20" t="s">
        <v>81</v>
      </c>
      <c r="BK764" s="219">
        <f>ROUND(I764*H764,2)</f>
        <v>0</v>
      </c>
      <c r="BL764" s="20" t="s">
        <v>142</v>
      </c>
      <c r="BM764" s="218" t="s">
        <v>1032</v>
      </c>
    </row>
    <row r="765" s="2" customFormat="1">
      <c r="A765" s="41"/>
      <c r="B765" s="42"/>
      <c r="C765" s="43"/>
      <c r="D765" s="220" t="s">
        <v>144</v>
      </c>
      <c r="E765" s="43"/>
      <c r="F765" s="221" t="s">
        <v>1031</v>
      </c>
      <c r="G765" s="43"/>
      <c r="H765" s="43"/>
      <c r="I765" s="222"/>
      <c r="J765" s="43"/>
      <c r="K765" s="43"/>
      <c r="L765" s="47"/>
      <c r="M765" s="223"/>
      <c r="N765" s="224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144</v>
      </c>
      <c r="AU765" s="20" t="s">
        <v>83</v>
      </c>
    </row>
    <row r="766" s="2" customFormat="1">
      <c r="A766" s="41"/>
      <c r="B766" s="42"/>
      <c r="C766" s="43"/>
      <c r="D766" s="220" t="s">
        <v>209</v>
      </c>
      <c r="E766" s="43"/>
      <c r="F766" s="270" t="s">
        <v>1033</v>
      </c>
      <c r="G766" s="43"/>
      <c r="H766" s="43"/>
      <c r="I766" s="222"/>
      <c r="J766" s="43"/>
      <c r="K766" s="43"/>
      <c r="L766" s="47"/>
      <c r="M766" s="223"/>
      <c r="N766" s="224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T766" s="20" t="s">
        <v>209</v>
      </c>
      <c r="AU766" s="20" t="s">
        <v>83</v>
      </c>
    </row>
    <row r="767" s="2" customFormat="1" ht="24.15" customHeight="1">
      <c r="A767" s="41"/>
      <c r="B767" s="42"/>
      <c r="C767" s="207" t="s">
        <v>1034</v>
      </c>
      <c r="D767" s="207" t="s">
        <v>137</v>
      </c>
      <c r="E767" s="208" t="s">
        <v>1035</v>
      </c>
      <c r="F767" s="209" t="s">
        <v>1036</v>
      </c>
      <c r="G767" s="210" t="s">
        <v>368</v>
      </c>
      <c r="H767" s="211">
        <v>1</v>
      </c>
      <c r="I767" s="212"/>
      <c r="J767" s="213">
        <f>ROUND(I767*H767,2)</f>
        <v>0</v>
      </c>
      <c r="K767" s="209" t="s">
        <v>28</v>
      </c>
      <c r="L767" s="47"/>
      <c r="M767" s="214" t="s">
        <v>28</v>
      </c>
      <c r="N767" s="215" t="s">
        <v>44</v>
      </c>
      <c r="O767" s="87"/>
      <c r="P767" s="216">
        <f>O767*H767</f>
        <v>0</v>
      </c>
      <c r="Q767" s="216">
        <v>0</v>
      </c>
      <c r="R767" s="216">
        <f>Q767*H767</f>
        <v>0</v>
      </c>
      <c r="S767" s="216">
        <v>0</v>
      </c>
      <c r="T767" s="217">
        <f>S767*H767</f>
        <v>0</v>
      </c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R767" s="218" t="s">
        <v>142</v>
      </c>
      <c r="AT767" s="218" t="s">
        <v>137</v>
      </c>
      <c r="AU767" s="218" t="s">
        <v>83</v>
      </c>
      <c r="AY767" s="20" t="s">
        <v>135</v>
      </c>
      <c r="BE767" s="219">
        <f>IF(N767="základní",J767,0)</f>
        <v>0</v>
      </c>
      <c r="BF767" s="219">
        <f>IF(N767="snížená",J767,0)</f>
        <v>0</v>
      </c>
      <c r="BG767" s="219">
        <f>IF(N767="zákl. přenesená",J767,0)</f>
        <v>0</v>
      </c>
      <c r="BH767" s="219">
        <f>IF(N767="sníž. přenesená",J767,0)</f>
        <v>0</v>
      </c>
      <c r="BI767" s="219">
        <f>IF(N767="nulová",J767,0)</f>
        <v>0</v>
      </c>
      <c r="BJ767" s="20" t="s">
        <v>81</v>
      </c>
      <c r="BK767" s="219">
        <f>ROUND(I767*H767,2)</f>
        <v>0</v>
      </c>
      <c r="BL767" s="20" t="s">
        <v>142</v>
      </c>
      <c r="BM767" s="218" t="s">
        <v>1037</v>
      </c>
    </row>
    <row r="768" s="2" customFormat="1">
      <c r="A768" s="41"/>
      <c r="B768" s="42"/>
      <c r="C768" s="43"/>
      <c r="D768" s="220" t="s">
        <v>144</v>
      </c>
      <c r="E768" s="43"/>
      <c r="F768" s="221" t="s">
        <v>1036</v>
      </c>
      <c r="G768" s="43"/>
      <c r="H768" s="43"/>
      <c r="I768" s="222"/>
      <c r="J768" s="43"/>
      <c r="K768" s="43"/>
      <c r="L768" s="47"/>
      <c r="M768" s="223"/>
      <c r="N768" s="224"/>
      <c r="O768" s="87"/>
      <c r="P768" s="87"/>
      <c r="Q768" s="87"/>
      <c r="R768" s="87"/>
      <c r="S768" s="87"/>
      <c r="T768" s="88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T768" s="20" t="s">
        <v>144</v>
      </c>
      <c r="AU768" s="20" t="s">
        <v>83</v>
      </c>
    </row>
    <row r="769" s="2" customFormat="1">
      <c r="A769" s="41"/>
      <c r="B769" s="42"/>
      <c r="C769" s="43"/>
      <c r="D769" s="220" t="s">
        <v>209</v>
      </c>
      <c r="E769" s="43"/>
      <c r="F769" s="270" t="s">
        <v>1038</v>
      </c>
      <c r="G769" s="43"/>
      <c r="H769" s="43"/>
      <c r="I769" s="222"/>
      <c r="J769" s="43"/>
      <c r="K769" s="43"/>
      <c r="L769" s="47"/>
      <c r="M769" s="223"/>
      <c r="N769" s="224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209</v>
      </c>
      <c r="AU769" s="20" t="s">
        <v>83</v>
      </c>
    </row>
    <row r="770" s="13" customFormat="1">
      <c r="A770" s="13"/>
      <c r="B770" s="227"/>
      <c r="C770" s="228"/>
      <c r="D770" s="220" t="s">
        <v>148</v>
      </c>
      <c r="E770" s="229" t="s">
        <v>28</v>
      </c>
      <c r="F770" s="230" t="s">
        <v>81</v>
      </c>
      <c r="G770" s="228"/>
      <c r="H770" s="231">
        <v>1</v>
      </c>
      <c r="I770" s="232"/>
      <c r="J770" s="228"/>
      <c r="K770" s="228"/>
      <c r="L770" s="233"/>
      <c r="M770" s="234"/>
      <c r="N770" s="235"/>
      <c r="O770" s="235"/>
      <c r="P770" s="235"/>
      <c r="Q770" s="235"/>
      <c r="R770" s="235"/>
      <c r="S770" s="235"/>
      <c r="T770" s="23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7" t="s">
        <v>148</v>
      </c>
      <c r="AU770" s="237" t="s">
        <v>83</v>
      </c>
      <c r="AV770" s="13" t="s">
        <v>83</v>
      </c>
      <c r="AW770" s="13" t="s">
        <v>35</v>
      </c>
      <c r="AX770" s="13" t="s">
        <v>81</v>
      </c>
      <c r="AY770" s="237" t="s">
        <v>135</v>
      </c>
    </row>
    <row r="771" s="2" customFormat="1" ht="16.5" customHeight="1">
      <c r="A771" s="41"/>
      <c r="B771" s="42"/>
      <c r="C771" s="207" t="s">
        <v>1039</v>
      </c>
      <c r="D771" s="207" t="s">
        <v>137</v>
      </c>
      <c r="E771" s="208" t="s">
        <v>1040</v>
      </c>
      <c r="F771" s="209" t="s">
        <v>1041</v>
      </c>
      <c r="G771" s="210" t="s">
        <v>315</v>
      </c>
      <c r="H771" s="211">
        <v>6</v>
      </c>
      <c r="I771" s="212"/>
      <c r="J771" s="213">
        <f>ROUND(I771*H771,2)</f>
        <v>0</v>
      </c>
      <c r="K771" s="209" t="s">
        <v>28</v>
      </c>
      <c r="L771" s="47"/>
      <c r="M771" s="214" t="s">
        <v>28</v>
      </c>
      <c r="N771" s="215" t="s">
        <v>44</v>
      </c>
      <c r="O771" s="87"/>
      <c r="P771" s="216">
        <f>O771*H771</f>
        <v>0</v>
      </c>
      <c r="Q771" s="216">
        <v>0</v>
      </c>
      <c r="R771" s="216">
        <f>Q771*H771</f>
        <v>0</v>
      </c>
      <c r="S771" s="216">
        <v>0</v>
      </c>
      <c r="T771" s="217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18" t="s">
        <v>142</v>
      </c>
      <c r="AT771" s="218" t="s">
        <v>137</v>
      </c>
      <c r="AU771" s="218" t="s">
        <v>83</v>
      </c>
      <c r="AY771" s="20" t="s">
        <v>135</v>
      </c>
      <c r="BE771" s="219">
        <f>IF(N771="základní",J771,0)</f>
        <v>0</v>
      </c>
      <c r="BF771" s="219">
        <f>IF(N771="snížená",J771,0)</f>
        <v>0</v>
      </c>
      <c r="BG771" s="219">
        <f>IF(N771="zákl. přenesená",J771,0)</f>
        <v>0</v>
      </c>
      <c r="BH771" s="219">
        <f>IF(N771="sníž. přenesená",J771,0)</f>
        <v>0</v>
      </c>
      <c r="BI771" s="219">
        <f>IF(N771="nulová",J771,0)</f>
        <v>0</v>
      </c>
      <c r="BJ771" s="20" t="s">
        <v>81</v>
      </c>
      <c r="BK771" s="219">
        <f>ROUND(I771*H771,2)</f>
        <v>0</v>
      </c>
      <c r="BL771" s="20" t="s">
        <v>142</v>
      </c>
      <c r="BM771" s="218" t="s">
        <v>1042</v>
      </c>
    </row>
    <row r="772" s="2" customFormat="1">
      <c r="A772" s="41"/>
      <c r="B772" s="42"/>
      <c r="C772" s="43"/>
      <c r="D772" s="220" t="s">
        <v>144</v>
      </c>
      <c r="E772" s="43"/>
      <c r="F772" s="221" t="s">
        <v>1041</v>
      </c>
      <c r="G772" s="43"/>
      <c r="H772" s="43"/>
      <c r="I772" s="222"/>
      <c r="J772" s="43"/>
      <c r="K772" s="43"/>
      <c r="L772" s="47"/>
      <c r="M772" s="223"/>
      <c r="N772" s="224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144</v>
      </c>
      <c r="AU772" s="20" t="s">
        <v>83</v>
      </c>
    </row>
    <row r="773" s="13" customFormat="1">
      <c r="A773" s="13"/>
      <c r="B773" s="227"/>
      <c r="C773" s="228"/>
      <c r="D773" s="220" t="s">
        <v>148</v>
      </c>
      <c r="E773" s="229" t="s">
        <v>28</v>
      </c>
      <c r="F773" s="230" t="s">
        <v>1043</v>
      </c>
      <c r="G773" s="228"/>
      <c r="H773" s="231">
        <v>6</v>
      </c>
      <c r="I773" s="232"/>
      <c r="J773" s="228"/>
      <c r="K773" s="228"/>
      <c r="L773" s="233"/>
      <c r="M773" s="234"/>
      <c r="N773" s="235"/>
      <c r="O773" s="235"/>
      <c r="P773" s="235"/>
      <c r="Q773" s="235"/>
      <c r="R773" s="235"/>
      <c r="S773" s="235"/>
      <c r="T773" s="23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7" t="s">
        <v>148</v>
      </c>
      <c r="AU773" s="237" t="s">
        <v>83</v>
      </c>
      <c r="AV773" s="13" t="s">
        <v>83</v>
      </c>
      <c r="AW773" s="13" t="s">
        <v>35</v>
      </c>
      <c r="AX773" s="13" t="s">
        <v>81</v>
      </c>
      <c r="AY773" s="237" t="s">
        <v>135</v>
      </c>
    </row>
    <row r="774" s="12" customFormat="1" ht="20.88" customHeight="1">
      <c r="A774" s="12"/>
      <c r="B774" s="191"/>
      <c r="C774" s="192"/>
      <c r="D774" s="193" t="s">
        <v>72</v>
      </c>
      <c r="E774" s="205" t="s">
        <v>809</v>
      </c>
      <c r="F774" s="205" t="s">
        <v>1044</v>
      </c>
      <c r="G774" s="192"/>
      <c r="H774" s="192"/>
      <c r="I774" s="195"/>
      <c r="J774" s="206">
        <f>BK774</f>
        <v>0</v>
      </c>
      <c r="K774" s="192"/>
      <c r="L774" s="197"/>
      <c r="M774" s="198"/>
      <c r="N774" s="199"/>
      <c r="O774" s="199"/>
      <c r="P774" s="200">
        <f>SUM(P775:P865)</f>
        <v>0</v>
      </c>
      <c r="Q774" s="199"/>
      <c r="R774" s="200">
        <f>SUM(R775:R865)</f>
        <v>0.062284400000000004</v>
      </c>
      <c r="S774" s="199"/>
      <c r="T774" s="201">
        <f>SUM(T775:T865)</f>
        <v>3771.1249399999997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202" t="s">
        <v>81</v>
      </c>
      <c r="AT774" s="203" t="s">
        <v>72</v>
      </c>
      <c r="AU774" s="203" t="s">
        <v>83</v>
      </c>
      <c r="AY774" s="202" t="s">
        <v>135</v>
      </c>
      <c r="BK774" s="204">
        <f>SUM(BK775:BK865)</f>
        <v>0</v>
      </c>
    </row>
    <row r="775" s="2" customFormat="1" ht="24.15" customHeight="1">
      <c r="A775" s="41"/>
      <c r="B775" s="42"/>
      <c r="C775" s="207" t="s">
        <v>1045</v>
      </c>
      <c r="D775" s="207" t="s">
        <v>137</v>
      </c>
      <c r="E775" s="208" t="s">
        <v>1046</v>
      </c>
      <c r="F775" s="209" t="s">
        <v>1047</v>
      </c>
      <c r="G775" s="210" t="s">
        <v>269</v>
      </c>
      <c r="H775" s="211">
        <v>389.94999999999999</v>
      </c>
      <c r="I775" s="212"/>
      <c r="J775" s="213">
        <f>ROUND(I775*H775,2)</f>
        <v>0</v>
      </c>
      <c r="K775" s="209" t="s">
        <v>141</v>
      </c>
      <c r="L775" s="47"/>
      <c r="M775" s="214" t="s">
        <v>28</v>
      </c>
      <c r="N775" s="215" t="s">
        <v>44</v>
      </c>
      <c r="O775" s="87"/>
      <c r="P775" s="216">
        <f>O775*H775</f>
        <v>0</v>
      </c>
      <c r="Q775" s="216">
        <v>0</v>
      </c>
      <c r="R775" s="216">
        <f>Q775*H775</f>
        <v>0</v>
      </c>
      <c r="S775" s="216">
        <v>0.26000000000000001</v>
      </c>
      <c r="T775" s="217">
        <f>S775*H775</f>
        <v>101.387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18" t="s">
        <v>142</v>
      </c>
      <c r="AT775" s="218" t="s">
        <v>137</v>
      </c>
      <c r="AU775" s="218" t="s">
        <v>161</v>
      </c>
      <c r="AY775" s="20" t="s">
        <v>135</v>
      </c>
      <c r="BE775" s="219">
        <f>IF(N775="základní",J775,0)</f>
        <v>0</v>
      </c>
      <c r="BF775" s="219">
        <f>IF(N775="snížená",J775,0)</f>
        <v>0</v>
      </c>
      <c r="BG775" s="219">
        <f>IF(N775="zákl. přenesená",J775,0)</f>
        <v>0</v>
      </c>
      <c r="BH775" s="219">
        <f>IF(N775="sníž. přenesená",J775,0)</f>
        <v>0</v>
      </c>
      <c r="BI775" s="219">
        <f>IF(N775="nulová",J775,0)</f>
        <v>0</v>
      </c>
      <c r="BJ775" s="20" t="s">
        <v>81</v>
      </c>
      <c r="BK775" s="219">
        <f>ROUND(I775*H775,2)</f>
        <v>0</v>
      </c>
      <c r="BL775" s="20" t="s">
        <v>142</v>
      </c>
      <c r="BM775" s="218" t="s">
        <v>1048</v>
      </c>
    </row>
    <row r="776" s="2" customFormat="1">
      <c r="A776" s="41"/>
      <c r="B776" s="42"/>
      <c r="C776" s="43"/>
      <c r="D776" s="220" t="s">
        <v>144</v>
      </c>
      <c r="E776" s="43"/>
      <c r="F776" s="221" t="s">
        <v>1049</v>
      </c>
      <c r="G776" s="43"/>
      <c r="H776" s="43"/>
      <c r="I776" s="222"/>
      <c r="J776" s="43"/>
      <c r="K776" s="43"/>
      <c r="L776" s="47"/>
      <c r="M776" s="223"/>
      <c r="N776" s="224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T776" s="20" t="s">
        <v>144</v>
      </c>
      <c r="AU776" s="20" t="s">
        <v>161</v>
      </c>
    </row>
    <row r="777" s="2" customFormat="1">
      <c r="A777" s="41"/>
      <c r="B777" s="42"/>
      <c r="C777" s="43"/>
      <c r="D777" s="225" t="s">
        <v>146</v>
      </c>
      <c r="E777" s="43"/>
      <c r="F777" s="226" t="s">
        <v>1050</v>
      </c>
      <c r="G777" s="43"/>
      <c r="H777" s="43"/>
      <c r="I777" s="222"/>
      <c r="J777" s="43"/>
      <c r="K777" s="43"/>
      <c r="L777" s="47"/>
      <c r="M777" s="223"/>
      <c r="N777" s="224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146</v>
      </c>
      <c r="AU777" s="20" t="s">
        <v>161</v>
      </c>
    </row>
    <row r="778" s="13" customFormat="1">
      <c r="A778" s="13"/>
      <c r="B778" s="227"/>
      <c r="C778" s="228"/>
      <c r="D778" s="220" t="s">
        <v>148</v>
      </c>
      <c r="E778" s="229" t="s">
        <v>28</v>
      </c>
      <c r="F778" s="230" t="s">
        <v>1051</v>
      </c>
      <c r="G778" s="228"/>
      <c r="H778" s="231">
        <v>389.94999999999999</v>
      </c>
      <c r="I778" s="232"/>
      <c r="J778" s="228"/>
      <c r="K778" s="228"/>
      <c r="L778" s="233"/>
      <c r="M778" s="234"/>
      <c r="N778" s="235"/>
      <c r="O778" s="235"/>
      <c r="P778" s="235"/>
      <c r="Q778" s="235"/>
      <c r="R778" s="235"/>
      <c r="S778" s="235"/>
      <c r="T778" s="23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7" t="s">
        <v>148</v>
      </c>
      <c r="AU778" s="237" t="s">
        <v>161</v>
      </c>
      <c r="AV778" s="13" t="s">
        <v>83</v>
      </c>
      <c r="AW778" s="13" t="s">
        <v>35</v>
      </c>
      <c r="AX778" s="13" t="s">
        <v>81</v>
      </c>
      <c r="AY778" s="237" t="s">
        <v>135</v>
      </c>
    </row>
    <row r="779" s="2" customFormat="1" ht="24.15" customHeight="1">
      <c r="A779" s="41"/>
      <c r="B779" s="42"/>
      <c r="C779" s="207" t="s">
        <v>1052</v>
      </c>
      <c r="D779" s="207" t="s">
        <v>137</v>
      </c>
      <c r="E779" s="208" t="s">
        <v>1053</v>
      </c>
      <c r="F779" s="209" t="s">
        <v>1054</v>
      </c>
      <c r="G779" s="210" t="s">
        <v>269</v>
      </c>
      <c r="H779" s="211">
        <v>389.94999999999999</v>
      </c>
      <c r="I779" s="212"/>
      <c r="J779" s="213">
        <f>ROUND(I779*H779,2)</f>
        <v>0</v>
      </c>
      <c r="K779" s="209" t="s">
        <v>141</v>
      </c>
      <c r="L779" s="47"/>
      <c r="M779" s="214" t="s">
        <v>28</v>
      </c>
      <c r="N779" s="215" t="s">
        <v>44</v>
      </c>
      <c r="O779" s="87"/>
      <c r="P779" s="216">
        <f>O779*H779</f>
        <v>0</v>
      </c>
      <c r="Q779" s="216">
        <v>0</v>
      </c>
      <c r="R779" s="216">
        <f>Q779*H779</f>
        <v>0</v>
      </c>
      <c r="S779" s="216">
        <v>0.17000000000000001</v>
      </c>
      <c r="T779" s="217">
        <f>S779*H779</f>
        <v>66.291499999999999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8" t="s">
        <v>142</v>
      </c>
      <c r="AT779" s="218" t="s">
        <v>137</v>
      </c>
      <c r="AU779" s="218" t="s">
        <v>161</v>
      </c>
      <c r="AY779" s="20" t="s">
        <v>135</v>
      </c>
      <c r="BE779" s="219">
        <f>IF(N779="základní",J779,0)</f>
        <v>0</v>
      </c>
      <c r="BF779" s="219">
        <f>IF(N779="snížená",J779,0)</f>
        <v>0</v>
      </c>
      <c r="BG779" s="219">
        <f>IF(N779="zákl. přenesená",J779,0)</f>
        <v>0</v>
      </c>
      <c r="BH779" s="219">
        <f>IF(N779="sníž. přenesená",J779,0)</f>
        <v>0</v>
      </c>
      <c r="BI779" s="219">
        <f>IF(N779="nulová",J779,0)</f>
        <v>0</v>
      </c>
      <c r="BJ779" s="20" t="s">
        <v>81</v>
      </c>
      <c r="BK779" s="219">
        <f>ROUND(I779*H779,2)</f>
        <v>0</v>
      </c>
      <c r="BL779" s="20" t="s">
        <v>142</v>
      </c>
      <c r="BM779" s="218" t="s">
        <v>1055</v>
      </c>
    </row>
    <row r="780" s="2" customFormat="1">
      <c r="A780" s="41"/>
      <c r="B780" s="42"/>
      <c r="C780" s="43"/>
      <c r="D780" s="220" t="s">
        <v>144</v>
      </c>
      <c r="E780" s="43"/>
      <c r="F780" s="221" t="s">
        <v>1056</v>
      </c>
      <c r="G780" s="43"/>
      <c r="H780" s="43"/>
      <c r="I780" s="222"/>
      <c r="J780" s="43"/>
      <c r="K780" s="43"/>
      <c r="L780" s="47"/>
      <c r="M780" s="223"/>
      <c r="N780" s="224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144</v>
      </c>
      <c r="AU780" s="20" t="s">
        <v>161</v>
      </c>
    </row>
    <row r="781" s="2" customFormat="1">
      <c r="A781" s="41"/>
      <c r="B781" s="42"/>
      <c r="C781" s="43"/>
      <c r="D781" s="225" t="s">
        <v>146</v>
      </c>
      <c r="E781" s="43"/>
      <c r="F781" s="226" t="s">
        <v>1057</v>
      </c>
      <c r="G781" s="43"/>
      <c r="H781" s="43"/>
      <c r="I781" s="222"/>
      <c r="J781" s="43"/>
      <c r="K781" s="43"/>
      <c r="L781" s="47"/>
      <c r="M781" s="223"/>
      <c r="N781" s="224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146</v>
      </c>
      <c r="AU781" s="20" t="s">
        <v>161</v>
      </c>
    </row>
    <row r="782" s="13" customFormat="1">
      <c r="A782" s="13"/>
      <c r="B782" s="227"/>
      <c r="C782" s="228"/>
      <c r="D782" s="220" t="s">
        <v>148</v>
      </c>
      <c r="E782" s="229" t="s">
        <v>28</v>
      </c>
      <c r="F782" s="230" t="s">
        <v>1051</v>
      </c>
      <c r="G782" s="228"/>
      <c r="H782" s="231">
        <v>389.94999999999999</v>
      </c>
      <c r="I782" s="232"/>
      <c r="J782" s="228"/>
      <c r="K782" s="228"/>
      <c r="L782" s="233"/>
      <c r="M782" s="234"/>
      <c r="N782" s="235"/>
      <c r="O782" s="235"/>
      <c r="P782" s="235"/>
      <c r="Q782" s="235"/>
      <c r="R782" s="235"/>
      <c r="S782" s="235"/>
      <c r="T782" s="236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7" t="s">
        <v>148</v>
      </c>
      <c r="AU782" s="237" t="s">
        <v>161</v>
      </c>
      <c r="AV782" s="13" t="s">
        <v>83</v>
      </c>
      <c r="AW782" s="13" t="s">
        <v>35</v>
      </c>
      <c r="AX782" s="13" t="s">
        <v>81</v>
      </c>
      <c r="AY782" s="237" t="s">
        <v>135</v>
      </c>
    </row>
    <row r="783" s="2" customFormat="1" ht="24.15" customHeight="1">
      <c r="A783" s="41"/>
      <c r="B783" s="42"/>
      <c r="C783" s="207" t="s">
        <v>1058</v>
      </c>
      <c r="D783" s="207" t="s">
        <v>137</v>
      </c>
      <c r="E783" s="208" t="s">
        <v>1059</v>
      </c>
      <c r="F783" s="209" t="s">
        <v>1060</v>
      </c>
      <c r="G783" s="210" t="s">
        <v>269</v>
      </c>
      <c r="H783" s="211">
        <v>2075.8299999999999</v>
      </c>
      <c r="I783" s="212"/>
      <c r="J783" s="213">
        <f>ROUND(I783*H783,2)</f>
        <v>0</v>
      </c>
      <c r="K783" s="209" t="s">
        <v>141</v>
      </c>
      <c r="L783" s="47"/>
      <c r="M783" s="214" t="s">
        <v>28</v>
      </c>
      <c r="N783" s="215" t="s">
        <v>44</v>
      </c>
      <c r="O783" s="87"/>
      <c r="P783" s="216">
        <f>O783*H783</f>
        <v>0</v>
      </c>
      <c r="Q783" s="216">
        <v>0</v>
      </c>
      <c r="R783" s="216">
        <f>Q783*H783</f>
        <v>0</v>
      </c>
      <c r="S783" s="216">
        <v>0.23999999999999999</v>
      </c>
      <c r="T783" s="217">
        <f>S783*H783</f>
        <v>498.19919999999996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8" t="s">
        <v>142</v>
      </c>
      <c r="AT783" s="218" t="s">
        <v>137</v>
      </c>
      <c r="AU783" s="218" t="s">
        <v>161</v>
      </c>
      <c r="AY783" s="20" t="s">
        <v>135</v>
      </c>
      <c r="BE783" s="219">
        <f>IF(N783="základní",J783,0)</f>
        <v>0</v>
      </c>
      <c r="BF783" s="219">
        <f>IF(N783="snížená",J783,0)</f>
        <v>0</v>
      </c>
      <c r="BG783" s="219">
        <f>IF(N783="zákl. přenesená",J783,0)</f>
        <v>0</v>
      </c>
      <c r="BH783" s="219">
        <f>IF(N783="sníž. přenesená",J783,0)</f>
        <v>0</v>
      </c>
      <c r="BI783" s="219">
        <f>IF(N783="nulová",J783,0)</f>
        <v>0</v>
      </c>
      <c r="BJ783" s="20" t="s">
        <v>81</v>
      </c>
      <c r="BK783" s="219">
        <f>ROUND(I783*H783,2)</f>
        <v>0</v>
      </c>
      <c r="BL783" s="20" t="s">
        <v>142</v>
      </c>
      <c r="BM783" s="218" t="s">
        <v>1061</v>
      </c>
    </row>
    <row r="784" s="2" customFormat="1">
      <c r="A784" s="41"/>
      <c r="B784" s="42"/>
      <c r="C784" s="43"/>
      <c r="D784" s="220" t="s">
        <v>144</v>
      </c>
      <c r="E784" s="43"/>
      <c r="F784" s="221" t="s">
        <v>1062</v>
      </c>
      <c r="G784" s="43"/>
      <c r="H784" s="43"/>
      <c r="I784" s="222"/>
      <c r="J784" s="43"/>
      <c r="K784" s="43"/>
      <c r="L784" s="47"/>
      <c r="M784" s="223"/>
      <c r="N784" s="224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144</v>
      </c>
      <c r="AU784" s="20" t="s">
        <v>161</v>
      </c>
    </row>
    <row r="785" s="2" customFormat="1">
      <c r="A785" s="41"/>
      <c r="B785" s="42"/>
      <c r="C785" s="43"/>
      <c r="D785" s="225" t="s">
        <v>146</v>
      </c>
      <c r="E785" s="43"/>
      <c r="F785" s="226" t="s">
        <v>1063</v>
      </c>
      <c r="G785" s="43"/>
      <c r="H785" s="43"/>
      <c r="I785" s="222"/>
      <c r="J785" s="43"/>
      <c r="K785" s="43"/>
      <c r="L785" s="47"/>
      <c r="M785" s="223"/>
      <c r="N785" s="224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146</v>
      </c>
      <c r="AU785" s="20" t="s">
        <v>161</v>
      </c>
    </row>
    <row r="786" s="13" customFormat="1">
      <c r="A786" s="13"/>
      <c r="B786" s="227"/>
      <c r="C786" s="228"/>
      <c r="D786" s="220" t="s">
        <v>148</v>
      </c>
      <c r="E786" s="229" t="s">
        <v>28</v>
      </c>
      <c r="F786" s="230" t="s">
        <v>1064</v>
      </c>
      <c r="G786" s="228"/>
      <c r="H786" s="231">
        <v>2075.8299999999999</v>
      </c>
      <c r="I786" s="232"/>
      <c r="J786" s="228"/>
      <c r="K786" s="228"/>
      <c r="L786" s="233"/>
      <c r="M786" s="234"/>
      <c r="N786" s="235"/>
      <c r="O786" s="235"/>
      <c r="P786" s="235"/>
      <c r="Q786" s="235"/>
      <c r="R786" s="235"/>
      <c r="S786" s="235"/>
      <c r="T786" s="23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7" t="s">
        <v>148</v>
      </c>
      <c r="AU786" s="237" t="s">
        <v>161</v>
      </c>
      <c r="AV786" s="13" t="s">
        <v>83</v>
      </c>
      <c r="AW786" s="13" t="s">
        <v>35</v>
      </c>
      <c r="AX786" s="13" t="s">
        <v>81</v>
      </c>
      <c r="AY786" s="237" t="s">
        <v>135</v>
      </c>
    </row>
    <row r="787" s="2" customFormat="1" ht="24.15" customHeight="1">
      <c r="A787" s="41"/>
      <c r="B787" s="42"/>
      <c r="C787" s="207" t="s">
        <v>1065</v>
      </c>
      <c r="D787" s="207" t="s">
        <v>137</v>
      </c>
      <c r="E787" s="208" t="s">
        <v>1066</v>
      </c>
      <c r="F787" s="209" t="s">
        <v>1067</v>
      </c>
      <c r="G787" s="210" t="s">
        <v>269</v>
      </c>
      <c r="H787" s="211">
        <v>2075.8299999999999</v>
      </c>
      <c r="I787" s="212"/>
      <c r="J787" s="213">
        <f>ROUND(I787*H787,2)</f>
        <v>0</v>
      </c>
      <c r="K787" s="209" t="s">
        <v>141</v>
      </c>
      <c r="L787" s="47"/>
      <c r="M787" s="214" t="s">
        <v>28</v>
      </c>
      <c r="N787" s="215" t="s">
        <v>44</v>
      </c>
      <c r="O787" s="87"/>
      <c r="P787" s="216">
        <f>O787*H787</f>
        <v>0</v>
      </c>
      <c r="Q787" s="216">
        <v>0</v>
      </c>
      <c r="R787" s="216">
        <f>Q787*H787</f>
        <v>0</v>
      </c>
      <c r="S787" s="216">
        <v>0.098000000000000004</v>
      </c>
      <c r="T787" s="217">
        <f>S787*H787</f>
        <v>203.43134000000001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18" t="s">
        <v>142</v>
      </c>
      <c r="AT787" s="218" t="s">
        <v>137</v>
      </c>
      <c r="AU787" s="218" t="s">
        <v>161</v>
      </c>
      <c r="AY787" s="20" t="s">
        <v>135</v>
      </c>
      <c r="BE787" s="219">
        <f>IF(N787="základní",J787,0)</f>
        <v>0</v>
      </c>
      <c r="BF787" s="219">
        <f>IF(N787="snížená",J787,0)</f>
        <v>0</v>
      </c>
      <c r="BG787" s="219">
        <f>IF(N787="zákl. přenesená",J787,0)</f>
        <v>0</v>
      </c>
      <c r="BH787" s="219">
        <f>IF(N787="sníž. přenesená",J787,0)</f>
        <v>0</v>
      </c>
      <c r="BI787" s="219">
        <f>IF(N787="nulová",J787,0)</f>
        <v>0</v>
      </c>
      <c r="BJ787" s="20" t="s">
        <v>81</v>
      </c>
      <c r="BK787" s="219">
        <f>ROUND(I787*H787,2)</f>
        <v>0</v>
      </c>
      <c r="BL787" s="20" t="s">
        <v>142</v>
      </c>
      <c r="BM787" s="218" t="s">
        <v>1068</v>
      </c>
    </row>
    <row r="788" s="2" customFormat="1">
      <c r="A788" s="41"/>
      <c r="B788" s="42"/>
      <c r="C788" s="43"/>
      <c r="D788" s="220" t="s">
        <v>144</v>
      </c>
      <c r="E788" s="43"/>
      <c r="F788" s="221" t="s">
        <v>1069</v>
      </c>
      <c r="G788" s="43"/>
      <c r="H788" s="43"/>
      <c r="I788" s="222"/>
      <c r="J788" s="43"/>
      <c r="K788" s="43"/>
      <c r="L788" s="47"/>
      <c r="M788" s="223"/>
      <c r="N788" s="224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144</v>
      </c>
      <c r="AU788" s="20" t="s">
        <v>161</v>
      </c>
    </row>
    <row r="789" s="2" customFormat="1">
      <c r="A789" s="41"/>
      <c r="B789" s="42"/>
      <c r="C789" s="43"/>
      <c r="D789" s="225" t="s">
        <v>146</v>
      </c>
      <c r="E789" s="43"/>
      <c r="F789" s="226" t="s">
        <v>1070</v>
      </c>
      <c r="G789" s="43"/>
      <c r="H789" s="43"/>
      <c r="I789" s="222"/>
      <c r="J789" s="43"/>
      <c r="K789" s="43"/>
      <c r="L789" s="47"/>
      <c r="M789" s="223"/>
      <c r="N789" s="224"/>
      <c r="O789" s="87"/>
      <c r="P789" s="87"/>
      <c r="Q789" s="87"/>
      <c r="R789" s="87"/>
      <c r="S789" s="87"/>
      <c r="T789" s="88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T789" s="20" t="s">
        <v>146</v>
      </c>
      <c r="AU789" s="20" t="s">
        <v>161</v>
      </c>
    </row>
    <row r="790" s="13" customFormat="1">
      <c r="A790" s="13"/>
      <c r="B790" s="227"/>
      <c r="C790" s="228"/>
      <c r="D790" s="220" t="s">
        <v>148</v>
      </c>
      <c r="E790" s="229" t="s">
        <v>28</v>
      </c>
      <c r="F790" s="230" t="s">
        <v>1064</v>
      </c>
      <c r="G790" s="228"/>
      <c r="H790" s="231">
        <v>2075.8299999999999</v>
      </c>
      <c r="I790" s="232"/>
      <c r="J790" s="228"/>
      <c r="K790" s="228"/>
      <c r="L790" s="233"/>
      <c r="M790" s="234"/>
      <c r="N790" s="235"/>
      <c r="O790" s="235"/>
      <c r="P790" s="235"/>
      <c r="Q790" s="235"/>
      <c r="R790" s="235"/>
      <c r="S790" s="235"/>
      <c r="T790" s="236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7" t="s">
        <v>148</v>
      </c>
      <c r="AU790" s="237" t="s">
        <v>161</v>
      </c>
      <c r="AV790" s="13" t="s">
        <v>83</v>
      </c>
      <c r="AW790" s="13" t="s">
        <v>35</v>
      </c>
      <c r="AX790" s="13" t="s">
        <v>81</v>
      </c>
      <c r="AY790" s="237" t="s">
        <v>135</v>
      </c>
    </row>
    <row r="791" s="2" customFormat="1" ht="24.15" customHeight="1">
      <c r="A791" s="41"/>
      <c r="B791" s="42"/>
      <c r="C791" s="207" t="s">
        <v>1071</v>
      </c>
      <c r="D791" s="207" t="s">
        <v>137</v>
      </c>
      <c r="E791" s="208" t="s">
        <v>1072</v>
      </c>
      <c r="F791" s="209" t="s">
        <v>1073</v>
      </c>
      <c r="G791" s="210" t="s">
        <v>269</v>
      </c>
      <c r="H791" s="211">
        <v>27</v>
      </c>
      <c r="I791" s="212"/>
      <c r="J791" s="213">
        <f>ROUND(I791*H791,2)</f>
        <v>0</v>
      </c>
      <c r="K791" s="209" t="s">
        <v>141</v>
      </c>
      <c r="L791" s="47"/>
      <c r="M791" s="214" t="s">
        <v>28</v>
      </c>
      <c r="N791" s="215" t="s">
        <v>44</v>
      </c>
      <c r="O791" s="87"/>
      <c r="P791" s="216">
        <f>O791*H791</f>
        <v>0</v>
      </c>
      <c r="Q791" s="216">
        <v>0</v>
      </c>
      <c r="R791" s="216">
        <f>Q791*H791</f>
        <v>0</v>
      </c>
      <c r="S791" s="216">
        <v>0.17000000000000001</v>
      </c>
      <c r="T791" s="217">
        <f>S791*H791</f>
        <v>4.5900000000000007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18" t="s">
        <v>142</v>
      </c>
      <c r="AT791" s="218" t="s">
        <v>137</v>
      </c>
      <c r="AU791" s="218" t="s">
        <v>161</v>
      </c>
      <c r="AY791" s="20" t="s">
        <v>135</v>
      </c>
      <c r="BE791" s="219">
        <f>IF(N791="základní",J791,0)</f>
        <v>0</v>
      </c>
      <c r="BF791" s="219">
        <f>IF(N791="snížená",J791,0)</f>
        <v>0</v>
      </c>
      <c r="BG791" s="219">
        <f>IF(N791="zákl. přenesená",J791,0)</f>
        <v>0</v>
      </c>
      <c r="BH791" s="219">
        <f>IF(N791="sníž. přenesená",J791,0)</f>
        <v>0</v>
      </c>
      <c r="BI791" s="219">
        <f>IF(N791="nulová",J791,0)</f>
        <v>0</v>
      </c>
      <c r="BJ791" s="20" t="s">
        <v>81</v>
      </c>
      <c r="BK791" s="219">
        <f>ROUND(I791*H791,2)</f>
        <v>0</v>
      </c>
      <c r="BL791" s="20" t="s">
        <v>142</v>
      </c>
      <c r="BM791" s="218" t="s">
        <v>1074</v>
      </c>
    </row>
    <row r="792" s="2" customFormat="1">
      <c r="A792" s="41"/>
      <c r="B792" s="42"/>
      <c r="C792" s="43"/>
      <c r="D792" s="220" t="s">
        <v>144</v>
      </c>
      <c r="E792" s="43"/>
      <c r="F792" s="221" t="s">
        <v>1075</v>
      </c>
      <c r="G792" s="43"/>
      <c r="H792" s="43"/>
      <c r="I792" s="222"/>
      <c r="J792" s="43"/>
      <c r="K792" s="43"/>
      <c r="L792" s="47"/>
      <c r="M792" s="223"/>
      <c r="N792" s="224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144</v>
      </c>
      <c r="AU792" s="20" t="s">
        <v>161</v>
      </c>
    </row>
    <row r="793" s="2" customFormat="1">
      <c r="A793" s="41"/>
      <c r="B793" s="42"/>
      <c r="C793" s="43"/>
      <c r="D793" s="225" t="s">
        <v>146</v>
      </c>
      <c r="E793" s="43"/>
      <c r="F793" s="226" t="s">
        <v>1076</v>
      </c>
      <c r="G793" s="43"/>
      <c r="H793" s="43"/>
      <c r="I793" s="222"/>
      <c r="J793" s="43"/>
      <c r="K793" s="43"/>
      <c r="L793" s="47"/>
      <c r="M793" s="223"/>
      <c r="N793" s="224"/>
      <c r="O793" s="87"/>
      <c r="P793" s="87"/>
      <c r="Q793" s="87"/>
      <c r="R793" s="87"/>
      <c r="S793" s="87"/>
      <c r="T793" s="88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T793" s="20" t="s">
        <v>146</v>
      </c>
      <c r="AU793" s="20" t="s">
        <v>161</v>
      </c>
    </row>
    <row r="794" s="13" customFormat="1">
      <c r="A794" s="13"/>
      <c r="B794" s="227"/>
      <c r="C794" s="228"/>
      <c r="D794" s="220" t="s">
        <v>148</v>
      </c>
      <c r="E794" s="229" t="s">
        <v>28</v>
      </c>
      <c r="F794" s="230" t="s">
        <v>349</v>
      </c>
      <c r="G794" s="228"/>
      <c r="H794" s="231">
        <v>27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7" t="s">
        <v>148</v>
      </c>
      <c r="AU794" s="237" t="s">
        <v>161</v>
      </c>
      <c r="AV794" s="13" t="s">
        <v>83</v>
      </c>
      <c r="AW794" s="13" t="s">
        <v>35</v>
      </c>
      <c r="AX794" s="13" t="s">
        <v>81</v>
      </c>
      <c r="AY794" s="237" t="s">
        <v>135</v>
      </c>
    </row>
    <row r="795" s="2" customFormat="1" ht="24.15" customHeight="1">
      <c r="A795" s="41"/>
      <c r="B795" s="42"/>
      <c r="C795" s="207" t="s">
        <v>1077</v>
      </c>
      <c r="D795" s="207" t="s">
        <v>137</v>
      </c>
      <c r="E795" s="208" t="s">
        <v>1078</v>
      </c>
      <c r="F795" s="209" t="s">
        <v>1079</v>
      </c>
      <c r="G795" s="210" t="s">
        <v>269</v>
      </c>
      <c r="H795" s="211">
        <v>6</v>
      </c>
      <c r="I795" s="212"/>
      <c r="J795" s="213">
        <f>ROUND(I795*H795,2)</f>
        <v>0</v>
      </c>
      <c r="K795" s="209" t="s">
        <v>141</v>
      </c>
      <c r="L795" s="47"/>
      <c r="M795" s="214" t="s">
        <v>28</v>
      </c>
      <c r="N795" s="215" t="s">
        <v>44</v>
      </c>
      <c r="O795" s="87"/>
      <c r="P795" s="216">
        <f>O795*H795</f>
        <v>0</v>
      </c>
      <c r="Q795" s="216">
        <v>0</v>
      </c>
      <c r="R795" s="216">
        <f>Q795*H795</f>
        <v>0</v>
      </c>
      <c r="S795" s="216">
        <v>0.23999999999999999</v>
      </c>
      <c r="T795" s="217">
        <f>S795*H795</f>
        <v>1.44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18" t="s">
        <v>142</v>
      </c>
      <c r="AT795" s="218" t="s">
        <v>137</v>
      </c>
      <c r="AU795" s="218" t="s">
        <v>161</v>
      </c>
      <c r="AY795" s="20" t="s">
        <v>135</v>
      </c>
      <c r="BE795" s="219">
        <f>IF(N795="základní",J795,0)</f>
        <v>0</v>
      </c>
      <c r="BF795" s="219">
        <f>IF(N795="snížená",J795,0)</f>
        <v>0</v>
      </c>
      <c r="BG795" s="219">
        <f>IF(N795="zákl. přenesená",J795,0)</f>
        <v>0</v>
      </c>
      <c r="BH795" s="219">
        <f>IF(N795="sníž. přenesená",J795,0)</f>
        <v>0</v>
      </c>
      <c r="BI795" s="219">
        <f>IF(N795="nulová",J795,0)</f>
        <v>0</v>
      </c>
      <c r="BJ795" s="20" t="s">
        <v>81</v>
      </c>
      <c r="BK795" s="219">
        <f>ROUND(I795*H795,2)</f>
        <v>0</v>
      </c>
      <c r="BL795" s="20" t="s">
        <v>142</v>
      </c>
      <c r="BM795" s="218" t="s">
        <v>1080</v>
      </c>
    </row>
    <row r="796" s="2" customFormat="1">
      <c r="A796" s="41"/>
      <c r="B796" s="42"/>
      <c r="C796" s="43"/>
      <c r="D796" s="220" t="s">
        <v>144</v>
      </c>
      <c r="E796" s="43"/>
      <c r="F796" s="221" t="s">
        <v>1081</v>
      </c>
      <c r="G796" s="43"/>
      <c r="H796" s="43"/>
      <c r="I796" s="222"/>
      <c r="J796" s="43"/>
      <c r="K796" s="43"/>
      <c r="L796" s="47"/>
      <c r="M796" s="223"/>
      <c r="N796" s="224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144</v>
      </c>
      <c r="AU796" s="20" t="s">
        <v>161</v>
      </c>
    </row>
    <row r="797" s="2" customFormat="1">
      <c r="A797" s="41"/>
      <c r="B797" s="42"/>
      <c r="C797" s="43"/>
      <c r="D797" s="225" t="s">
        <v>146</v>
      </c>
      <c r="E797" s="43"/>
      <c r="F797" s="226" t="s">
        <v>1082</v>
      </c>
      <c r="G797" s="43"/>
      <c r="H797" s="43"/>
      <c r="I797" s="222"/>
      <c r="J797" s="43"/>
      <c r="K797" s="43"/>
      <c r="L797" s="47"/>
      <c r="M797" s="223"/>
      <c r="N797" s="224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146</v>
      </c>
      <c r="AU797" s="20" t="s">
        <v>161</v>
      </c>
    </row>
    <row r="798" s="13" customFormat="1">
      <c r="A798" s="13"/>
      <c r="B798" s="227"/>
      <c r="C798" s="228"/>
      <c r="D798" s="220" t="s">
        <v>148</v>
      </c>
      <c r="E798" s="229" t="s">
        <v>28</v>
      </c>
      <c r="F798" s="230" t="s">
        <v>1043</v>
      </c>
      <c r="G798" s="228"/>
      <c r="H798" s="231">
        <v>6</v>
      </c>
      <c r="I798" s="232"/>
      <c r="J798" s="228"/>
      <c r="K798" s="228"/>
      <c r="L798" s="233"/>
      <c r="M798" s="234"/>
      <c r="N798" s="235"/>
      <c r="O798" s="235"/>
      <c r="P798" s="235"/>
      <c r="Q798" s="235"/>
      <c r="R798" s="235"/>
      <c r="S798" s="235"/>
      <c r="T798" s="23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7" t="s">
        <v>148</v>
      </c>
      <c r="AU798" s="237" t="s">
        <v>161</v>
      </c>
      <c r="AV798" s="13" t="s">
        <v>83</v>
      </c>
      <c r="AW798" s="13" t="s">
        <v>35</v>
      </c>
      <c r="AX798" s="13" t="s">
        <v>81</v>
      </c>
      <c r="AY798" s="237" t="s">
        <v>135</v>
      </c>
    </row>
    <row r="799" s="2" customFormat="1" ht="24.15" customHeight="1">
      <c r="A799" s="41"/>
      <c r="B799" s="42"/>
      <c r="C799" s="207" t="s">
        <v>1083</v>
      </c>
      <c r="D799" s="207" t="s">
        <v>137</v>
      </c>
      <c r="E799" s="208" t="s">
        <v>1084</v>
      </c>
      <c r="F799" s="209" t="s">
        <v>1085</v>
      </c>
      <c r="G799" s="210" t="s">
        <v>269</v>
      </c>
      <c r="H799" s="211">
        <v>3470.3499999999999</v>
      </c>
      <c r="I799" s="212"/>
      <c r="J799" s="213">
        <f>ROUND(I799*H799,2)</f>
        <v>0</v>
      </c>
      <c r="K799" s="209" t="s">
        <v>141</v>
      </c>
      <c r="L799" s="47"/>
      <c r="M799" s="214" t="s">
        <v>28</v>
      </c>
      <c r="N799" s="215" t="s">
        <v>44</v>
      </c>
      <c r="O799" s="87"/>
      <c r="P799" s="216">
        <f>O799*H799</f>
        <v>0</v>
      </c>
      <c r="Q799" s="216">
        <v>0</v>
      </c>
      <c r="R799" s="216">
        <f>Q799*H799</f>
        <v>0</v>
      </c>
      <c r="S799" s="216">
        <v>0.625</v>
      </c>
      <c r="T799" s="217">
        <f>S799*H799</f>
        <v>2168.96875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8" t="s">
        <v>142</v>
      </c>
      <c r="AT799" s="218" t="s">
        <v>137</v>
      </c>
      <c r="AU799" s="218" t="s">
        <v>161</v>
      </c>
      <c r="AY799" s="20" t="s">
        <v>135</v>
      </c>
      <c r="BE799" s="219">
        <f>IF(N799="základní",J799,0)</f>
        <v>0</v>
      </c>
      <c r="BF799" s="219">
        <f>IF(N799="snížená",J799,0)</f>
        <v>0</v>
      </c>
      <c r="BG799" s="219">
        <f>IF(N799="zákl. přenesená",J799,0)</f>
        <v>0</v>
      </c>
      <c r="BH799" s="219">
        <f>IF(N799="sníž. přenesená",J799,0)</f>
        <v>0</v>
      </c>
      <c r="BI799" s="219">
        <f>IF(N799="nulová",J799,0)</f>
        <v>0</v>
      </c>
      <c r="BJ799" s="20" t="s">
        <v>81</v>
      </c>
      <c r="BK799" s="219">
        <f>ROUND(I799*H799,2)</f>
        <v>0</v>
      </c>
      <c r="BL799" s="20" t="s">
        <v>142</v>
      </c>
      <c r="BM799" s="218" t="s">
        <v>1086</v>
      </c>
    </row>
    <row r="800" s="2" customFormat="1">
      <c r="A800" s="41"/>
      <c r="B800" s="42"/>
      <c r="C800" s="43"/>
      <c r="D800" s="220" t="s">
        <v>144</v>
      </c>
      <c r="E800" s="43"/>
      <c r="F800" s="221" t="s">
        <v>1087</v>
      </c>
      <c r="G800" s="43"/>
      <c r="H800" s="43"/>
      <c r="I800" s="222"/>
      <c r="J800" s="43"/>
      <c r="K800" s="43"/>
      <c r="L800" s="47"/>
      <c r="M800" s="223"/>
      <c r="N800" s="224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144</v>
      </c>
      <c r="AU800" s="20" t="s">
        <v>161</v>
      </c>
    </row>
    <row r="801" s="2" customFormat="1">
      <c r="A801" s="41"/>
      <c r="B801" s="42"/>
      <c r="C801" s="43"/>
      <c r="D801" s="225" t="s">
        <v>146</v>
      </c>
      <c r="E801" s="43"/>
      <c r="F801" s="226" t="s">
        <v>1088</v>
      </c>
      <c r="G801" s="43"/>
      <c r="H801" s="43"/>
      <c r="I801" s="222"/>
      <c r="J801" s="43"/>
      <c r="K801" s="43"/>
      <c r="L801" s="47"/>
      <c r="M801" s="223"/>
      <c r="N801" s="224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146</v>
      </c>
      <c r="AU801" s="20" t="s">
        <v>161</v>
      </c>
    </row>
    <row r="802" s="2" customFormat="1">
      <c r="A802" s="41"/>
      <c r="B802" s="42"/>
      <c r="C802" s="43"/>
      <c r="D802" s="220" t="s">
        <v>209</v>
      </c>
      <c r="E802" s="43"/>
      <c r="F802" s="270" t="s">
        <v>1089</v>
      </c>
      <c r="G802" s="43"/>
      <c r="H802" s="43"/>
      <c r="I802" s="222"/>
      <c r="J802" s="43"/>
      <c r="K802" s="43"/>
      <c r="L802" s="47"/>
      <c r="M802" s="223"/>
      <c r="N802" s="224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209</v>
      </c>
      <c r="AU802" s="20" t="s">
        <v>161</v>
      </c>
    </row>
    <row r="803" s="13" customFormat="1">
      <c r="A803" s="13"/>
      <c r="B803" s="227"/>
      <c r="C803" s="228"/>
      <c r="D803" s="220" t="s">
        <v>148</v>
      </c>
      <c r="E803" s="229" t="s">
        <v>28</v>
      </c>
      <c r="F803" s="230" t="s">
        <v>1090</v>
      </c>
      <c r="G803" s="228"/>
      <c r="H803" s="231">
        <v>793.63999999999999</v>
      </c>
      <c r="I803" s="232"/>
      <c r="J803" s="228"/>
      <c r="K803" s="228"/>
      <c r="L803" s="233"/>
      <c r="M803" s="234"/>
      <c r="N803" s="235"/>
      <c r="O803" s="235"/>
      <c r="P803" s="235"/>
      <c r="Q803" s="235"/>
      <c r="R803" s="235"/>
      <c r="S803" s="235"/>
      <c r="T803" s="23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7" t="s">
        <v>148</v>
      </c>
      <c r="AU803" s="237" t="s">
        <v>161</v>
      </c>
      <c r="AV803" s="13" t="s">
        <v>83</v>
      </c>
      <c r="AW803" s="13" t="s">
        <v>35</v>
      </c>
      <c r="AX803" s="13" t="s">
        <v>73</v>
      </c>
      <c r="AY803" s="237" t="s">
        <v>135</v>
      </c>
    </row>
    <row r="804" s="13" customFormat="1">
      <c r="A804" s="13"/>
      <c r="B804" s="227"/>
      <c r="C804" s="228"/>
      <c r="D804" s="220" t="s">
        <v>148</v>
      </c>
      <c r="E804" s="229" t="s">
        <v>28</v>
      </c>
      <c r="F804" s="230" t="s">
        <v>1091</v>
      </c>
      <c r="G804" s="228"/>
      <c r="H804" s="231">
        <v>1031.25</v>
      </c>
      <c r="I804" s="232"/>
      <c r="J804" s="228"/>
      <c r="K804" s="228"/>
      <c r="L804" s="233"/>
      <c r="M804" s="234"/>
      <c r="N804" s="235"/>
      <c r="O804" s="235"/>
      <c r="P804" s="235"/>
      <c r="Q804" s="235"/>
      <c r="R804" s="235"/>
      <c r="S804" s="235"/>
      <c r="T804" s="23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7" t="s">
        <v>148</v>
      </c>
      <c r="AU804" s="237" t="s">
        <v>161</v>
      </c>
      <c r="AV804" s="13" t="s">
        <v>83</v>
      </c>
      <c r="AW804" s="13" t="s">
        <v>35</v>
      </c>
      <c r="AX804" s="13" t="s">
        <v>73</v>
      </c>
      <c r="AY804" s="237" t="s">
        <v>135</v>
      </c>
    </row>
    <row r="805" s="13" customFormat="1">
      <c r="A805" s="13"/>
      <c r="B805" s="227"/>
      <c r="C805" s="228"/>
      <c r="D805" s="220" t="s">
        <v>148</v>
      </c>
      <c r="E805" s="229" t="s">
        <v>28</v>
      </c>
      <c r="F805" s="230" t="s">
        <v>1092</v>
      </c>
      <c r="G805" s="228"/>
      <c r="H805" s="231">
        <v>1645.46</v>
      </c>
      <c r="I805" s="232"/>
      <c r="J805" s="228"/>
      <c r="K805" s="228"/>
      <c r="L805" s="233"/>
      <c r="M805" s="234"/>
      <c r="N805" s="235"/>
      <c r="O805" s="235"/>
      <c r="P805" s="235"/>
      <c r="Q805" s="235"/>
      <c r="R805" s="235"/>
      <c r="S805" s="235"/>
      <c r="T805" s="23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7" t="s">
        <v>148</v>
      </c>
      <c r="AU805" s="237" t="s">
        <v>161</v>
      </c>
      <c r="AV805" s="13" t="s">
        <v>83</v>
      </c>
      <c r="AW805" s="13" t="s">
        <v>35</v>
      </c>
      <c r="AX805" s="13" t="s">
        <v>73</v>
      </c>
      <c r="AY805" s="237" t="s">
        <v>135</v>
      </c>
    </row>
    <row r="806" s="16" customFormat="1">
      <c r="A806" s="16"/>
      <c r="B806" s="259"/>
      <c r="C806" s="260"/>
      <c r="D806" s="220" t="s">
        <v>148</v>
      </c>
      <c r="E806" s="261" t="s">
        <v>28</v>
      </c>
      <c r="F806" s="262" t="s">
        <v>172</v>
      </c>
      <c r="G806" s="260"/>
      <c r="H806" s="263">
        <v>3470.3499999999999</v>
      </c>
      <c r="I806" s="264"/>
      <c r="J806" s="260"/>
      <c r="K806" s="260"/>
      <c r="L806" s="265"/>
      <c r="M806" s="266"/>
      <c r="N806" s="267"/>
      <c r="O806" s="267"/>
      <c r="P806" s="267"/>
      <c r="Q806" s="267"/>
      <c r="R806" s="267"/>
      <c r="S806" s="267"/>
      <c r="T806" s="268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T806" s="269" t="s">
        <v>148</v>
      </c>
      <c r="AU806" s="269" t="s">
        <v>161</v>
      </c>
      <c r="AV806" s="16" t="s">
        <v>142</v>
      </c>
      <c r="AW806" s="16" t="s">
        <v>35</v>
      </c>
      <c r="AX806" s="16" t="s">
        <v>81</v>
      </c>
      <c r="AY806" s="269" t="s">
        <v>135</v>
      </c>
    </row>
    <row r="807" s="2" customFormat="1" ht="24.15" customHeight="1">
      <c r="A807" s="41"/>
      <c r="B807" s="42"/>
      <c r="C807" s="207" t="s">
        <v>1093</v>
      </c>
      <c r="D807" s="207" t="s">
        <v>137</v>
      </c>
      <c r="E807" s="208" t="s">
        <v>1094</v>
      </c>
      <c r="F807" s="209" t="s">
        <v>1095</v>
      </c>
      <c r="G807" s="210" t="s">
        <v>269</v>
      </c>
      <c r="H807" s="211">
        <v>806.94000000000005</v>
      </c>
      <c r="I807" s="212"/>
      <c r="J807" s="213">
        <f>ROUND(I807*H807,2)</f>
        <v>0</v>
      </c>
      <c r="K807" s="209" t="s">
        <v>141</v>
      </c>
      <c r="L807" s="47"/>
      <c r="M807" s="214" t="s">
        <v>28</v>
      </c>
      <c r="N807" s="215" t="s">
        <v>44</v>
      </c>
      <c r="O807" s="87"/>
      <c r="P807" s="216">
        <f>O807*H807</f>
        <v>0</v>
      </c>
      <c r="Q807" s="216">
        <v>1.0000000000000001E-05</v>
      </c>
      <c r="R807" s="216">
        <f>Q807*H807</f>
        <v>0.0080694000000000009</v>
      </c>
      <c r="S807" s="216">
        <v>0.11500000000000001</v>
      </c>
      <c r="T807" s="217">
        <f>S807*H807</f>
        <v>92.798100000000005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18" t="s">
        <v>142</v>
      </c>
      <c r="AT807" s="218" t="s">
        <v>137</v>
      </c>
      <c r="AU807" s="218" t="s">
        <v>161</v>
      </c>
      <c r="AY807" s="20" t="s">
        <v>135</v>
      </c>
      <c r="BE807" s="219">
        <f>IF(N807="základní",J807,0)</f>
        <v>0</v>
      </c>
      <c r="BF807" s="219">
        <f>IF(N807="snížená",J807,0)</f>
        <v>0</v>
      </c>
      <c r="BG807" s="219">
        <f>IF(N807="zákl. přenesená",J807,0)</f>
        <v>0</v>
      </c>
      <c r="BH807" s="219">
        <f>IF(N807="sníž. přenesená",J807,0)</f>
        <v>0</v>
      </c>
      <c r="BI807" s="219">
        <f>IF(N807="nulová",J807,0)</f>
        <v>0</v>
      </c>
      <c r="BJ807" s="20" t="s">
        <v>81</v>
      </c>
      <c r="BK807" s="219">
        <f>ROUND(I807*H807,2)</f>
        <v>0</v>
      </c>
      <c r="BL807" s="20" t="s">
        <v>142</v>
      </c>
      <c r="BM807" s="218" t="s">
        <v>1096</v>
      </c>
    </row>
    <row r="808" s="2" customFormat="1">
      <c r="A808" s="41"/>
      <c r="B808" s="42"/>
      <c r="C808" s="43"/>
      <c r="D808" s="220" t="s">
        <v>144</v>
      </c>
      <c r="E808" s="43"/>
      <c r="F808" s="221" t="s">
        <v>1097</v>
      </c>
      <c r="G808" s="43"/>
      <c r="H808" s="43"/>
      <c r="I808" s="222"/>
      <c r="J808" s="43"/>
      <c r="K808" s="43"/>
      <c r="L808" s="47"/>
      <c r="M808" s="223"/>
      <c r="N808" s="224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144</v>
      </c>
      <c r="AU808" s="20" t="s">
        <v>161</v>
      </c>
    </row>
    <row r="809" s="2" customFormat="1">
      <c r="A809" s="41"/>
      <c r="B809" s="42"/>
      <c r="C809" s="43"/>
      <c r="D809" s="225" t="s">
        <v>146</v>
      </c>
      <c r="E809" s="43"/>
      <c r="F809" s="226" t="s">
        <v>1098</v>
      </c>
      <c r="G809" s="43"/>
      <c r="H809" s="43"/>
      <c r="I809" s="222"/>
      <c r="J809" s="43"/>
      <c r="K809" s="43"/>
      <c r="L809" s="47"/>
      <c r="M809" s="223"/>
      <c r="N809" s="224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146</v>
      </c>
      <c r="AU809" s="20" t="s">
        <v>161</v>
      </c>
    </row>
    <row r="810" s="13" customFormat="1">
      <c r="A810" s="13"/>
      <c r="B810" s="227"/>
      <c r="C810" s="228"/>
      <c r="D810" s="220" t="s">
        <v>148</v>
      </c>
      <c r="E810" s="229" t="s">
        <v>28</v>
      </c>
      <c r="F810" s="230" t="s">
        <v>1099</v>
      </c>
      <c r="G810" s="228"/>
      <c r="H810" s="231">
        <v>806.94000000000005</v>
      </c>
      <c r="I810" s="232"/>
      <c r="J810" s="228"/>
      <c r="K810" s="228"/>
      <c r="L810" s="233"/>
      <c r="M810" s="234"/>
      <c r="N810" s="235"/>
      <c r="O810" s="235"/>
      <c r="P810" s="235"/>
      <c r="Q810" s="235"/>
      <c r="R810" s="235"/>
      <c r="S810" s="235"/>
      <c r="T810" s="23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7" t="s">
        <v>148</v>
      </c>
      <c r="AU810" s="237" t="s">
        <v>161</v>
      </c>
      <c r="AV810" s="13" t="s">
        <v>83</v>
      </c>
      <c r="AW810" s="13" t="s">
        <v>35</v>
      </c>
      <c r="AX810" s="13" t="s">
        <v>81</v>
      </c>
      <c r="AY810" s="237" t="s">
        <v>135</v>
      </c>
    </row>
    <row r="811" s="2" customFormat="1" ht="24.15" customHeight="1">
      <c r="A811" s="41"/>
      <c r="B811" s="42"/>
      <c r="C811" s="207" t="s">
        <v>1100</v>
      </c>
      <c r="D811" s="207" t="s">
        <v>137</v>
      </c>
      <c r="E811" s="208" t="s">
        <v>1101</v>
      </c>
      <c r="F811" s="209" t="s">
        <v>1102</v>
      </c>
      <c r="G811" s="210" t="s">
        <v>269</v>
      </c>
      <c r="H811" s="211">
        <v>2710.75</v>
      </c>
      <c r="I811" s="212"/>
      <c r="J811" s="213">
        <f>ROUND(I811*H811,2)</f>
        <v>0</v>
      </c>
      <c r="K811" s="209" t="s">
        <v>141</v>
      </c>
      <c r="L811" s="47"/>
      <c r="M811" s="214" t="s">
        <v>28</v>
      </c>
      <c r="N811" s="215" t="s">
        <v>44</v>
      </c>
      <c r="O811" s="87"/>
      <c r="P811" s="216">
        <f>O811*H811</f>
        <v>0</v>
      </c>
      <c r="Q811" s="216">
        <v>2.0000000000000002E-05</v>
      </c>
      <c r="R811" s="216">
        <f>Q811*H811</f>
        <v>0.054215000000000006</v>
      </c>
      <c r="S811" s="216">
        <v>0.13800000000000001</v>
      </c>
      <c r="T811" s="217">
        <f>S811*H811</f>
        <v>374.08350000000002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18" t="s">
        <v>142</v>
      </c>
      <c r="AT811" s="218" t="s">
        <v>137</v>
      </c>
      <c r="AU811" s="218" t="s">
        <v>161</v>
      </c>
      <c r="AY811" s="20" t="s">
        <v>135</v>
      </c>
      <c r="BE811" s="219">
        <f>IF(N811="základní",J811,0)</f>
        <v>0</v>
      </c>
      <c r="BF811" s="219">
        <f>IF(N811="snížená",J811,0)</f>
        <v>0</v>
      </c>
      <c r="BG811" s="219">
        <f>IF(N811="zákl. přenesená",J811,0)</f>
        <v>0</v>
      </c>
      <c r="BH811" s="219">
        <f>IF(N811="sníž. přenesená",J811,0)</f>
        <v>0</v>
      </c>
      <c r="BI811" s="219">
        <f>IF(N811="nulová",J811,0)</f>
        <v>0</v>
      </c>
      <c r="BJ811" s="20" t="s">
        <v>81</v>
      </c>
      <c r="BK811" s="219">
        <f>ROUND(I811*H811,2)</f>
        <v>0</v>
      </c>
      <c r="BL811" s="20" t="s">
        <v>142</v>
      </c>
      <c r="BM811" s="218" t="s">
        <v>1103</v>
      </c>
    </row>
    <row r="812" s="2" customFormat="1">
      <c r="A812" s="41"/>
      <c r="B812" s="42"/>
      <c r="C812" s="43"/>
      <c r="D812" s="220" t="s">
        <v>144</v>
      </c>
      <c r="E812" s="43"/>
      <c r="F812" s="221" t="s">
        <v>1104</v>
      </c>
      <c r="G812" s="43"/>
      <c r="H812" s="43"/>
      <c r="I812" s="222"/>
      <c r="J812" s="43"/>
      <c r="K812" s="43"/>
      <c r="L812" s="47"/>
      <c r="M812" s="223"/>
      <c r="N812" s="224"/>
      <c r="O812" s="87"/>
      <c r="P812" s="87"/>
      <c r="Q812" s="87"/>
      <c r="R812" s="87"/>
      <c r="S812" s="87"/>
      <c r="T812" s="88"/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T812" s="20" t="s">
        <v>144</v>
      </c>
      <c r="AU812" s="20" t="s">
        <v>161</v>
      </c>
    </row>
    <row r="813" s="2" customFormat="1">
      <c r="A813" s="41"/>
      <c r="B813" s="42"/>
      <c r="C813" s="43"/>
      <c r="D813" s="225" t="s">
        <v>146</v>
      </c>
      <c r="E813" s="43"/>
      <c r="F813" s="226" t="s">
        <v>1105</v>
      </c>
      <c r="G813" s="43"/>
      <c r="H813" s="43"/>
      <c r="I813" s="222"/>
      <c r="J813" s="43"/>
      <c r="K813" s="43"/>
      <c r="L813" s="47"/>
      <c r="M813" s="223"/>
      <c r="N813" s="224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146</v>
      </c>
      <c r="AU813" s="20" t="s">
        <v>161</v>
      </c>
    </row>
    <row r="814" s="13" customFormat="1">
      <c r="A814" s="13"/>
      <c r="B814" s="227"/>
      <c r="C814" s="228"/>
      <c r="D814" s="220" t="s">
        <v>148</v>
      </c>
      <c r="E814" s="229" t="s">
        <v>28</v>
      </c>
      <c r="F814" s="230" t="s">
        <v>1106</v>
      </c>
      <c r="G814" s="228"/>
      <c r="H814" s="231">
        <v>1031.25</v>
      </c>
      <c r="I814" s="232"/>
      <c r="J814" s="228"/>
      <c r="K814" s="228"/>
      <c r="L814" s="233"/>
      <c r="M814" s="234"/>
      <c r="N814" s="235"/>
      <c r="O814" s="235"/>
      <c r="P814" s="235"/>
      <c r="Q814" s="235"/>
      <c r="R814" s="235"/>
      <c r="S814" s="235"/>
      <c r="T814" s="23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7" t="s">
        <v>148</v>
      </c>
      <c r="AU814" s="237" t="s">
        <v>161</v>
      </c>
      <c r="AV814" s="13" t="s">
        <v>83</v>
      </c>
      <c r="AW814" s="13" t="s">
        <v>35</v>
      </c>
      <c r="AX814" s="13" t="s">
        <v>73</v>
      </c>
      <c r="AY814" s="237" t="s">
        <v>135</v>
      </c>
    </row>
    <row r="815" s="13" customFormat="1">
      <c r="A815" s="13"/>
      <c r="B815" s="227"/>
      <c r="C815" s="228"/>
      <c r="D815" s="220" t="s">
        <v>148</v>
      </c>
      <c r="E815" s="229" t="s">
        <v>28</v>
      </c>
      <c r="F815" s="230" t="s">
        <v>1107</v>
      </c>
      <c r="G815" s="228"/>
      <c r="H815" s="231">
        <v>1679.5</v>
      </c>
      <c r="I815" s="232"/>
      <c r="J815" s="228"/>
      <c r="K815" s="228"/>
      <c r="L815" s="233"/>
      <c r="M815" s="234"/>
      <c r="N815" s="235"/>
      <c r="O815" s="235"/>
      <c r="P815" s="235"/>
      <c r="Q815" s="235"/>
      <c r="R815" s="235"/>
      <c r="S815" s="235"/>
      <c r="T815" s="23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7" t="s">
        <v>148</v>
      </c>
      <c r="AU815" s="237" t="s">
        <v>161</v>
      </c>
      <c r="AV815" s="13" t="s">
        <v>83</v>
      </c>
      <c r="AW815" s="13" t="s">
        <v>35</v>
      </c>
      <c r="AX815" s="13" t="s">
        <v>73</v>
      </c>
      <c r="AY815" s="237" t="s">
        <v>135</v>
      </c>
    </row>
    <row r="816" s="16" customFormat="1">
      <c r="A816" s="16"/>
      <c r="B816" s="259"/>
      <c r="C816" s="260"/>
      <c r="D816" s="220" t="s">
        <v>148</v>
      </c>
      <c r="E816" s="261" t="s">
        <v>28</v>
      </c>
      <c r="F816" s="262" t="s">
        <v>172</v>
      </c>
      <c r="G816" s="260"/>
      <c r="H816" s="263">
        <v>2710.75</v>
      </c>
      <c r="I816" s="264"/>
      <c r="J816" s="260"/>
      <c r="K816" s="260"/>
      <c r="L816" s="265"/>
      <c r="M816" s="266"/>
      <c r="N816" s="267"/>
      <c r="O816" s="267"/>
      <c r="P816" s="267"/>
      <c r="Q816" s="267"/>
      <c r="R816" s="267"/>
      <c r="S816" s="267"/>
      <c r="T816" s="268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69" t="s">
        <v>148</v>
      </c>
      <c r="AU816" s="269" t="s">
        <v>161</v>
      </c>
      <c r="AV816" s="16" t="s">
        <v>142</v>
      </c>
      <c r="AW816" s="16" t="s">
        <v>35</v>
      </c>
      <c r="AX816" s="16" t="s">
        <v>81</v>
      </c>
      <c r="AY816" s="269" t="s">
        <v>135</v>
      </c>
    </row>
    <row r="817" s="2" customFormat="1" ht="16.5" customHeight="1">
      <c r="A817" s="41"/>
      <c r="B817" s="42"/>
      <c r="C817" s="207" t="s">
        <v>1108</v>
      </c>
      <c r="D817" s="207" t="s">
        <v>137</v>
      </c>
      <c r="E817" s="208" t="s">
        <v>1109</v>
      </c>
      <c r="F817" s="209" t="s">
        <v>1110</v>
      </c>
      <c r="G817" s="210" t="s">
        <v>315</v>
      </c>
      <c r="H817" s="211">
        <v>443.26999999999998</v>
      </c>
      <c r="I817" s="212"/>
      <c r="J817" s="213">
        <f>ROUND(I817*H817,2)</f>
        <v>0</v>
      </c>
      <c r="K817" s="209" t="s">
        <v>141</v>
      </c>
      <c r="L817" s="47"/>
      <c r="M817" s="214" t="s">
        <v>28</v>
      </c>
      <c r="N817" s="215" t="s">
        <v>44</v>
      </c>
      <c r="O817" s="87"/>
      <c r="P817" s="216">
        <f>O817*H817</f>
        <v>0</v>
      </c>
      <c r="Q817" s="216">
        <v>0</v>
      </c>
      <c r="R817" s="216">
        <f>Q817*H817</f>
        <v>0</v>
      </c>
      <c r="S817" s="216">
        <v>0.28999999999999998</v>
      </c>
      <c r="T817" s="217">
        <f>S817*H817</f>
        <v>128.54829999999998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18" t="s">
        <v>142</v>
      </c>
      <c r="AT817" s="218" t="s">
        <v>137</v>
      </c>
      <c r="AU817" s="218" t="s">
        <v>161</v>
      </c>
      <c r="AY817" s="20" t="s">
        <v>135</v>
      </c>
      <c r="BE817" s="219">
        <f>IF(N817="základní",J817,0)</f>
        <v>0</v>
      </c>
      <c r="BF817" s="219">
        <f>IF(N817="snížená",J817,0)</f>
        <v>0</v>
      </c>
      <c r="BG817" s="219">
        <f>IF(N817="zákl. přenesená",J817,0)</f>
        <v>0</v>
      </c>
      <c r="BH817" s="219">
        <f>IF(N817="sníž. přenesená",J817,0)</f>
        <v>0</v>
      </c>
      <c r="BI817" s="219">
        <f>IF(N817="nulová",J817,0)</f>
        <v>0</v>
      </c>
      <c r="BJ817" s="20" t="s">
        <v>81</v>
      </c>
      <c r="BK817" s="219">
        <f>ROUND(I817*H817,2)</f>
        <v>0</v>
      </c>
      <c r="BL817" s="20" t="s">
        <v>142</v>
      </c>
      <c r="BM817" s="218" t="s">
        <v>1111</v>
      </c>
    </row>
    <row r="818" s="2" customFormat="1">
      <c r="A818" s="41"/>
      <c r="B818" s="42"/>
      <c r="C818" s="43"/>
      <c r="D818" s="220" t="s">
        <v>144</v>
      </c>
      <c r="E818" s="43"/>
      <c r="F818" s="221" t="s">
        <v>1112</v>
      </c>
      <c r="G818" s="43"/>
      <c r="H818" s="43"/>
      <c r="I818" s="222"/>
      <c r="J818" s="43"/>
      <c r="K818" s="43"/>
      <c r="L818" s="47"/>
      <c r="M818" s="223"/>
      <c r="N818" s="224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144</v>
      </c>
      <c r="AU818" s="20" t="s">
        <v>161</v>
      </c>
    </row>
    <row r="819" s="2" customFormat="1">
      <c r="A819" s="41"/>
      <c r="B819" s="42"/>
      <c r="C819" s="43"/>
      <c r="D819" s="225" t="s">
        <v>146</v>
      </c>
      <c r="E819" s="43"/>
      <c r="F819" s="226" t="s">
        <v>1113</v>
      </c>
      <c r="G819" s="43"/>
      <c r="H819" s="43"/>
      <c r="I819" s="222"/>
      <c r="J819" s="43"/>
      <c r="K819" s="43"/>
      <c r="L819" s="47"/>
      <c r="M819" s="223"/>
      <c r="N819" s="224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20" t="s">
        <v>146</v>
      </c>
      <c r="AU819" s="20" t="s">
        <v>161</v>
      </c>
    </row>
    <row r="820" s="13" customFormat="1">
      <c r="A820" s="13"/>
      <c r="B820" s="227"/>
      <c r="C820" s="228"/>
      <c r="D820" s="220" t="s">
        <v>148</v>
      </c>
      <c r="E820" s="229" t="s">
        <v>28</v>
      </c>
      <c r="F820" s="230" t="s">
        <v>1114</v>
      </c>
      <c r="G820" s="228"/>
      <c r="H820" s="231">
        <v>443.26999999999998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7" t="s">
        <v>148</v>
      </c>
      <c r="AU820" s="237" t="s">
        <v>161</v>
      </c>
      <c r="AV820" s="13" t="s">
        <v>83</v>
      </c>
      <c r="AW820" s="13" t="s">
        <v>35</v>
      </c>
      <c r="AX820" s="13" t="s">
        <v>81</v>
      </c>
      <c r="AY820" s="237" t="s">
        <v>135</v>
      </c>
    </row>
    <row r="821" s="2" customFormat="1" ht="16.5" customHeight="1">
      <c r="A821" s="41"/>
      <c r="B821" s="42"/>
      <c r="C821" s="207" t="s">
        <v>1115</v>
      </c>
      <c r="D821" s="207" t="s">
        <v>137</v>
      </c>
      <c r="E821" s="208" t="s">
        <v>1116</v>
      </c>
      <c r="F821" s="209" t="s">
        <v>1117</v>
      </c>
      <c r="G821" s="210" t="s">
        <v>315</v>
      </c>
      <c r="H821" s="211">
        <v>312.13</v>
      </c>
      <c r="I821" s="212"/>
      <c r="J821" s="213">
        <f>ROUND(I821*H821,2)</f>
        <v>0</v>
      </c>
      <c r="K821" s="209" t="s">
        <v>141</v>
      </c>
      <c r="L821" s="47"/>
      <c r="M821" s="214" t="s">
        <v>28</v>
      </c>
      <c r="N821" s="215" t="s">
        <v>44</v>
      </c>
      <c r="O821" s="87"/>
      <c r="P821" s="216">
        <f>O821*H821</f>
        <v>0</v>
      </c>
      <c r="Q821" s="216">
        <v>0</v>
      </c>
      <c r="R821" s="216">
        <f>Q821*H821</f>
        <v>0</v>
      </c>
      <c r="S821" s="216">
        <v>0.20499999999999999</v>
      </c>
      <c r="T821" s="217">
        <f>S821*H821</f>
        <v>63.986649999999997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8" t="s">
        <v>142</v>
      </c>
      <c r="AT821" s="218" t="s">
        <v>137</v>
      </c>
      <c r="AU821" s="218" t="s">
        <v>161</v>
      </c>
      <c r="AY821" s="20" t="s">
        <v>135</v>
      </c>
      <c r="BE821" s="219">
        <f>IF(N821="základní",J821,0)</f>
        <v>0</v>
      </c>
      <c r="BF821" s="219">
        <f>IF(N821="snížená",J821,0)</f>
        <v>0</v>
      </c>
      <c r="BG821" s="219">
        <f>IF(N821="zákl. přenesená",J821,0)</f>
        <v>0</v>
      </c>
      <c r="BH821" s="219">
        <f>IF(N821="sníž. přenesená",J821,0)</f>
        <v>0</v>
      </c>
      <c r="BI821" s="219">
        <f>IF(N821="nulová",J821,0)</f>
        <v>0</v>
      </c>
      <c r="BJ821" s="20" t="s">
        <v>81</v>
      </c>
      <c r="BK821" s="219">
        <f>ROUND(I821*H821,2)</f>
        <v>0</v>
      </c>
      <c r="BL821" s="20" t="s">
        <v>142</v>
      </c>
      <c r="BM821" s="218" t="s">
        <v>1118</v>
      </c>
    </row>
    <row r="822" s="2" customFormat="1">
      <c r="A822" s="41"/>
      <c r="B822" s="42"/>
      <c r="C822" s="43"/>
      <c r="D822" s="220" t="s">
        <v>144</v>
      </c>
      <c r="E822" s="43"/>
      <c r="F822" s="221" t="s">
        <v>1119</v>
      </c>
      <c r="G822" s="43"/>
      <c r="H822" s="43"/>
      <c r="I822" s="222"/>
      <c r="J822" s="43"/>
      <c r="K822" s="43"/>
      <c r="L822" s="47"/>
      <c r="M822" s="223"/>
      <c r="N822" s="224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144</v>
      </c>
      <c r="AU822" s="20" t="s">
        <v>161</v>
      </c>
    </row>
    <row r="823" s="2" customFormat="1">
      <c r="A823" s="41"/>
      <c r="B823" s="42"/>
      <c r="C823" s="43"/>
      <c r="D823" s="225" t="s">
        <v>146</v>
      </c>
      <c r="E823" s="43"/>
      <c r="F823" s="226" t="s">
        <v>1120</v>
      </c>
      <c r="G823" s="43"/>
      <c r="H823" s="43"/>
      <c r="I823" s="222"/>
      <c r="J823" s="43"/>
      <c r="K823" s="43"/>
      <c r="L823" s="47"/>
      <c r="M823" s="223"/>
      <c r="N823" s="224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146</v>
      </c>
      <c r="AU823" s="20" t="s">
        <v>161</v>
      </c>
    </row>
    <row r="824" s="13" customFormat="1">
      <c r="A824" s="13"/>
      <c r="B824" s="227"/>
      <c r="C824" s="228"/>
      <c r="D824" s="220" t="s">
        <v>148</v>
      </c>
      <c r="E824" s="229" t="s">
        <v>28</v>
      </c>
      <c r="F824" s="230" t="s">
        <v>1121</v>
      </c>
      <c r="G824" s="228"/>
      <c r="H824" s="231">
        <v>312.13</v>
      </c>
      <c r="I824" s="232"/>
      <c r="J824" s="228"/>
      <c r="K824" s="228"/>
      <c r="L824" s="233"/>
      <c r="M824" s="234"/>
      <c r="N824" s="235"/>
      <c r="O824" s="235"/>
      <c r="P824" s="235"/>
      <c r="Q824" s="235"/>
      <c r="R824" s="235"/>
      <c r="S824" s="235"/>
      <c r="T824" s="23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7" t="s">
        <v>148</v>
      </c>
      <c r="AU824" s="237" t="s">
        <v>161</v>
      </c>
      <c r="AV824" s="13" t="s">
        <v>83</v>
      </c>
      <c r="AW824" s="13" t="s">
        <v>35</v>
      </c>
      <c r="AX824" s="13" t="s">
        <v>81</v>
      </c>
      <c r="AY824" s="237" t="s">
        <v>135</v>
      </c>
    </row>
    <row r="825" s="2" customFormat="1" ht="16.5" customHeight="1">
      <c r="A825" s="41"/>
      <c r="B825" s="42"/>
      <c r="C825" s="207" t="s">
        <v>1122</v>
      </c>
      <c r="D825" s="207" t="s">
        <v>137</v>
      </c>
      <c r="E825" s="208" t="s">
        <v>1123</v>
      </c>
      <c r="F825" s="209" t="s">
        <v>1124</v>
      </c>
      <c r="G825" s="210" t="s">
        <v>315</v>
      </c>
      <c r="H825" s="211">
        <v>1543.4300000000001</v>
      </c>
      <c r="I825" s="212"/>
      <c r="J825" s="213">
        <f>ROUND(I825*H825,2)</f>
        <v>0</v>
      </c>
      <c r="K825" s="209" t="s">
        <v>141</v>
      </c>
      <c r="L825" s="47"/>
      <c r="M825" s="214" t="s">
        <v>28</v>
      </c>
      <c r="N825" s="215" t="s">
        <v>44</v>
      </c>
      <c r="O825" s="87"/>
      <c r="P825" s="216">
        <f>O825*H825</f>
        <v>0</v>
      </c>
      <c r="Q825" s="216">
        <v>0</v>
      </c>
      <c r="R825" s="216">
        <f>Q825*H825</f>
        <v>0</v>
      </c>
      <c r="S825" s="216">
        <v>0.040000000000000001</v>
      </c>
      <c r="T825" s="217">
        <f>S825*H825</f>
        <v>61.737200000000001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18" t="s">
        <v>142</v>
      </c>
      <c r="AT825" s="218" t="s">
        <v>137</v>
      </c>
      <c r="AU825" s="218" t="s">
        <v>161</v>
      </c>
      <c r="AY825" s="20" t="s">
        <v>135</v>
      </c>
      <c r="BE825" s="219">
        <f>IF(N825="základní",J825,0)</f>
        <v>0</v>
      </c>
      <c r="BF825" s="219">
        <f>IF(N825="snížená",J825,0)</f>
        <v>0</v>
      </c>
      <c r="BG825" s="219">
        <f>IF(N825="zákl. přenesená",J825,0)</f>
        <v>0</v>
      </c>
      <c r="BH825" s="219">
        <f>IF(N825="sníž. přenesená",J825,0)</f>
        <v>0</v>
      </c>
      <c r="BI825" s="219">
        <f>IF(N825="nulová",J825,0)</f>
        <v>0</v>
      </c>
      <c r="BJ825" s="20" t="s">
        <v>81</v>
      </c>
      <c r="BK825" s="219">
        <f>ROUND(I825*H825,2)</f>
        <v>0</v>
      </c>
      <c r="BL825" s="20" t="s">
        <v>142</v>
      </c>
      <c r="BM825" s="218" t="s">
        <v>1125</v>
      </c>
    </row>
    <row r="826" s="2" customFormat="1">
      <c r="A826" s="41"/>
      <c r="B826" s="42"/>
      <c r="C826" s="43"/>
      <c r="D826" s="220" t="s">
        <v>144</v>
      </c>
      <c r="E826" s="43"/>
      <c r="F826" s="221" t="s">
        <v>1126</v>
      </c>
      <c r="G826" s="43"/>
      <c r="H826" s="43"/>
      <c r="I826" s="222"/>
      <c r="J826" s="43"/>
      <c r="K826" s="43"/>
      <c r="L826" s="47"/>
      <c r="M826" s="223"/>
      <c r="N826" s="224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144</v>
      </c>
      <c r="AU826" s="20" t="s">
        <v>161</v>
      </c>
    </row>
    <row r="827" s="2" customFormat="1">
      <c r="A827" s="41"/>
      <c r="B827" s="42"/>
      <c r="C827" s="43"/>
      <c r="D827" s="225" t="s">
        <v>146</v>
      </c>
      <c r="E827" s="43"/>
      <c r="F827" s="226" t="s">
        <v>1127</v>
      </c>
      <c r="G827" s="43"/>
      <c r="H827" s="43"/>
      <c r="I827" s="222"/>
      <c r="J827" s="43"/>
      <c r="K827" s="43"/>
      <c r="L827" s="47"/>
      <c r="M827" s="223"/>
      <c r="N827" s="224"/>
      <c r="O827" s="87"/>
      <c r="P827" s="87"/>
      <c r="Q827" s="87"/>
      <c r="R827" s="87"/>
      <c r="S827" s="87"/>
      <c r="T827" s="88"/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T827" s="20" t="s">
        <v>146</v>
      </c>
      <c r="AU827" s="20" t="s">
        <v>161</v>
      </c>
    </row>
    <row r="828" s="13" customFormat="1">
      <c r="A828" s="13"/>
      <c r="B828" s="227"/>
      <c r="C828" s="228"/>
      <c r="D828" s="220" t="s">
        <v>148</v>
      </c>
      <c r="E828" s="229" t="s">
        <v>28</v>
      </c>
      <c r="F828" s="230" t="s">
        <v>1128</v>
      </c>
      <c r="G828" s="228"/>
      <c r="H828" s="231">
        <v>1543.4300000000001</v>
      </c>
      <c r="I828" s="232"/>
      <c r="J828" s="228"/>
      <c r="K828" s="228"/>
      <c r="L828" s="233"/>
      <c r="M828" s="234"/>
      <c r="N828" s="235"/>
      <c r="O828" s="235"/>
      <c r="P828" s="235"/>
      <c r="Q828" s="235"/>
      <c r="R828" s="235"/>
      <c r="S828" s="235"/>
      <c r="T828" s="23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7" t="s">
        <v>148</v>
      </c>
      <c r="AU828" s="237" t="s">
        <v>161</v>
      </c>
      <c r="AV828" s="13" t="s">
        <v>83</v>
      </c>
      <c r="AW828" s="13" t="s">
        <v>35</v>
      </c>
      <c r="AX828" s="13" t="s">
        <v>81</v>
      </c>
      <c r="AY828" s="237" t="s">
        <v>135</v>
      </c>
    </row>
    <row r="829" s="2" customFormat="1" ht="24.15" customHeight="1">
      <c r="A829" s="41"/>
      <c r="B829" s="42"/>
      <c r="C829" s="207" t="s">
        <v>1129</v>
      </c>
      <c r="D829" s="207" t="s">
        <v>137</v>
      </c>
      <c r="E829" s="208" t="s">
        <v>1130</v>
      </c>
      <c r="F829" s="209" t="s">
        <v>1131</v>
      </c>
      <c r="G829" s="210" t="s">
        <v>368</v>
      </c>
      <c r="H829" s="211">
        <v>9</v>
      </c>
      <c r="I829" s="212"/>
      <c r="J829" s="213">
        <f>ROUND(I829*H829,2)</f>
        <v>0</v>
      </c>
      <c r="K829" s="209" t="s">
        <v>141</v>
      </c>
      <c r="L829" s="47"/>
      <c r="M829" s="214" t="s">
        <v>28</v>
      </c>
      <c r="N829" s="215" t="s">
        <v>44</v>
      </c>
      <c r="O829" s="87"/>
      <c r="P829" s="216">
        <f>O829*H829</f>
        <v>0</v>
      </c>
      <c r="Q829" s="216">
        <v>0</v>
      </c>
      <c r="R829" s="216">
        <f>Q829*H829</f>
        <v>0</v>
      </c>
      <c r="S829" s="216">
        <v>0.082000000000000003</v>
      </c>
      <c r="T829" s="217">
        <f>S829*H829</f>
        <v>0.73799999999999999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8" t="s">
        <v>142</v>
      </c>
      <c r="AT829" s="218" t="s">
        <v>137</v>
      </c>
      <c r="AU829" s="218" t="s">
        <v>161</v>
      </c>
      <c r="AY829" s="20" t="s">
        <v>135</v>
      </c>
      <c r="BE829" s="219">
        <f>IF(N829="základní",J829,0)</f>
        <v>0</v>
      </c>
      <c r="BF829" s="219">
        <f>IF(N829="snížená",J829,0)</f>
        <v>0</v>
      </c>
      <c r="BG829" s="219">
        <f>IF(N829="zákl. přenesená",J829,0)</f>
        <v>0</v>
      </c>
      <c r="BH829" s="219">
        <f>IF(N829="sníž. přenesená",J829,0)</f>
        <v>0</v>
      </c>
      <c r="BI829" s="219">
        <f>IF(N829="nulová",J829,0)</f>
        <v>0</v>
      </c>
      <c r="BJ829" s="20" t="s">
        <v>81</v>
      </c>
      <c r="BK829" s="219">
        <f>ROUND(I829*H829,2)</f>
        <v>0</v>
      </c>
      <c r="BL829" s="20" t="s">
        <v>142</v>
      </c>
      <c r="BM829" s="218" t="s">
        <v>1132</v>
      </c>
    </row>
    <row r="830" s="2" customFormat="1">
      <c r="A830" s="41"/>
      <c r="B830" s="42"/>
      <c r="C830" s="43"/>
      <c r="D830" s="220" t="s">
        <v>144</v>
      </c>
      <c r="E830" s="43"/>
      <c r="F830" s="221" t="s">
        <v>1133</v>
      </c>
      <c r="G830" s="43"/>
      <c r="H830" s="43"/>
      <c r="I830" s="222"/>
      <c r="J830" s="43"/>
      <c r="K830" s="43"/>
      <c r="L830" s="47"/>
      <c r="M830" s="223"/>
      <c r="N830" s="224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144</v>
      </c>
      <c r="AU830" s="20" t="s">
        <v>161</v>
      </c>
    </row>
    <row r="831" s="2" customFormat="1">
      <c r="A831" s="41"/>
      <c r="B831" s="42"/>
      <c r="C831" s="43"/>
      <c r="D831" s="225" t="s">
        <v>146</v>
      </c>
      <c r="E831" s="43"/>
      <c r="F831" s="226" t="s">
        <v>1134</v>
      </c>
      <c r="G831" s="43"/>
      <c r="H831" s="43"/>
      <c r="I831" s="222"/>
      <c r="J831" s="43"/>
      <c r="K831" s="43"/>
      <c r="L831" s="47"/>
      <c r="M831" s="223"/>
      <c r="N831" s="224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146</v>
      </c>
      <c r="AU831" s="20" t="s">
        <v>161</v>
      </c>
    </row>
    <row r="832" s="13" customFormat="1">
      <c r="A832" s="13"/>
      <c r="B832" s="227"/>
      <c r="C832" s="228"/>
      <c r="D832" s="220" t="s">
        <v>148</v>
      </c>
      <c r="E832" s="229" t="s">
        <v>28</v>
      </c>
      <c r="F832" s="230" t="s">
        <v>1135</v>
      </c>
      <c r="G832" s="228"/>
      <c r="H832" s="231">
        <v>9</v>
      </c>
      <c r="I832" s="232"/>
      <c r="J832" s="228"/>
      <c r="K832" s="228"/>
      <c r="L832" s="233"/>
      <c r="M832" s="234"/>
      <c r="N832" s="235"/>
      <c r="O832" s="235"/>
      <c r="P832" s="235"/>
      <c r="Q832" s="235"/>
      <c r="R832" s="235"/>
      <c r="S832" s="235"/>
      <c r="T832" s="23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7" t="s">
        <v>148</v>
      </c>
      <c r="AU832" s="237" t="s">
        <v>161</v>
      </c>
      <c r="AV832" s="13" t="s">
        <v>83</v>
      </c>
      <c r="AW832" s="13" t="s">
        <v>35</v>
      </c>
      <c r="AX832" s="13" t="s">
        <v>81</v>
      </c>
      <c r="AY832" s="237" t="s">
        <v>135</v>
      </c>
    </row>
    <row r="833" s="2" customFormat="1" ht="24.15" customHeight="1">
      <c r="A833" s="41"/>
      <c r="B833" s="42"/>
      <c r="C833" s="207" t="s">
        <v>1136</v>
      </c>
      <c r="D833" s="207" t="s">
        <v>137</v>
      </c>
      <c r="E833" s="208" t="s">
        <v>1137</v>
      </c>
      <c r="F833" s="209" t="s">
        <v>1138</v>
      </c>
      <c r="G833" s="210" t="s">
        <v>368</v>
      </c>
      <c r="H833" s="211">
        <v>22</v>
      </c>
      <c r="I833" s="212"/>
      <c r="J833" s="213">
        <f>ROUND(I833*H833,2)</f>
        <v>0</v>
      </c>
      <c r="K833" s="209" t="s">
        <v>141</v>
      </c>
      <c r="L833" s="47"/>
      <c r="M833" s="214" t="s">
        <v>28</v>
      </c>
      <c r="N833" s="215" t="s">
        <v>44</v>
      </c>
      <c r="O833" s="87"/>
      <c r="P833" s="216">
        <f>O833*H833</f>
        <v>0</v>
      </c>
      <c r="Q833" s="216">
        <v>0</v>
      </c>
      <c r="R833" s="216">
        <f>Q833*H833</f>
        <v>0</v>
      </c>
      <c r="S833" s="216">
        <v>0.0040000000000000001</v>
      </c>
      <c r="T833" s="217">
        <f>S833*H833</f>
        <v>0.087999999999999995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18" t="s">
        <v>142</v>
      </c>
      <c r="AT833" s="218" t="s">
        <v>137</v>
      </c>
      <c r="AU833" s="218" t="s">
        <v>161</v>
      </c>
      <c r="AY833" s="20" t="s">
        <v>135</v>
      </c>
      <c r="BE833" s="219">
        <f>IF(N833="základní",J833,0)</f>
        <v>0</v>
      </c>
      <c r="BF833" s="219">
        <f>IF(N833="snížená",J833,0)</f>
        <v>0</v>
      </c>
      <c r="BG833" s="219">
        <f>IF(N833="zákl. přenesená",J833,0)</f>
        <v>0</v>
      </c>
      <c r="BH833" s="219">
        <f>IF(N833="sníž. přenesená",J833,0)</f>
        <v>0</v>
      </c>
      <c r="BI833" s="219">
        <f>IF(N833="nulová",J833,0)</f>
        <v>0</v>
      </c>
      <c r="BJ833" s="20" t="s">
        <v>81</v>
      </c>
      <c r="BK833" s="219">
        <f>ROUND(I833*H833,2)</f>
        <v>0</v>
      </c>
      <c r="BL833" s="20" t="s">
        <v>142</v>
      </c>
      <c r="BM833" s="218" t="s">
        <v>1139</v>
      </c>
    </row>
    <row r="834" s="2" customFormat="1">
      <c r="A834" s="41"/>
      <c r="B834" s="42"/>
      <c r="C834" s="43"/>
      <c r="D834" s="220" t="s">
        <v>144</v>
      </c>
      <c r="E834" s="43"/>
      <c r="F834" s="221" t="s">
        <v>1140</v>
      </c>
      <c r="G834" s="43"/>
      <c r="H834" s="43"/>
      <c r="I834" s="222"/>
      <c r="J834" s="43"/>
      <c r="K834" s="43"/>
      <c r="L834" s="47"/>
      <c r="M834" s="223"/>
      <c r="N834" s="224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144</v>
      </c>
      <c r="AU834" s="20" t="s">
        <v>161</v>
      </c>
    </row>
    <row r="835" s="2" customFormat="1">
      <c r="A835" s="41"/>
      <c r="B835" s="42"/>
      <c r="C835" s="43"/>
      <c r="D835" s="225" t="s">
        <v>146</v>
      </c>
      <c r="E835" s="43"/>
      <c r="F835" s="226" t="s">
        <v>1141</v>
      </c>
      <c r="G835" s="43"/>
      <c r="H835" s="43"/>
      <c r="I835" s="222"/>
      <c r="J835" s="43"/>
      <c r="K835" s="43"/>
      <c r="L835" s="47"/>
      <c r="M835" s="223"/>
      <c r="N835" s="224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146</v>
      </c>
      <c r="AU835" s="20" t="s">
        <v>161</v>
      </c>
    </row>
    <row r="836" s="13" customFormat="1">
      <c r="A836" s="13"/>
      <c r="B836" s="227"/>
      <c r="C836" s="228"/>
      <c r="D836" s="220" t="s">
        <v>148</v>
      </c>
      <c r="E836" s="229" t="s">
        <v>28</v>
      </c>
      <c r="F836" s="230" t="s">
        <v>1142</v>
      </c>
      <c r="G836" s="228"/>
      <c r="H836" s="231">
        <v>14</v>
      </c>
      <c r="I836" s="232"/>
      <c r="J836" s="228"/>
      <c r="K836" s="228"/>
      <c r="L836" s="233"/>
      <c r="M836" s="234"/>
      <c r="N836" s="235"/>
      <c r="O836" s="235"/>
      <c r="P836" s="235"/>
      <c r="Q836" s="235"/>
      <c r="R836" s="235"/>
      <c r="S836" s="235"/>
      <c r="T836" s="23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7" t="s">
        <v>148</v>
      </c>
      <c r="AU836" s="237" t="s">
        <v>161</v>
      </c>
      <c r="AV836" s="13" t="s">
        <v>83</v>
      </c>
      <c r="AW836" s="13" t="s">
        <v>35</v>
      </c>
      <c r="AX836" s="13" t="s">
        <v>73</v>
      </c>
      <c r="AY836" s="237" t="s">
        <v>135</v>
      </c>
    </row>
    <row r="837" s="13" customFormat="1">
      <c r="A837" s="13"/>
      <c r="B837" s="227"/>
      <c r="C837" s="228"/>
      <c r="D837" s="220" t="s">
        <v>148</v>
      </c>
      <c r="E837" s="229" t="s">
        <v>28</v>
      </c>
      <c r="F837" s="230" t="s">
        <v>1143</v>
      </c>
      <c r="G837" s="228"/>
      <c r="H837" s="231">
        <v>8</v>
      </c>
      <c r="I837" s="232"/>
      <c r="J837" s="228"/>
      <c r="K837" s="228"/>
      <c r="L837" s="233"/>
      <c r="M837" s="234"/>
      <c r="N837" s="235"/>
      <c r="O837" s="235"/>
      <c r="P837" s="235"/>
      <c r="Q837" s="235"/>
      <c r="R837" s="235"/>
      <c r="S837" s="235"/>
      <c r="T837" s="23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7" t="s">
        <v>148</v>
      </c>
      <c r="AU837" s="237" t="s">
        <v>161</v>
      </c>
      <c r="AV837" s="13" t="s">
        <v>83</v>
      </c>
      <c r="AW837" s="13" t="s">
        <v>35</v>
      </c>
      <c r="AX837" s="13" t="s">
        <v>73</v>
      </c>
      <c r="AY837" s="237" t="s">
        <v>135</v>
      </c>
    </row>
    <row r="838" s="16" customFormat="1">
      <c r="A838" s="16"/>
      <c r="B838" s="259"/>
      <c r="C838" s="260"/>
      <c r="D838" s="220" t="s">
        <v>148</v>
      </c>
      <c r="E838" s="261" t="s">
        <v>28</v>
      </c>
      <c r="F838" s="262" t="s">
        <v>172</v>
      </c>
      <c r="G838" s="260"/>
      <c r="H838" s="263">
        <v>22</v>
      </c>
      <c r="I838" s="264"/>
      <c r="J838" s="260"/>
      <c r="K838" s="260"/>
      <c r="L838" s="265"/>
      <c r="M838" s="266"/>
      <c r="N838" s="267"/>
      <c r="O838" s="267"/>
      <c r="P838" s="267"/>
      <c r="Q838" s="267"/>
      <c r="R838" s="267"/>
      <c r="S838" s="267"/>
      <c r="T838" s="268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T838" s="269" t="s">
        <v>148</v>
      </c>
      <c r="AU838" s="269" t="s">
        <v>161</v>
      </c>
      <c r="AV838" s="16" t="s">
        <v>142</v>
      </c>
      <c r="AW838" s="16" t="s">
        <v>35</v>
      </c>
      <c r="AX838" s="16" t="s">
        <v>81</v>
      </c>
      <c r="AY838" s="269" t="s">
        <v>135</v>
      </c>
    </row>
    <row r="839" s="2" customFormat="1" ht="16.5" customHeight="1">
      <c r="A839" s="41"/>
      <c r="B839" s="42"/>
      <c r="C839" s="207" t="s">
        <v>1144</v>
      </c>
      <c r="D839" s="207" t="s">
        <v>137</v>
      </c>
      <c r="E839" s="208" t="s">
        <v>1145</v>
      </c>
      <c r="F839" s="209" t="s">
        <v>1146</v>
      </c>
      <c r="G839" s="210" t="s">
        <v>315</v>
      </c>
      <c r="H839" s="211">
        <v>12.800000000000001</v>
      </c>
      <c r="I839" s="212"/>
      <c r="J839" s="213">
        <f>ROUND(I839*H839,2)</f>
        <v>0</v>
      </c>
      <c r="K839" s="209" t="s">
        <v>141</v>
      </c>
      <c r="L839" s="47"/>
      <c r="M839" s="214" t="s">
        <v>28</v>
      </c>
      <c r="N839" s="215" t="s">
        <v>44</v>
      </c>
      <c r="O839" s="87"/>
      <c r="P839" s="216">
        <f>O839*H839</f>
        <v>0</v>
      </c>
      <c r="Q839" s="216">
        <v>0</v>
      </c>
      <c r="R839" s="216">
        <f>Q839*H839</f>
        <v>0</v>
      </c>
      <c r="S839" s="216">
        <v>0.028000000000000001</v>
      </c>
      <c r="T839" s="217">
        <f>S839*H839</f>
        <v>0.35840000000000005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8" t="s">
        <v>142</v>
      </c>
      <c r="AT839" s="218" t="s">
        <v>137</v>
      </c>
      <c r="AU839" s="218" t="s">
        <v>161</v>
      </c>
      <c r="AY839" s="20" t="s">
        <v>135</v>
      </c>
      <c r="BE839" s="219">
        <f>IF(N839="základní",J839,0)</f>
        <v>0</v>
      </c>
      <c r="BF839" s="219">
        <f>IF(N839="snížená",J839,0)</f>
        <v>0</v>
      </c>
      <c r="BG839" s="219">
        <f>IF(N839="zákl. přenesená",J839,0)</f>
        <v>0</v>
      </c>
      <c r="BH839" s="219">
        <f>IF(N839="sníž. přenesená",J839,0)</f>
        <v>0</v>
      </c>
      <c r="BI839" s="219">
        <f>IF(N839="nulová",J839,0)</f>
        <v>0</v>
      </c>
      <c r="BJ839" s="20" t="s">
        <v>81</v>
      </c>
      <c r="BK839" s="219">
        <f>ROUND(I839*H839,2)</f>
        <v>0</v>
      </c>
      <c r="BL839" s="20" t="s">
        <v>142</v>
      </c>
      <c r="BM839" s="218" t="s">
        <v>1147</v>
      </c>
    </row>
    <row r="840" s="2" customFormat="1">
      <c r="A840" s="41"/>
      <c r="B840" s="42"/>
      <c r="C840" s="43"/>
      <c r="D840" s="220" t="s">
        <v>144</v>
      </c>
      <c r="E840" s="43"/>
      <c r="F840" s="221" t="s">
        <v>1148</v>
      </c>
      <c r="G840" s="43"/>
      <c r="H840" s="43"/>
      <c r="I840" s="222"/>
      <c r="J840" s="43"/>
      <c r="K840" s="43"/>
      <c r="L840" s="47"/>
      <c r="M840" s="223"/>
      <c r="N840" s="224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144</v>
      </c>
      <c r="AU840" s="20" t="s">
        <v>161</v>
      </c>
    </row>
    <row r="841" s="2" customFormat="1">
      <c r="A841" s="41"/>
      <c r="B841" s="42"/>
      <c r="C841" s="43"/>
      <c r="D841" s="225" t="s">
        <v>146</v>
      </c>
      <c r="E841" s="43"/>
      <c r="F841" s="226" t="s">
        <v>1149</v>
      </c>
      <c r="G841" s="43"/>
      <c r="H841" s="43"/>
      <c r="I841" s="222"/>
      <c r="J841" s="43"/>
      <c r="K841" s="43"/>
      <c r="L841" s="47"/>
      <c r="M841" s="223"/>
      <c r="N841" s="224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146</v>
      </c>
      <c r="AU841" s="20" t="s">
        <v>161</v>
      </c>
    </row>
    <row r="842" s="2" customFormat="1">
      <c r="A842" s="41"/>
      <c r="B842" s="42"/>
      <c r="C842" s="43"/>
      <c r="D842" s="220" t="s">
        <v>209</v>
      </c>
      <c r="E842" s="43"/>
      <c r="F842" s="270" t="s">
        <v>1150</v>
      </c>
      <c r="G842" s="43"/>
      <c r="H842" s="43"/>
      <c r="I842" s="222"/>
      <c r="J842" s="43"/>
      <c r="K842" s="43"/>
      <c r="L842" s="47"/>
      <c r="M842" s="223"/>
      <c r="N842" s="224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209</v>
      </c>
      <c r="AU842" s="20" t="s">
        <v>161</v>
      </c>
    </row>
    <row r="843" s="13" customFormat="1">
      <c r="A843" s="13"/>
      <c r="B843" s="227"/>
      <c r="C843" s="228"/>
      <c r="D843" s="220" t="s">
        <v>148</v>
      </c>
      <c r="E843" s="229" t="s">
        <v>28</v>
      </c>
      <c r="F843" s="230" t="s">
        <v>1151</v>
      </c>
      <c r="G843" s="228"/>
      <c r="H843" s="231">
        <v>12.800000000000001</v>
      </c>
      <c r="I843" s="232"/>
      <c r="J843" s="228"/>
      <c r="K843" s="228"/>
      <c r="L843" s="233"/>
      <c r="M843" s="234"/>
      <c r="N843" s="235"/>
      <c r="O843" s="235"/>
      <c r="P843" s="235"/>
      <c r="Q843" s="235"/>
      <c r="R843" s="235"/>
      <c r="S843" s="235"/>
      <c r="T843" s="23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7" t="s">
        <v>148</v>
      </c>
      <c r="AU843" s="237" t="s">
        <v>161</v>
      </c>
      <c r="AV843" s="13" t="s">
        <v>83</v>
      </c>
      <c r="AW843" s="13" t="s">
        <v>35</v>
      </c>
      <c r="AX843" s="13" t="s">
        <v>81</v>
      </c>
      <c r="AY843" s="237" t="s">
        <v>135</v>
      </c>
    </row>
    <row r="844" s="2" customFormat="1" ht="21.75" customHeight="1">
      <c r="A844" s="41"/>
      <c r="B844" s="42"/>
      <c r="C844" s="207" t="s">
        <v>1152</v>
      </c>
      <c r="D844" s="207" t="s">
        <v>137</v>
      </c>
      <c r="E844" s="208" t="s">
        <v>1153</v>
      </c>
      <c r="F844" s="209" t="s">
        <v>1154</v>
      </c>
      <c r="G844" s="210" t="s">
        <v>368</v>
      </c>
      <c r="H844" s="211">
        <v>3</v>
      </c>
      <c r="I844" s="212"/>
      <c r="J844" s="213">
        <f>ROUND(I844*H844,2)</f>
        <v>0</v>
      </c>
      <c r="K844" s="209" t="s">
        <v>141</v>
      </c>
      <c r="L844" s="47"/>
      <c r="M844" s="214" t="s">
        <v>28</v>
      </c>
      <c r="N844" s="215" t="s">
        <v>44</v>
      </c>
      <c r="O844" s="87"/>
      <c r="P844" s="216">
        <f>O844*H844</f>
        <v>0</v>
      </c>
      <c r="Q844" s="216">
        <v>0</v>
      </c>
      <c r="R844" s="216">
        <f>Q844*H844</f>
        <v>0</v>
      </c>
      <c r="S844" s="216">
        <v>0.086999999999999994</v>
      </c>
      <c r="T844" s="217">
        <f>S844*H844</f>
        <v>0.26100000000000001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18" t="s">
        <v>142</v>
      </c>
      <c r="AT844" s="218" t="s">
        <v>137</v>
      </c>
      <c r="AU844" s="218" t="s">
        <v>161</v>
      </c>
      <c r="AY844" s="20" t="s">
        <v>135</v>
      </c>
      <c r="BE844" s="219">
        <f>IF(N844="základní",J844,0)</f>
        <v>0</v>
      </c>
      <c r="BF844" s="219">
        <f>IF(N844="snížená",J844,0)</f>
        <v>0</v>
      </c>
      <c r="BG844" s="219">
        <f>IF(N844="zákl. přenesená",J844,0)</f>
        <v>0</v>
      </c>
      <c r="BH844" s="219">
        <f>IF(N844="sníž. přenesená",J844,0)</f>
        <v>0</v>
      </c>
      <c r="BI844" s="219">
        <f>IF(N844="nulová",J844,0)</f>
        <v>0</v>
      </c>
      <c r="BJ844" s="20" t="s">
        <v>81</v>
      </c>
      <c r="BK844" s="219">
        <f>ROUND(I844*H844,2)</f>
        <v>0</v>
      </c>
      <c r="BL844" s="20" t="s">
        <v>142</v>
      </c>
      <c r="BM844" s="218" t="s">
        <v>1155</v>
      </c>
    </row>
    <row r="845" s="2" customFormat="1">
      <c r="A845" s="41"/>
      <c r="B845" s="42"/>
      <c r="C845" s="43"/>
      <c r="D845" s="220" t="s">
        <v>144</v>
      </c>
      <c r="E845" s="43"/>
      <c r="F845" s="221" t="s">
        <v>1154</v>
      </c>
      <c r="G845" s="43"/>
      <c r="H845" s="43"/>
      <c r="I845" s="222"/>
      <c r="J845" s="43"/>
      <c r="K845" s="43"/>
      <c r="L845" s="47"/>
      <c r="M845" s="223"/>
      <c r="N845" s="224"/>
      <c r="O845" s="87"/>
      <c r="P845" s="87"/>
      <c r="Q845" s="87"/>
      <c r="R845" s="87"/>
      <c r="S845" s="87"/>
      <c r="T845" s="88"/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T845" s="20" t="s">
        <v>144</v>
      </c>
      <c r="AU845" s="20" t="s">
        <v>161</v>
      </c>
    </row>
    <row r="846" s="2" customFormat="1">
      <c r="A846" s="41"/>
      <c r="B846" s="42"/>
      <c r="C846" s="43"/>
      <c r="D846" s="225" t="s">
        <v>146</v>
      </c>
      <c r="E846" s="43"/>
      <c r="F846" s="226" t="s">
        <v>1156</v>
      </c>
      <c r="G846" s="43"/>
      <c r="H846" s="43"/>
      <c r="I846" s="222"/>
      <c r="J846" s="43"/>
      <c r="K846" s="43"/>
      <c r="L846" s="47"/>
      <c r="M846" s="223"/>
      <c r="N846" s="224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146</v>
      </c>
      <c r="AU846" s="20" t="s">
        <v>161</v>
      </c>
    </row>
    <row r="847" s="2" customFormat="1">
      <c r="A847" s="41"/>
      <c r="B847" s="42"/>
      <c r="C847" s="43"/>
      <c r="D847" s="220" t="s">
        <v>209</v>
      </c>
      <c r="E847" s="43"/>
      <c r="F847" s="270" t="s">
        <v>1157</v>
      </c>
      <c r="G847" s="43"/>
      <c r="H847" s="43"/>
      <c r="I847" s="222"/>
      <c r="J847" s="43"/>
      <c r="K847" s="43"/>
      <c r="L847" s="47"/>
      <c r="M847" s="223"/>
      <c r="N847" s="224"/>
      <c r="O847" s="87"/>
      <c r="P847" s="87"/>
      <c r="Q847" s="87"/>
      <c r="R847" s="87"/>
      <c r="S847" s="87"/>
      <c r="T847" s="88"/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T847" s="20" t="s">
        <v>209</v>
      </c>
      <c r="AU847" s="20" t="s">
        <v>161</v>
      </c>
    </row>
    <row r="848" s="13" customFormat="1">
      <c r="A848" s="13"/>
      <c r="B848" s="227"/>
      <c r="C848" s="228"/>
      <c r="D848" s="220" t="s">
        <v>148</v>
      </c>
      <c r="E848" s="229" t="s">
        <v>28</v>
      </c>
      <c r="F848" s="230" t="s">
        <v>161</v>
      </c>
      <c r="G848" s="228"/>
      <c r="H848" s="231">
        <v>3</v>
      </c>
      <c r="I848" s="232"/>
      <c r="J848" s="228"/>
      <c r="K848" s="228"/>
      <c r="L848" s="233"/>
      <c r="M848" s="234"/>
      <c r="N848" s="235"/>
      <c r="O848" s="235"/>
      <c r="P848" s="235"/>
      <c r="Q848" s="235"/>
      <c r="R848" s="235"/>
      <c r="S848" s="235"/>
      <c r="T848" s="23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7" t="s">
        <v>148</v>
      </c>
      <c r="AU848" s="237" t="s">
        <v>161</v>
      </c>
      <c r="AV848" s="13" t="s">
        <v>83</v>
      </c>
      <c r="AW848" s="13" t="s">
        <v>35</v>
      </c>
      <c r="AX848" s="13" t="s">
        <v>81</v>
      </c>
      <c r="AY848" s="237" t="s">
        <v>135</v>
      </c>
    </row>
    <row r="849" s="2" customFormat="1" ht="24.15" customHeight="1">
      <c r="A849" s="41"/>
      <c r="B849" s="42"/>
      <c r="C849" s="207" t="s">
        <v>1158</v>
      </c>
      <c r="D849" s="207" t="s">
        <v>137</v>
      </c>
      <c r="E849" s="208" t="s">
        <v>1159</v>
      </c>
      <c r="F849" s="209" t="s">
        <v>1160</v>
      </c>
      <c r="G849" s="210" t="s">
        <v>315</v>
      </c>
      <c r="H849" s="211">
        <v>22</v>
      </c>
      <c r="I849" s="212"/>
      <c r="J849" s="213">
        <f>ROUND(I849*H849,2)</f>
        <v>0</v>
      </c>
      <c r="K849" s="209" t="s">
        <v>141</v>
      </c>
      <c r="L849" s="47"/>
      <c r="M849" s="214" t="s">
        <v>28</v>
      </c>
      <c r="N849" s="215" t="s">
        <v>44</v>
      </c>
      <c r="O849" s="87"/>
      <c r="P849" s="216">
        <f>O849*H849</f>
        <v>0</v>
      </c>
      <c r="Q849" s="216">
        <v>0</v>
      </c>
      <c r="R849" s="216">
        <f>Q849*H849</f>
        <v>0</v>
      </c>
      <c r="S849" s="216">
        <v>0.035000000000000003</v>
      </c>
      <c r="T849" s="217">
        <f>S849*H849</f>
        <v>0.77000000000000002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8" t="s">
        <v>142</v>
      </c>
      <c r="AT849" s="218" t="s">
        <v>137</v>
      </c>
      <c r="AU849" s="218" t="s">
        <v>161</v>
      </c>
      <c r="AY849" s="20" t="s">
        <v>135</v>
      </c>
      <c r="BE849" s="219">
        <f>IF(N849="základní",J849,0)</f>
        <v>0</v>
      </c>
      <c r="BF849" s="219">
        <f>IF(N849="snížená",J849,0)</f>
        <v>0</v>
      </c>
      <c r="BG849" s="219">
        <f>IF(N849="zákl. přenesená",J849,0)</f>
        <v>0</v>
      </c>
      <c r="BH849" s="219">
        <f>IF(N849="sníž. přenesená",J849,0)</f>
        <v>0</v>
      </c>
      <c r="BI849" s="219">
        <f>IF(N849="nulová",J849,0)</f>
        <v>0</v>
      </c>
      <c r="BJ849" s="20" t="s">
        <v>81</v>
      </c>
      <c r="BK849" s="219">
        <f>ROUND(I849*H849,2)</f>
        <v>0</v>
      </c>
      <c r="BL849" s="20" t="s">
        <v>142</v>
      </c>
      <c r="BM849" s="218" t="s">
        <v>1161</v>
      </c>
    </row>
    <row r="850" s="2" customFormat="1">
      <c r="A850" s="41"/>
      <c r="B850" s="42"/>
      <c r="C850" s="43"/>
      <c r="D850" s="220" t="s">
        <v>144</v>
      </c>
      <c r="E850" s="43"/>
      <c r="F850" s="221" t="s">
        <v>1162</v>
      </c>
      <c r="G850" s="43"/>
      <c r="H850" s="43"/>
      <c r="I850" s="222"/>
      <c r="J850" s="43"/>
      <c r="K850" s="43"/>
      <c r="L850" s="47"/>
      <c r="M850" s="223"/>
      <c r="N850" s="224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144</v>
      </c>
      <c r="AU850" s="20" t="s">
        <v>161</v>
      </c>
    </row>
    <row r="851" s="2" customFormat="1">
      <c r="A851" s="41"/>
      <c r="B851" s="42"/>
      <c r="C851" s="43"/>
      <c r="D851" s="225" t="s">
        <v>146</v>
      </c>
      <c r="E851" s="43"/>
      <c r="F851" s="226" t="s">
        <v>1163</v>
      </c>
      <c r="G851" s="43"/>
      <c r="H851" s="43"/>
      <c r="I851" s="222"/>
      <c r="J851" s="43"/>
      <c r="K851" s="43"/>
      <c r="L851" s="47"/>
      <c r="M851" s="223"/>
      <c r="N851" s="224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146</v>
      </c>
      <c r="AU851" s="20" t="s">
        <v>161</v>
      </c>
    </row>
    <row r="852" s="2" customFormat="1">
      <c r="A852" s="41"/>
      <c r="B852" s="42"/>
      <c r="C852" s="43"/>
      <c r="D852" s="220" t="s">
        <v>209</v>
      </c>
      <c r="E852" s="43"/>
      <c r="F852" s="270" t="s">
        <v>1164</v>
      </c>
      <c r="G852" s="43"/>
      <c r="H852" s="43"/>
      <c r="I852" s="222"/>
      <c r="J852" s="43"/>
      <c r="K852" s="43"/>
      <c r="L852" s="47"/>
      <c r="M852" s="223"/>
      <c r="N852" s="224"/>
      <c r="O852" s="87"/>
      <c r="P852" s="87"/>
      <c r="Q852" s="87"/>
      <c r="R852" s="87"/>
      <c r="S852" s="87"/>
      <c r="T852" s="88"/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T852" s="20" t="s">
        <v>209</v>
      </c>
      <c r="AU852" s="20" t="s">
        <v>161</v>
      </c>
    </row>
    <row r="853" s="13" customFormat="1">
      <c r="A853" s="13"/>
      <c r="B853" s="227"/>
      <c r="C853" s="228"/>
      <c r="D853" s="220" t="s">
        <v>148</v>
      </c>
      <c r="E853" s="229" t="s">
        <v>28</v>
      </c>
      <c r="F853" s="230" t="s">
        <v>1165</v>
      </c>
      <c r="G853" s="228"/>
      <c r="H853" s="231">
        <v>22</v>
      </c>
      <c r="I853" s="232"/>
      <c r="J853" s="228"/>
      <c r="K853" s="228"/>
      <c r="L853" s="233"/>
      <c r="M853" s="234"/>
      <c r="N853" s="235"/>
      <c r="O853" s="235"/>
      <c r="P853" s="235"/>
      <c r="Q853" s="235"/>
      <c r="R853" s="235"/>
      <c r="S853" s="235"/>
      <c r="T853" s="23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7" t="s">
        <v>148</v>
      </c>
      <c r="AU853" s="237" t="s">
        <v>161</v>
      </c>
      <c r="AV853" s="13" t="s">
        <v>83</v>
      </c>
      <c r="AW853" s="13" t="s">
        <v>35</v>
      </c>
      <c r="AX853" s="13" t="s">
        <v>81</v>
      </c>
      <c r="AY853" s="237" t="s">
        <v>135</v>
      </c>
    </row>
    <row r="854" s="2" customFormat="1" ht="24.15" customHeight="1">
      <c r="A854" s="41"/>
      <c r="B854" s="42"/>
      <c r="C854" s="207" t="s">
        <v>1166</v>
      </c>
      <c r="D854" s="207" t="s">
        <v>137</v>
      </c>
      <c r="E854" s="208" t="s">
        <v>1167</v>
      </c>
      <c r="F854" s="209" t="s">
        <v>1168</v>
      </c>
      <c r="G854" s="210" t="s">
        <v>368</v>
      </c>
      <c r="H854" s="211">
        <v>4</v>
      </c>
      <c r="I854" s="212"/>
      <c r="J854" s="213">
        <f>ROUND(I854*H854,2)</f>
        <v>0</v>
      </c>
      <c r="K854" s="209" t="s">
        <v>141</v>
      </c>
      <c r="L854" s="47"/>
      <c r="M854" s="214" t="s">
        <v>28</v>
      </c>
      <c r="N854" s="215" t="s">
        <v>44</v>
      </c>
      <c r="O854" s="87"/>
      <c r="P854" s="216">
        <f>O854*H854</f>
        <v>0</v>
      </c>
      <c r="Q854" s="216">
        <v>0</v>
      </c>
      <c r="R854" s="216">
        <f>Q854*H854</f>
        <v>0</v>
      </c>
      <c r="S854" s="216">
        <v>0.187</v>
      </c>
      <c r="T854" s="217">
        <f>S854*H854</f>
        <v>0.748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18" t="s">
        <v>142</v>
      </c>
      <c r="AT854" s="218" t="s">
        <v>137</v>
      </c>
      <c r="AU854" s="218" t="s">
        <v>161</v>
      </c>
      <c r="AY854" s="20" t="s">
        <v>135</v>
      </c>
      <c r="BE854" s="219">
        <f>IF(N854="základní",J854,0)</f>
        <v>0</v>
      </c>
      <c r="BF854" s="219">
        <f>IF(N854="snížená",J854,0)</f>
        <v>0</v>
      </c>
      <c r="BG854" s="219">
        <f>IF(N854="zákl. přenesená",J854,0)</f>
        <v>0</v>
      </c>
      <c r="BH854" s="219">
        <f>IF(N854="sníž. přenesená",J854,0)</f>
        <v>0</v>
      </c>
      <c r="BI854" s="219">
        <f>IF(N854="nulová",J854,0)</f>
        <v>0</v>
      </c>
      <c r="BJ854" s="20" t="s">
        <v>81</v>
      </c>
      <c r="BK854" s="219">
        <f>ROUND(I854*H854,2)</f>
        <v>0</v>
      </c>
      <c r="BL854" s="20" t="s">
        <v>142</v>
      </c>
      <c r="BM854" s="218" t="s">
        <v>1169</v>
      </c>
    </row>
    <row r="855" s="2" customFormat="1">
      <c r="A855" s="41"/>
      <c r="B855" s="42"/>
      <c r="C855" s="43"/>
      <c r="D855" s="220" t="s">
        <v>144</v>
      </c>
      <c r="E855" s="43"/>
      <c r="F855" s="221" t="s">
        <v>1170</v>
      </c>
      <c r="G855" s="43"/>
      <c r="H855" s="43"/>
      <c r="I855" s="222"/>
      <c r="J855" s="43"/>
      <c r="K855" s="43"/>
      <c r="L855" s="47"/>
      <c r="M855" s="223"/>
      <c r="N855" s="224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144</v>
      </c>
      <c r="AU855" s="20" t="s">
        <v>161</v>
      </c>
    </row>
    <row r="856" s="2" customFormat="1">
      <c r="A856" s="41"/>
      <c r="B856" s="42"/>
      <c r="C856" s="43"/>
      <c r="D856" s="225" t="s">
        <v>146</v>
      </c>
      <c r="E856" s="43"/>
      <c r="F856" s="226" t="s">
        <v>1171</v>
      </c>
      <c r="G856" s="43"/>
      <c r="H856" s="43"/>
      <c r="I856" s="222"/>
      <c r="J856" s="43"/>
      <c r="K856" s="43"/>
      <c r="L856" s="47"/>
      <c r="M856" s="223"/>
      <c r="N856" s="224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146</v>
      </c>
      <c r="AU856" s="20" t="s">
        <v>161</v>
      </c>
    </row>
    <row r="857" s="13" customFormat="1">
      <c r="A857" s="13"/>
      <c r="B857" s="227"/>
      <c r="C857" s="228"/>
      <c r="D857" s="220" t="s">
        <v>148</v>
      </c>
      <c r="E857" s="229" t="s">
        <v>28</v>
      </c>
      <c r="F857" s="230" t="s">
        <v>1172</v>
      </c>
      <c r="G857" s="228"/>
      <c r="H857" s="231">
        <v>4</v>
      </c>
      <c r="I857" s="232"/>
      <c r="J857" s="228"/>
      <c r="K857" s="228"/>
      <c r="L857" s="233"/>
      <c r="M857" s="234"/>
      <c r="N857" s="235"/>
      <c r="O857" s="235"/>
      <c r="P857" s="235"/>
      <c r="Q857" s="235"/>
      <c r="R857" s="235"/>
      <c r="S857" s="235"/>
      <c r="T857" s="23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7" t="s">
        <v>148</v>
      </c>
      <c r="AU857" s="237" t="s">
        <v>161</v>
      </c>
      <c r="AV857" s="13" t="s">
        <v>83</v>
      </c>
      <c r="AW857" s="13" t="s">
        <v>35</v>
      </c>
      <c r="AX857" s="13" t="s">
        <v>81</v>
      </c>
      <c r="AY857" s="237" t="s">
        <v>135</v>
      </c>
    </row>
    <row r="858" s="2" customFormat="1" ht="24.15" customHeight="1">
      <c r="A858" s="41"/>
      <c r="B858" s="42"/>
      <c r="C858" s="207" t="s">
        <v>1173</v>
      </c>
      <c r="D858" s="207" t="s">
        <v>137</v>
      </c>
      <c r="E858" s="208" t="s">
        <v>1174</v>
      </c>
      <c r="F858" s="209" t="s">
        <v>1175</v>
      </c>
      <c r="G858" s="210" t="s">
        <v>368</v>
      </c>
      <c r="H858" s="211">
        <v>25</v>
      </c>
      <c r="I858" s="212"/>
      <c r="J858" s="213">
        <f>ROUND(I858*H858,2)</f>
        <v>0</v>
      </c>
      <c r="K858" s="209" t="s">
        <v>141</v>
      </c>
      <c r="L858" s="47"/>
      <c r="M858" s="214" t="s">
        <v>28</v>
      </c>
      <c r="N858" s="215" t="s">
        <v>44</v>
      </c>
      <c r="O858" s="87"/>
      <c r="P858" s="216">
        <f>O858*H858</f>
        <v>0</v>
      </c>
      <c r="Q858" s="216">
        <v>0</v>
      </c>
      <c r="R858" s="216">
        <f>Q858*H858</f>
        <v>0</v>
      </c>
      <c r="S858" s="216">
        <v>0.108</v>
      </c>
      <c r="T858" s="217">
        <f>S858*H858</f>
        <v>2.7000000000000002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8" t="s">
        <v>142</v>
      </c>
      <c r="AT858" s="218" t="s">
        <v>137</v>
      </c>
      <c r="AU858" s="218" t="s">
        <v>161</v>
      </c>
      <c r="AY858" s="20" t="s">
        <v>135</v>
      </c>
      <c r="BE858" s="219">
        <f>IF(N858="základní",J858,0)</f>
        <v>0</v>
      </c>
      <c r="BF858" s="219">
        <f>IF(N858="snížená",J858,0)</f>
        <v>0</v>
      </c>
      <c r="BG858" s="219">
        <f>IF(N858="zákl. přenesená",J858,0)</f>
        <v>0</v>
      </c>
      <c r="BH858" s="219">
        <f>IF(N858="sníž. přenesená",J858,0)</f>
        <v>0</v>
      </c>
      <c r="BI858" s="219">
        <f>IF(N858="nulová",J858,0)</f>
        <v>0</v>
      </c>
      <c r="BJ858" s="20" t="s">
        <v>81</v>
      </c>
      <c r="BK858" s="219">
        <f>ROUND(I858*H858,2)</f>
        <v>0</v>
      </c>
      <c r="BL858" s="20" t="s">
        <v>142</v>
      </c>
      <c r="BM858" s="218" t="s">
        <v>1176</v>
      </c>
    </row>
    <row r="859" s="2" customFormat="1">
      <c r="A859" s="41"/>
      <c r="B859" s="42"/>
      <c r="C859" s="43"/>
      <c r="D859" s="220" t="s">
        <v>144</v>
      </c>
      <c r="E859" s="43"/>
      <c r="F859" s="221" t="s">
        <v>1177</v>
      </c>
      <c r="G859" s="43"/>
      <c r="H859" s="43"/>
      <c r="I859" s="222"/>
      <c r="J859" s="43"/>
      <c r="K859" s="43"/>
      <c r="L859" s="47"/>
      <c r="M859" s="223"/>
      <c r="N859" s="224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144</v>
      </c>
      <c r="AU859" s="20" t="s">
        <v>161</v>
      </c>
    </row>
    <row r="860" s="2" customFormat="1">
      <c r="A860" s="41"/>
      <c r="B860" s="42"/>
      <c r="C860" s="43"/>
      <c r="D860" s="225" t="s">
        <v>146</v>
      </c>
      <c r="E860" s="43"/>
      <c r="F860" s="226" t="s">
        <v>1178</v>
      </c>
      <c r="G860" s="43"/>
      <c r="H860" s="43"/>
      <c r="I860" s="222"/>
      <c r="J860" s="43"/>
      <c r="K860" s="43"/>
      <c r="L860" s="47"/>
      <c r="M860" s="223"/>
      <c r="N860" s="224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146</v>
      </c>
      <c r="AU860" s="20" t="s">
        <v>161</v>
      </c>
    </row>
    <row r="861" s="13" customFormat="1">
      <c r="A861" s="13"/>
      <c r="B861" s="227"/>
      <c r="C861" s="228"/>
      <c r="D861" s="220" t="s">
        <v>148</v>
      </c>
      <c r="E861" s="229" t="s">
        <v>28</v>
      </c>
      <c r="F861" s="230" t="s">
        <v>335</v>
      </c>
      <c r="G861" s="228"/>
      <c r="H861" s="231">
        <v>25</v>
      </c>
      <c r="I861" s="232"/>
      <c r="J861" s="228"/>
      <c r="K861" s="228"/>
      <c r="L861" s="233"/>
      <c r="M861" s="234"/>
      <c r="N861" s="235"/>
      <c r="O861" s="235"/>
      <c r="P861" s="235"/>
      <c r="Q861" s="235"/>
      <c r="R861" s="235"/>
      <c r="S861" s="235"/>
      <c r="T861" s="236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7" t="s">
        <v>148</v>
      </c>
      <c r="AU861" s="237" t="s">
        <v>161</v>
      </c>
      <c r="AV861" s="13" t="s">
        <v>83</v>
      </c>
      <c r="AW861" s="13" t="s">
        <v>35</v>
      </c>
      <c r="AX861" s="13" t="s">
        <v>81</v>
      </c>
      <c r="AY861" s="237" t="s">
        <v>135</v>
      </c>
    </row>
    <row r="862" s="2" customFormat="1" ht="24.15" customHeight="1">
      <c r="A862" s="41"/>
      <c r="B862" s="42"/>
      <c r="C862" s="207" t="s">
        <v>1179</v>
      </c>
      <c r="D862" s="207" t="s">
        <v>137</v>
      </c>
      <c r="E862" s="208" t="s">
        <v>1180</v>
      </c>
      <c r="F862" s="209" t="s">
        <v>1181</v>
      </c>
      <c r="G862" s="210" t="s">
        <v>269</v>
      </c>
      <c r="H862" s="211">
        <v>5.0999999999999996</v>
      </c>
      <c r="I862" s="212"/>
      <c r="J862" s="213">
        <f>ROUND(I862*H862,2)</f>
        <v>0</v>
      </c>
      <c r="K862" s="209" t="s">
        <v>141</v>
      </c>
      <c r="L862" s="47"/>
      <c r="M862" s="214" t="s">
        <v>28</v>
      </c>
      <c r="N862" s="215" t="s">
        <v>44</v>
      </c>
      <c r="O862" s="87"/>
      <c r="P862" s="216">
        <f>O862*H862</f>
        <v>0</v>
      </c>
      <c r="Q862" s="216">
        <v>0</v>
      </c>
      <c r="R862" s="216">
        <f>Q862*H862</f>
        <v>0</v>
      </c>
      <c r="S862" s="216">
        <v>0</v>
      </c>
      <c r="T862" s="217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18" t="s">
        <v>142</v>
      </c>
      <c r="AT862" s="218" t="s">
        <v>137</v>
      </c>
      <c r="AU862" s="218" t="s">
        <v>161</v>
      </c>
      <c r="AY862" s="20" t="s">
        <v>135</v>
      </c>
      <c r="BE862" s="219">
        <f>IF(N862="základní",J862,0)</f>
        <v>0</v>
      </c>
      <c r="BF862" s="219">
        <f>IF(N862="snížená",J862,0)</f>
        <v>0</v>
      </c>
      <c r="BG862" s="219">
        <f>IF(N862="zákl. přenesená",J862,0)</f>
        <v>0</v>
      </c>
      <c r="BH862" s="219">
        <f>IF(N862="sníž. přenesená",J862,0)</f>
        <v>0</v>
      </c>
      <c r="BI862" s="219">
        <f>IF(N862="nulová",J862,0)</f>
        <v>0</v>
      </c>
      <c r="BJ862" s="20" t="s">
        <v>81</v>
      </c>
      <c r="BK862" s="219">
        <f>ROUND(I862*H862,2)</f>
        <v>0</v>
      </c>
      <c r="BL862" s="20" t="s">
        <v>142</v>
      </c>
      <c r="BM862" s="218" t="s">
        <v>1182</v>
      </c>
    </row>
    <row r="863" s="2" customFormat="1">
      <c r="A863" s="41"/>
      <c r="B863" s="42"/>
      <c r="C863" s="43"/>
      <c r="D863" s="220" t="s">
        <v>144</v>
      </c>
      <c r="E863" s="43"/>
      <c r="F863" s="221" t="s">
        <v>1183</v>
      </c>
      <c r="G863" s="43"/>
      <c r="H863" s="43"/>
      <c r="I863" s="222"/>
      <c r="J863" s="43"/>
      <c r="K863" s="43"/>
      <c r="L863" s="47"/>
      <c r="M863" s="223"/>
      <c r="N863" s="224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144</v>
      </c>
      <c r="AU863" s="20" t="s">
        <v>161</v>
      </c>
    </row>
    <row r="864" s="2" customFormat="1">
      <c r="A864" s="41"/>
      <c r="B864" s="42"/>
      <c r="C864" s="43"/>
      <c r="D864" s="225" t="s">
        <v>146</v>
      </c>
      <c r="E864" s="43"/>
      <c r="F864" s="226" t="s">
        <v>1184</v>
      </c>
      <c r="G864" s="43"/>
      <c r="H864" s="43"/>
      <c r="I864" s="222"/>
      <c r="J864" s="43"/>
      <c r="K864" s="43"/>
      <c r="L864" s="47"/>
      <c r="M864" s="223"/>
      <c r="N864" s="224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146</v>
      </c>
      <c r="AU864" s="20" t="s">
        <v>161</v>
      </c>
    </row>
    <row r="865" s="13" customFormat="1">
      <c r="A865" s="13"/>
      <c r="B865" s="227"/>
      <c r="C865" s="228"/>
      <c r="D865" s="220" t="s">
        <v>148</v>
      </c>
      <c r="E865" s="229" t="s">
        <v>28</v>
      </c>
      <c r="F865" s="230" t="s">
        <v>1185</v>
      </c>
      <c r="G865" s="228"/>
      <c r="H865" s="231">
        <v>5.0999999999999996</v>
      </c>
      <c r="I865" s="232"/>
      <c r="J865" s="228"/>
      <c r="K865" s="228"/>
      <c r="L865" s="233"/>
      <c r="M865" s="234"/>
      <c r="N865" s="235"/>
      <c r="O865" s="235"/>
      <c r="P865" s="235"/>
      <c r="Q865" s="235"/>
      <c r="R865" s="235"/>
      <c r="S865" s="235"/>
      <c r="T865" s="23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7" t="s">
        <v>148</v>
      </c>
      <c r="AU865" s="237" t="s">
        <v>161</v>
      </c>
      <c r="AV865" s="13" t="s">
        <v>83</v>
      </c>
      <c r="AW865" s="13" t="s">
        <v>35</v>
      </c>
      <c r="AX865" s="13" t="s">
        <v>81</v>
      </c>
      <c r="AY865" s="237" t="s">
        <v>135</v>
      </c>
    </row>
    <row r="866" s="12" customFormat="1" ht="22.8" customHeight="1">
      <c r="A866" s="12"/>
      <c r="B866" s="191"/>
      <c r="C866" s="192"/>
      <c r="D866" s="193" t="s">
        <v>72</v>
      </c>
      <c r="E866" s="205" t="s">
        <v>1186</v>
      </c>
      <c r="F866" s="205" t="s">
        <v>1187</v>
      </c>
      <c r="G866" s="192"/>
      <c r="H866" s="192"/>
      <c r="I866" s="195"/>
      <c r="J866" s="206">
        <f>BK866</f>
        <v>0</v>
      </c>
      <c r="K866" s="192"/>
      <c r="L866" s="197"/>
      <c r="M866" s="198"/>
      <c r="N866" s="199"/>
      <c r="O866" s="199"/>
      <c r="P866" s="200">
        <f>SUM(P867:P914)</f>
        <v>0</v>
      </c>
      <c r="Q866" s="199"/>
      <c r="R866" s="200">
        <f>SUM(R867:R914)</f>
        <v>0</v>
      </c>
      <c r="S866" s="199"/>
      <c r="T866" s="201">
        <f>SUM(T867:T914)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02" t="s">
        <v>81</v>
      </c>
      <c r="AT866" s="203" t="s">
        <v>72</v>
      </c>
      <c r="AU866" s="203" t="s">
        <v>81</v>
      </c>
      <c r="AY866" s="202" t="s">
        <v>135</v>
      </c>
      <c r="BK866" s="204">
        <f>SUM(BK867:BK914)</f>
        <v>0</v>
      </c>
    </row>
    <row r="867" s="2" customFormat="1" ht="24.15" customHeight="1">
      <c r="A867" s="41"/>
      <c r="B867" s="42"/>
      <c r="C867" s="207" t="s">
        <v>1188</v>
      </c>
      <c r="D867" s="207" t="s">
        <v>137</v>
      </c>
      <c r="E867" s="208" t="s">
        <v>1189</v>
      </c>
      <c r="F867" s="209" t="s">
        <v>1190</v>
      </c>
      <c r="G867" s="210" t="s">
        <v>232</v>
      </c>
      <c r="H867" s="211">
        <v>2168.9699999999998</v>
      </c>
      <c r="I867" s="212"/>
      <c r="J867" s="213">
        <f>ROUND(I867*H867,2)</f>
        <v>0</v>
      </c>
      <c r="K867" s="209" t="s">
        <v>141</v>
      </c>
      <c r="L867" s="47"/>
      <c r="M867" s="214" t="s">
        <v>28</v>
      </c>
      <c r="N867" s="215" t="s">
        <v>44</v>
      </c>
      <c r="O867" s="87"/>
      <c r="P867" s="216">
        <f>O867*H867</f>
        <v>0</v>
      </c>
      <c r="Q867" s="216">
        <v>0</v>
      </c>
      <c r="R867" s="216">
        <f>Q867*H867</f>
        <v>0</v>
      </c>
      <c r="S867" s="216">
        <v>0</v>
      </c>
      <c r="T867" s="217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18" t="s">
        <v>142</v>
      </c>
      <c r="AT867" s="218" t="s">
        <v>137</v>
      </c>
      <c r="AU867" s="218" t="s">
        <v>83</v>
      </c>
      <c r="AY867" s="20" t="s">
        <v>135</v>
      </c>
      <c r="BE867" s="219">
        <f>IF(N867="základní",J867,0)</f>
        <v>0</v>
      </c>
      <c r="BF867" s="219">
        <f>IF(N867="snížená",J867,0)</f>
        <v>0</v>
      </c>
      <c r="BG867" s="219">
        <f>IF(N867="zákl. přenesená",J867,0)</f>
        <v>0</v>
      </c>
      <c r="BH867" s="219">
        <f>IF(N867="sníž. přenesená",J867,0)</f>
        <v>0</v>
      </c>
      <c r="BI867" s="219">
        <f>IF(N867="nulová",J867,0)</f>
        <v>0</v>
      </c>
      <c r="BJ867" s="20" t="s">
        <v>81</v>
      </c>
      <c r="BK867" s="219">
        <f>ROUND(I867*H867,2)</f>
        <v>0</v>
      </c>
      <c r="BL867" s="20" t="s">
        <v>142</v>
      </c>
      <c r="BM867" s="218" t="s">
        <v>1191</v>
      </c>
    </row>
    <row r="868" s="2" customFormat="1">
      <c r="A868" s="41"/>
      <c r="B868" s="42"/>
      <c r="C868" s="43"/>
      <c r="D868" s="220" t="s">
        <v>144</v>
      </c>
      <c r="E868" s="43"/>
      <c r="F868" s="221" t="s">
        <v>1192</v>
      </c>
      <c r="G868" s="43"/>
      <c r="H868" s="43"/>
      <c r="I868" s="222"/>
      <c r="J868" s="43"/>
      <c r="K868" s="43"/>
      <c r="L868" s="47"/>
      <c r="M868" s="223"/>
      <c r="N868" s="224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144</v>
      </c>
      <c r="AU868" s="20" t="s">
        <v>83</v>
      </c>
    </row>
    <row r="869" s="2" customFormat="1">
      <c r="A869" s="41"/>
      <c r="B869" s="42"/>
      <c r="C869" s="43"/>
      <c r="D869" s="225" t="s">
        <v>146</v>
      </c>
      <c r="E869" s="43"/>
      <c r="F869" s="226" t="s">
        <v>1193</v>
      </c>
      <c r="G869" s="43"/>
      <c r="H869" s="43"/>
      <c r="I869" s="222"/>
      <c r="J869" s="43"/>
      <c r="K869" s="43"/>
      <c r="L869" s="47"/>
      <c r="M869" s="223"/>
      <c r="N869" s="224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T869" s="20" t="s">
        <v>146</v>
      </c>
      <c r="AU869" s="20" t="s">
        <v>83</v>
      </c>
    </row>
    <row r="870" s="13" customFormat="1">
      <c r="A870" s="13"/>
      <c r="B870" s="227"/>
      <c r="C870" s="228"/>
      <c r="D870" s="220" t="s">
        <v>148</v>
      </c>
      <c r="E870" s="229" t="s">
        <v>28</v>
      </c>
      <c r="F870" s="230" t="s">
        <v>1194</v>
      </c>
      <c r="G870" s="228"/>
      <c r="H870" s="231">
        <v>2168.9699999999998</v>
      </c>
      <c r="I870" s="232"/>
      <c r="J870" s="228"/>
      <c r="K870" s="228"/>
      <c r="L870" s="233"/>
      <c r="M870" s="234"/>
      <c r="N870" s="235"/>
      <c r="O870" s="235"/>
      <c r="P870" s="235"/>
      <c r="Q870" s="235"/>
      <c r="R870" s="235"/>
      <c r="S870" s="235"/>
      <c r="T870" s="23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7" t="s">
        <v>148</v>
      </c>
      <c r="AU870" s="237" t="s">
        <v>83</v>
      </c>
      <c r="AV870" s="13" t="s">
        <v>83</v>
      </c>
      <c r="AW870" s="13" t="s">
        <v>35</v>
      </c>
      <c r="AX870" s="13" t="s">
        <v>81</v>
      </c>
      <c r="AY870" s="237" t="s">
        <v>135</v>
      </c>
    </row>
    <row r="871" s="2" customFormat="1" ht="21.75" customHeight="1">
      <c r="A871" s="41"/>
      <c r="B871" s="42"/>
      <c r="C871" s="207" t="s">
        <v>1195</v>
      </c>
      <c r="D871" s="207" t="s">
        <v>137</v>
      </c>
      <c r="E871" s="208" t="s">
        <v>1196</v>
      </c>
      <c r="F871" s="209" t="s">
        <v>1197</v>
      </c>
      <c r="G871" s="210" t="s">
        <v>232</v>
      </c>
      <c r="H871" s="211">
        <v>537.76400000000001</v>
      </c>
      <c r="I871" s="212"/>
      <c r="J871" s="213">
        <f>ROUND(I871*H871,2)</f>
        <v>0</v>
      </c>
      <c r="K871" s="209" t="s">
        <v>141</v>
      </c>
      <c r="L871" s="47"/>
      <c r="M871" s="214" t="s">
        <v>28</v>
      </c>
      <c r="N871" s="215" t="s">
        <v>44</v>
      </c>
      <c r="O871" s="87"/>
      <c r="P871" s="216">
        <f>O871*H871</f>
        <v>0</v>
      </c>
      <c r="Q871" s="216">
        <v>0</v>
      </c>
      <c r="R871" s="216">
        <f>Q871*H871</f>
        <v>0</v>
      </c>
      <c r="S871" s="216">
        <v>0</v>
      </c>
      <c r="T871" s="217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18" t="s">
        <v>142</v>
      </c>
      <c r="AT871" s="218" t="s">
        <v>137</v>
      </c>
      <c r="AU871" s="218" t="s">
        <v>83</v>
      </c>
      <c r="AY871" s="20" t="s">
        <v>135</v>
      </c>
      <c r="BE871" s="219">
        <f>IF(N871="základní",J871,0)</f>
        <v>0</v>
      </c>
      <c r="BF871" s="219">
        <f>IF(N871="snížená",J871,0)</f>
        <v>0</v>
      </c>
      <c r="BG871" s="219">
        <f>IF(N871="zákl. přenesená",J871,0)</f>
        <v>0</v>
      </c>
      <c r="BH871" s="219">
        <f>IF(N871="sníž. přenesená",J871,0)</f>
        <v>0</v>
      </c>
      <c r="BI871" s="219">
        <f>IF(N871="nulová",J871,0)</f>
        <v>0</v>
      </c>
      <c r="BJ871" s="20" t="s">
        <v>81</v>
      </c>
      <c r="BK871" s="219">
        <f>ROUND(I871*H871,2)</f>
        <v>0</v>
      </c>
      <c r="BL871" s="20" t="s">
        <v>142</v>
      </c>
      <c r="BM871" s="218" t="s">
        <v>1198</v>
      </c>
    </row>
    <row r="872" s="2" customFormat="1">
      <c r="A872" s="41"/>
      <c r="B872" s="42"/>
      <c r="C872" s="43"/>
      <c r="D872" s="220" t="s">
        <v>144</v>
      </c>
      <c r="E872" s="43"/>
      <c r="F872" s="221" t="s">
        <v>1199</v>
      </c>
      <c r="G872" s="43"/>
      <c r="H872" s="43"/>
      <c r="I872" s="222"/>
      <c r="J872" s="43"/>
      <c r="K872" s="43"/>
      <c r="L872" s="47"/>
      <c r="M872" s="223"/>
      <c r="N872" s="224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144</v>
      </c>
      <c r="AU872" s="20" t="s">
        <v>83</v>
      </c>
    </row>
    <row r="873" s="2" customFormat="1">
      <c r="A873" s="41"/>
      <c r="B873" s="42"/>
      <c r="C873" s="43"/>
      <c r="D873" s="225" t="s">
        <v>146</v>
      </c>
      <c r="E873" s="43"/>
      <c r="F873" s="226" t="s">
        <v>1200</v>
      </c>
      <c r="G873" s="43"/>
      <c r="H873" s="43"/>
      <c r="I873" s="222"/>
      <c r="J873" s="43"/>
      <c r="K873" s="43"/>
      <c r="L873" s="47"/>
      <c r="M873" s="223"/>
      <c r="N873" s="224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146</v>
      </c>
      <c r="AU873" s="20" t="s">
        <v>83</v>
      </c>
    </row>
    <row r="874" s="13" customFormat="1">
      <c r="A874" s="13"/>
      <c r="B874" s="227"/>
      <c r="C874" s="228"/>
      <c r="D874" s="220" t="s">
        <v>148</v>
      </c>
      <c r="E874" s="229" t="s">
        <v>28</v>
      </c>
      <c r="F874" s="230" t="s">
        <v>1201</v>
      </c>
      <c r="G874" s="228"/>
      <c r="H874" s="231">
        <v>70.882000000000005</v>
      </c>
      <c r="I874" s="232"/>
      <c r="J874" s="228"/>
      <c r="K874" s="228"/>
      <c r="L874" s="233"/>
      <c r="M874" s="234"/>
      <c r="N874" s="235"/>
      <c r="O874" s="235"/>
      <c r="P874" s="235"/>
      <c r="Q874" s="235"/>
      <c r="R874" s="235"/>
      <c r="S874" s="235"/>
      <c r="T874" s="23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7" t="s">
        <v>148</v>
      </c>
      <c r="AU874" s="237" t="s">
        <v>83</v>
      </c>
      <c r="AV874" s="13" t="s">
        <v>83</v>
      </c>
      <c r="AW874" s="13" t="s">
        <v>35</v>
      </c>
      <c r="AX874" s="13" t="s">
        <v>73</v>
      </c>
      <c r="AY874" s="237" t="s">
        <v>135</v>
      </c>
    </row>
    <row r="875" s="13" customFormat="1">
      <c r="A875" s="13"/>
      <c r="B875" s="227"/>
      <c r="C875" s="228"/>
      <c r="D875" s="220" t="s">
        <v>148</v>
      </c>
      <c r="E875" s="229" t="s">
        <v>28</v>
      </c>
      <c r="F875" s="230" t="s">
        <v>1202</v>
      </c>
      <c r="G875" s="228"/>
      <c r="H875" s="231">
        <v>466.882</v>
      </c>
      <c r="I875" s="232"/>
      <c r="J875" s="228"/>
      <c r="K875" s="228"/>
      <c r="L875" s="233"/>
      <c r="M875" s="234"/>
      <c r="N875" s="235"/>
      <c r="O875" s="235"/>
      <c r="P875" s="235"/>
      <c r="Q875" s="235"/>
      <c r="R875" s="235"/>
      <c r="S875" s="235"/>
      <c r="T875" s="23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7" t="s">
        <v>148</v>
      </c>
      <c r="AU875" s="237" t="s">
        <v>83</v>
      </c>
      <c r="AV875" s="13" t="s">
        <v>83</v>
      </c>
      <c r="AW875" s="13" t="s">
        <v>35</v>
      </c>
      <c r="AX875" s="13" t="s">
        <v>73</v>
      </c>
      <c r="AY875" s="237" t="s">
        <v>135</v>
      </c>
    </row>
    <row r="876" s="16" customFormat="1">
      <c r="A876" s="16"/>
      <c r="B876" s="259"/>
      <c r="C876" s="260"/>
      <c r="D876" s="220" t="s">
        <v>148</v>
      </c>
      <c r="E876" s="261" t="s">
        <v>28</v>
      </c>
      <c r="F876" s="262" t="s">
        <v>172</v>
      </c>
      <c r="G876" s="260"/>
      <c r="H876" s="263">
        <v>537.76400000000001</v>
      </c>
      <c r="I876" s="264"/>
      <c r="J876" s="260"/>
      <c r="K876" s="260"/>
      <c r="L876" s="265"/>
      <c r="M876" s="266"/>
      <c r="N876" s="267"/>
      <c r="O876" s="267"/>
      <c r="P876" s="267"/>
      <c r="Q876" s="267"/>
      <c r="R876" s="267"/>
      <c r="S876" s="267"/>
      <c r="T876" s="268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69" t="s">
        <v>148</v>
      </c>
      <c r="AU876" s="269" t="s">
        <v>83</v>
      </c>
      <c r="AV876" s="16" t="s">
        <v>142</v>
      </c>
      <c r="AW876" s="16" t="s">
        <v>35</v>
      </c>
      <c r="AX876" s="16" t="s">
        <v>81</v>
      </c>
      <c r="AY876" s="269" t="s">
        <v>135</v>
      </c>
    </row>
    <row r="877" s="2" customFormat="1" ht="24.15" customHeight="1">
      <c r="A877" s="41"/>
      <c r="B877" s="42"/>
      <c r="C877" s="207" t="s">
        <v>1203</v>
      </c>
      <c r="D877" s="207" t="s">
        <v>137</v>
      </c>
      <c r="E877" s="208" t="s">
        <v>1204</v>
      </c>
      <c r="F877" s="209" t="s">
        <v>1205</v>
      </c>
      <c r="G877" s="210" t="s">
        <v>232</v>
      </c>
      <c r="H877" s="211">
        <v>4839.8760000000002</v>
      </c>
      <c r="I877" s="212"/>
      <c r="J877" s="213">
        <f>ROUND(I877*H877,2)</f>
        <v>0</v>
      </c>
      <c r="K877" s="209" t="s">
        <v>141</v>
      </c>
      <c r="L877" s="47"/>
      <c r="M877" s="214" t="s">
        <v>28</v>
      </c>
      <c r="N877" s="215" t="s">
        <v>44</v>
      </c>
      <c r="O877" s="87"/>
      <c r="P877" s="216">
        <f>O877*H877</f>
        <v>0</v>
      </c>
      <c r="Q877" s="216">
        <v>0</v>
      </c>
      <c r="R877" s="216">
        <f>Q877*H877</f>
        <v>0</v>
      </c>
      <c r="S877" s="216">
        <v>0</v>
      </c>
      <c r="T877" s="217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8" t="s">
        <v>142</v>
      </c>
      <c r="AT877" s="218" t="s">
        <v>137</v>
      </c>
      <c r="AU877" s="218" t="s">
        <v>83</v>
      </c>
      <c r="AY877" s="20" t="s">
        <v>135</v>
      </c>
      <c r="BE877" s="219">
        <f>IF(N877="základní",J877,0)</f>
        <v>0</v>
      </c>
      <c r="BF877" s="219">
        <f>IF(N877="snížená",J877,0)</f>
        <v>0</v>
      </c>
      <c r="BG877" s="219">
        <f>IF(N877="zákl. přenesená",J877,0)</f>
        <v>0</v>
      </c>
      <c r="BH877" s="219">
        <f>IF(N877="sníž. přenesená",J877,0)</f>
        <v>0</v>
      </c>
      <c r="BI877" s="219">
        <f>IF(N877="nulová",J877,0)</f>
        <v>0</v>
      </c>
      <c r="BJ877" s="20" t="s">
        <v>81</v>
      </c>
      <c r="BK877" s="219">
        <f>ROUND(I877*H877,2)</f>
        <v>0</v>
      </c>
      <c r="BL877" s="20" t="s">
        <v>142</v>
      </c>
      <c r="BM877" s="218" t="s">
        <v>1206</v>
      </c>
    </row>
    <row r="878" s="2" customFormat="1">
      <c r="A878" s="41"/>
      <c r="B878" s="42"/>
      <c r="C878" s="43"/>
      <c r="D878" s="220" t="s">
        <v>144</v>
      </c>
      <c r="E878" s="43"/>
      <c r="F878" s="221" t="s">
        <v>1207</v>
      </c>
      <c r="G878" s="43"/>
      <c r="H878" s="43"/>
      <c r="I878" s="222"/>
      <c r="J878" s="43"/>
      <c r="K878" s="43"/>
      <c r="L878" s="47"/>
      <c r="M878" s="223"/>
      <c r="N878" s="224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144</v>
      </c>
      <c r="AU878" s="20" t="s">
        <v>83</v>
      </c>
    </row>
    <row r="879" s="2" customFormat="1">
      <c r="A879" s="41"/>
      <c r="B879" s="42"/>
      <c r="C879" s="43"/>
      <c r="D879" s="225" t="s">
        <v>146</v>
      </c>
      <c r="E879" s="43"/>
      <c r="F879" s="226" t="s">
        <v>1208</v>
      </c>
      <c r="G879" s="43"/>
      <c r="H879" s="43"/>
      <c r="I879" s="222"/>
      <c r="J879" s="43"/>
      <c r="K879" s="43"/>
      <c r="L879" s="47"/>
      <c r="M879" s="223"/>
      <c r="N879" s="224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146</v>
      </c>
      <c r="AU879" s="20" t="s">
        <v>83</v>
      </c>
    </row>
    <row r="880" s="2" customFormat="1">
      <c r="A880" s="41"/>
      <c r="B880" s="42"/>
      <c r="C880" s="43"/>
      <c r="D880" s="220" t="s">
        <v>209</v>
      </c>
      <c r="E880" s="43"/>
      <c r="F880" s="270" t="s">
        <v>210</v>
      </c>
      <c r="G880" s="43"/>
      <c r="H880" s="43"/>
      <c r="I880" s="222"/>
      <c r="J880" s="43"/>
      <c r="K880" s="43"/>
      <c r="L880" s="47"/>
      <c r="M880" s="223"/>
      <c r="N880" s="224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209</v>
      </c>
      <c r="AU880" s="20" t="s">
        <v>83</v>
      </c>
    </row>
    <row r="881" s="13" customFormat="1">
      <c r="A881" s="13"/>
      <c r="B881" s="227"/>
      <c r="C881" s="228"/>
      <c r="D881" s="220" t="s">
        <v>148</v>
      </c>
      <c r="E881" s="229" t="s">
        <v>28</v>
      </c>
      <c r="F881" s="230" t="s">
        <v>1209</v>
      </c>
      <c r="G881" s="228"/>
      <c r="H881" s="231">
        <v>637.93799999999999</v>
      </c>
      <c r="I881" s="232"/>
      <c r="J881" s="228"/>
      <c r="K881" s="228"/>
      <c r="L881" s="233"/>
      <c r="M881" s="234"/>
      <c r="N881" s="235"/>
      <c r="O881" s="235"/>
      <c r="P881" s="235"/>
      <c r="Q881" s="235"/>
      <c r="R881" s="235"/>
      <c r="S881" s="235"/>
      <c r="T881" s="23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7" t="s">
        <v>148</v>
      </c>
      <c r="AU881" s="237" t="s">
        <v>83</v>
      </c>
      <c r="AV881" s="13" t="s">
        <v>83</v>
      </c>
      <c r="AW881" s="13" t="s">
        <v>35</v>
      </c>
      <c r="AX881" s="13" t="s">
        <v>73</v>
      </c>
      <c r="AY881" s="237" t="s">
        <v>135</v>
      </c>
    </row>
    <row r="882" s="13" customFormat="1">
      <c r="A882" s="13"/>
      <c r="B882" s="227"/>
      <c r="C882" s="228"/>
      <c r="D882" s="220" t="s">
        <v>148</v>
      </c>
      <c r="E882" s="229" t="s">
        <v>28</v>
      </c>
      <c r="F882" s="230" t="s">
        <v>1210</v>
      </c>
      <c r="G882" s="228"/>
      <c r="H882" s="231">
        <v>4201.9380000000001</v>
      </c>
      <c r="I882" s="232"/>
      <c r="J882" s="228"/>
      <c r="K882" s="228"/>
      <c r="L882" s="233"/>
      <c r="M882" s="234"/>
      <c r="N882" s="235"/>
      <c r="O882" s="235"/>
      <c r="P882" s="235"/>
      <c r="Q882" s="235"/>
      <c r="R882" s="235"/>
      <c r="S882" s="235"/>
      <c r="T882" s="236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7" t="s">
        <v>148</v>
      </c>
      <c r="AU882" s="237" t="s">
        <v>83</v>
      </c>
      <c r="AV882" s="13" t="s">
        <v>83</v>
      </c>
      <c r="AW882" s="13" t="s">
        <v>35</v>
      </c>
      <c r="AX882" s="13" t="s">
        <v>73</v>
      </c>
      <c r="AY882" s="237" t="s">
        <v>135</v>
      </c>
    </row>
    <row r="883" s="16" customFormat="1">
      <c r="A883" s="16"/>
      <c r="B883" s="259"/>
      <c r="C883" s="260"/>
      <c r="D883" s="220" t="s">
        <v>148</v>
      </c>
      <c r="E883" s="261" t="s">
        <v>28</v>
      </c>
      <c r="F883" s="262" t="s">
        <v>172</v>
      </c>
      <c r="G883" s="260"/>
      <c r="H883" s="263">
        <v>4839.8760000000002</v>
      </c>
      <c r="I883" s="264"/>
      <c r="J883" s="260"/>
      <c r="K883" s="260"/>
      <c r="L883" s="265"/>
      <c r="M883" s="266"/>
      <c r="N883" s="267"/>
      <c r="O883" s="267"/>
      <c r="P883" s="267"/>
      <c r="Q883" s="267"/>
      <c r="R883" s="267"/>
      <c r="S883" s="267"/>
      <c r="T883" s="268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T883" s="269" t="s">
        <v>148</v>
      </c>
      <c r="AU883" s="269" t="s">
        <v>83</v>
      </c>
      <c r="AV883" s="16" t="s">
        <v>142</v>
      </c>
      <c r="AW883" s="16" t="s">
        <v>35</v>
      </c>
      <c r="AX883" s="16" t="s">
        <v>81</v>
      </c>
      <c r="AY883" s="269" t="s">
        <v>135</v>
      </c>
    </row>
    <row r="884" s="2" customFormat="1" ht="21.75" customHeight="1">
      <c r="A884" s="41"/>
      <c r="B884" s="42"/>
      <c r="C884" s="207" t="s">
        <v>1211</v>
      </c>
      <c r="D884" s="207" t="s">
        <v>137</v>
      </c>
      <c r="E884" s="208" t="s">
        <v>1212</v>
      </c>
      <c r="F884" s="209" t="s">
        <v>1213</v>
      </c>
      <c r="G884" s="210" t="s">
        <v>232</v>
      </c>
      <c r="H884" s="211">
        <v>3251.6460000000002</v>
      </c>
      <c r="I884" s="212"/>
      <c r="J884" s="213">
        <f>ROUND(I884*H884,2)</f>
        <v>0</v>
      </c>
      <c r="K884" s="209" t="s">
        <v>141</v>
      </c>
      <c r="L884" s="47"/>
      <c r="M884" s="214" t="s">
        <v>28</v>
      </c>
      <c r="N884" s="215" t="s">
        <v>44</v>
      </c>
      <c r="O884" s="87"/>
      <c r="P884" s="216">
        <f>O884*H884</f>
        <v>0</v>
      </c>
      <c r="Q884" s="216">
        <v>0</v>
      </c>
      <c r="R884" s="216">
        <f>Q884*H884</f>
        <v>0</v>
      </c>
      <c r="S884" s="216">
        <v>0</v>
      </c>
      <c r="T884" s="217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18" t="s">
        <v>142</v>
      </c>
      <c r="AT884" s="218" t="s">
        <v>137</v>
      </c>
      <c r="AU884" s="218" t="s">
        <v>83</v>
      </c>
      <c r="AY884" s="20" t="s">
        <v>135</v>
      </c>
      <c r="BE884" s="219">
        <f>IF(N884="základní",J884,0)</f>
        <v>0</v>
      </c>
      <c r="BF884" s="219">
        <f>IF(N884="snížená",J884,0)</f>
        <v>0</v>
      </c>
      <c r="BG884" s="219">
        <f>IF(N884="zákl. přenesená",J884,0)</f>
        <v>0</v>
      </c>
      <c r="BH884" s="219">
        <f>IF(N884="sníž. přenesená",J884,0)</f>
        <v>0</v>
      </c>
      <c r="BI884" s="219">
        <f>IF(N884="nulová",J884,0)</f>
        <v>0</v>
      </c>
      <c r="BJ884" s="20" t="s">
        <v>81</v>
      </c>
      <c r="BK884" s="219">
        <f>ROUND(I884*H884,2)</f>
        <v>0</v>
      </c>
      <c r="BL884" s="20" t="s">
        <v>142</v>
      </c>
      <c r="BM884" s="218" t="s">
        <v>1214</v>
      </c>
    </row>
    <row r="885" s="2" customFormat="1">
      <c r="A885" s="41"/>
      <c r="B885" s="42"/>
      <c r="C885" s="43"/>
      <c r="D885" s="220" t="s">
        <v>144</v>
      </c>
      <c r="E885" s="43"/>
      <c r="F885" s="221" t="s">
        <v>1215</v>
      </c>
      <c r="G885" s="43"/>
      <c r="H885" s="43"/>
      <c r="I885" s="222"/>
      <c r="J885" s="43"/>
      <c r="K885" s="43"/>
      <c r="L885" s="47"/>
      <c r="M885" s="223"/>
      <c r="N885" s="224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20" t="s">
        <v>144</v>
      </c>
      <c r="AU885" s="20" t="s">
        <v>83</v>
      </c>
    </row>
    <row r="886" s="2" customFormat="1">
      <c r="A886" s="41"/>
      <c r="B886" s="42"/>
      <c r="C886" s="43"/>
      <c r="D886" s="225" t="s">
        <v>146</v>
      </c>
      <c r="E886" s="43"/>
      <c r="F886" s="226" t="s">
        <v>1216</v>
      </c>
      <c r="G886" s="43"/>
      <c r="H886" s="43"/>
      <c r="I886" s="222"/>
      <c r="J886" s="43"/>
      <c r="K886" s="43"/>
      <c r="L886" s="47"/>
      <c r="M886" s="223"/>
      <c r="N886" s="224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T886" s="20" t="s">
        <v>146</v>
      </c>
      <c r="AU886" s="20" t="s">
        <v>83</v>
      </c>
    </row>
    <row r="887" s="13" customFormat="1">
      <c r="A887" s="13"/>
      <c r="B887" s="227"/>
      <c r="C887" s="228"/>
      <c r="D887" s="220" t="s">
        <v>148</v>
      </c>
      <c r="E887" s="229" t="s">
        <v>28</v>
      </c>
      <c r="F887" s="230" t="s">
        <v>1217</v>
      </c>
      <c r="G887" s="228"/>
      <c r="H887" s="231">
        <v>877.36900000000003</v>
      </c>
      <c r="I887" s="232"/>
      <c r="J887" s="228"/>
      <c r="K887" s="228"/>
      <c r="L887" s="233"/>
      <c r="M887" s="234"/>
      <c r="N887" s="235"/>
      <c r="O887" s="235"/>
      <c r="P887" s="235"/>
      <c r="Q887" s="235"/>
      <c r="R887" s="235"/>
      <c r="S887" s="235"/>
      <c r="T887" s="23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7" t="s">
        <v>148</v>
      </c>
      <c r="AU887" s="237" t="s">
        <v>83</v>
      </c>
      <c r="AV887" s="13" t="s">
        <v>83</v>
      </c>
      <c r="AW887" s="13" t="s">
        <v>35</v>
      </c>
      <c r="AX887" s="13" t="s">
        <v>73</v>
      </c>
      <c r="AY887" s="237" t="s">
        <v>135</v>
      </c>
    </row>
    <row r="888" s="13" customFormat="1">
      <c r="A888" s="13"/>
      <c r="B888" s="227"/>
      <c r="C888" s="228"/>
      <c r="D888" s="220" t="s">
        <v>148</v>
      </c>
      <c r="E888" s="229" t="s">
        <v>28</v>
      </c>
      <c r="F888" s="230" t="s">
        <v>1218</v>
      </c>
      <c r="G888" s="228"/>
      <c r="H888" s="231">
        <v>2168.9699999999998</v>
      </c>
      <c r="I888" s="232"/>
      <c r="J888" s="228"/>
      <c r="K888" s="228"/>
      <c r="L888" s="233"/>
      <c r="M888" s="234"/>
      <c r="N888" s="235"/>
      <c r="O888" s="235"/>
      <c r="P888" s="235"/>
      <c r="Q888" s="235"/>
      <c r="R888" s="235"/>
      <c r="S888" s="235"/>
      <c r="T888" s="236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7" t="s">
        <v>148</v>
      </c>
      <c r="AU888" s="237" t="s">
        <v>83</v>
      </c>
      <c r="AV888" s="13" t="s">
        <v>83</v>
      </c>
      <c r="AW888" s="13" t="s">
        <v>35</v>
      </c>
      <c r="AX888" s="13" t="s">
        <v>73</v>
      </c>
      <c r="AY888" s="237" t="s">
        <v>135</v>
      </c>
    </row>
    <row r="889" s="13" customFormat="1">
      <c r="A889" s="13"/>
      <c r="B889" s="227"/>
      <c r="C889" s="228"/>
      <c r="D889" s="220" t="s">
        <v>148</v>
      </c>
      <c r="E889" s="229" t="s">
        <v>28</v>
      </c>
      <c r="F889" s="230" t="s">
        <v>1219</v>
      </c>
      <c r="G889" s="228"/>
      <c r="H889" s="231">
        <v>203.43100000000001</v>
      </c>
      <c r="I889" s="232"/>
      <c r="J889" s="228"/>
      <c r="K889" s="228"/>
      <c r="L889" s="233"/>
      <c r="M889" s="234"/>
      <c r="N889" s="235"/>
      <c r="O889" s="235"/>
      <c r="P889" s="235"/>
      <c r="Q889" s="235"/>
      <c r="R889" s="235"/>
      <c r="S889" s="235"/>
      <c r="T889" s="236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7" t="s">
        <v>148</v>
      </c>
      <c r="AU889" s="237" t="s">
        <v>83</v>
      </c>
      <c r="AV889" s="13" t="s">
        <v>83</v>
      </c>
      <c r="AW889" s="13" t="s">
        <v>35</v>
      </c>
      <c r="AX889" s="13" t="s">
        <v>73</v>
      </c>
      <c r="AY889" s="237" t="s">
        <v>135</v>
      </c>
    </row>
    <row r="890" s="13" customFormat="1">
      <c r="A890" s="13"/>
      <c r="B890" s="227"/>
      <c r="C890" s="228"/>
      <c r="D890" s="220" t="s">
        <v>148</v>
      </c>
      <c r="E890" s="229" t="s">
        <v>28</v>
      </c>
      <c r="F890" s="230" t="s">
        <v>1220</v>
      </c>
      <c r="G890" s="228"/>
      <c r="H890" s="231">
        <v>1.8759999999999999</v>
      </c>
      <c r="I890" s="232"/>
      <c r="J890" s="228"/>
      <c r="K890" s="228"/>
      <c r="L890" s="233"/>
      <c r="M890" s="234"/>
      <c r="N890" s="235"/>
      <c r="O890" s="235"/>
      <c r="P890" s="235"/>
      <c r="Q890" s="235"/>
      <c r="R890" s="235"/>
      <c r="S890" s="235"/>
      <c r="T890" s="236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7" t="s">
        <v>148</v>
      </c>
      <c r="AU890" s="237" t="s">
        <v>83</v>
      </c>
      <c r="AV890" s="13" t="s">
        <v>83</v>
      </c>
      <c r="AW890" s="13" t="s">
        <v>35</v>
      </c>
      <c r="AX890" s="13" t="s">
        <v>73</v>
      </c>
      <c r="AY890" s="237" t="s">
        <v>135</v>
      </c>
    </row>
    <row r="891" s="16" customFormat="1">
      <c r="A891" s="16"/>
      <c r="B891" s="259"/>
      <c r="C891" s="260"/>
      <c r="D891" s="220" t="s">
        <v>148</v>
      </c>
      <c r="E891" s="261" t="s">
        <v>28</v>
      </c>
      <c r="F891" s="262" t="s">
        <v>172</v>
      </c>
      <c r="G891" s="260"/>
      <c r="H891" s="263">
        <v>3251.6460000000002</v>
      </c>
      <c r="I891" s="264"/>
      <c r="J891" s="260"/>
      <c r="K891" s="260"/>
      <c r="L891" s="265"/>
      <c r="M891" s="266"/>
      <c r="N891" s="267"/>
      <c r="O891" s="267"/>
      <c r="P891" s="267"/>
      <c r="Q891" s="267"/>
      <c r="R891" s="267"/>
      <c r="S891" s="267"/>
      <c r="T891" s="268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T891" s="269" t="s">
        <v>148</v>
      </c>
      <c r="AU891" s="269" t="s">
        <v>83</v>
      </c>
      <c r="AV891" s="16" t="s">
        <v>142</v>
      </c>
      <c r="AW891" s="16" t="s">
        <v>35</v>
      </c>
      <c r="AX891" s="16" t="s">
        <v>81</v>
      </c>
      <c r="AY891" s="269" t="s">
        <v>135</v>
      </c>
    </row>
    <row r="892" s="2" customFormat="1" ht="24.15" customHeight="1">
      <c r="A892" s="41"/>
      <c r="B892" s="42"/>
      <c r="C892" s="207" t="s">
        <v>1221</v>
      </c>
      <c r="D892" s="207" t="s">
        <v>137</v>
      </c>
      <c r="E892" s="208" t="s">
        <v>1222</v>
      </c>
      <c r="F892" s="209" t="s">
        <v>1223</v>
      </c>
      <c r="G892" s="210" t="s">
        <v>232</v>
      </c>
      <c r="H892" s="211">
        <v>22757.903999999999</v>
      </c>
      <c r="I892" s="212"/>
      <c r="J892" s="213">
        <f>ROUND(I892*H892,2)</f>
        <v>0</v>
      </c>
      <c r="K892" s="209" t="s">
        <v>141</v>
      </c>
      <c r="L892" s="47"/>
      <c r="M892" s="214" t="s">
        <v>28</v>
      </c>
      <c r="N892" s="215" t="s">
        <v>44</v>
      </c>
      <c r="O892" s="87"/>
      <c r="P892" s="216">
        <f>O892*H892</f>
        <v>0</v>
      </c>
      <c r="Q892" s="216">
        <v>0</v>
      </c>
      <c r="R892" s="216">
        <f>Q892*H892</f>
        <v>0</v>
      </c>
      <c r="S892" s="216">
        <v>0</v>
      </c>
      <c r="T892" s="217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18" t="s">
        <v>142</v>
      </c>
      <c r="AT892" s="218" t="s">
        <v>137</v>
      </c>
      <c r="AU892" s="218" t="s">
        <v>83</v>
      </c>
      <c r="AY892" s="20" t="s">
        <v>135</v>
      </c>
      <c r="BE892" s="219">
        <f>IF(N892="základní",J892,0)</f>
        <v>0</v>
      </c>
      <c r="BF892" s="219">
        <f>IF(N892="snížená",J892,0)</f>
        <v>0</v>
      </c>
      <c r="BG892" s="219">
        <f>IF(N892="zákl. přenesená",J892,0)</f>
        <v>0</v>
      </c>
      <c r="BH892" s="219">
        <f>IF(N892="sníž. přenesená",J892,0)</f>
        <v>0</v>
      </c>
      <c r="BI892" s="219">
        <f>IF(N892="nulová",J892,0)</f>
        <v>0</v>
      </c>
      <c r="BJ892" s="20" t="s">
        <v>81</v>
      </c>
      <c r="BK892" s="219">
        <f>ROUND(I892*H892,2)</f>
        <v>0</v>
      </c>
      <c r="BL892" s="20" t="s">
        <v>142</v>
      </c>
      <c r="BM892" s="218" t="s">
        <v>1224</v>
      </c>
    </row>
    <row r="893" s="2" customFormat="1">
      <c r="A893" s="41"/>
      <c r="B893" s="42"/>
      <c r="C893" s="43"/>
      <c r="D893" s="220" t="s">
        <v>144</v>
      </c>
      <c r="E893" s="43"/>
      <c r="F893" s="221" t="s">
        <v>1225</v>
      </c>
      <c r="G893" s="43"/>
      <c r="H893" s="43"/>
      <c r="I893" s="222"/>
      <c r="J893" s="43"/>
      <c r="K893" s="43"/>
      <c r="L893" s="47"/>
      <c r="M893" s="223"/>
      <c r="N893" s="224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144</v>
      </c>
      <c r="AU893" s="20" t="s">
        <v>83</v>
      </c>
    </row>
    <row r="894" s="2" customFormat="1">
      <c r="A894" s="41"/>
      <c r="B894" s="42"/>
      <c r="C894" s="43"/>
      <c r="D894" s="225" t="s">
        <v>146</v>
      </c>
      <c r="E894" s="43"/>
      <c r="F894" s="226" t="s">
        <v>1226</v>
      </c>
      <c r="G894" s="43"/>
      <c r="H894" s="43"/>
      <c r="I894" s="222"/>
      <c r="J894" s="43"/>
      <c r="K894" s="43"/>
      <c r="L894" s="47"/>
      <c r="M894" s="223"/>
      <c r="N894" s="224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20" t="s">
        <v>146</v>
      </c>
      <c r="AU894" s="20" t="s">
        <v>83</v>
      </c>
    </row>
    <row r="895" s="2" customFormat="1">
      <c r="A895" s="41"/>
      <c r="B895" s="42"/>
      <c r="C895" s="43"/>
      <c r="D895" s="220" t="s">
        <v>209</v>
      </c>
      <c r="E895" s="43"/>
      <c r="F895" s="270" t="s">
        <v>210</v>
      </c>
      <c r="G895" s="43"/>
      <c r="H895" s="43"/>
      <c r="I895" s="222"/>
      <c r="J895" s="43"/>
      <c r="K895" s="43"/>
      <c r="L895" s="47"/>
      <c r="M895" s="223"/>
      <c r="N895" s="224"/>
      <c r="O895" s="87"/>
      <c r="P895" s="87"/>
      <c r="Q895" s="87"/>
      <c r="R895" s="87"/>
      <c r="S895" s="87"/>
      <c r="T895" s="88"/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T895" s="20" t="s">
        <v>209</v>
      </c>
      <c r="AU895" s="20" t="s">
        <v>83</v>
      </c>
    </row>
    <row r="896" s="13" customFormat="1">
      <c r="A896" s="13"/>
      <c r="B896" s="227"/>
      <c r="C896" s="228"/>
      <c r="D896" s="220" t="s">
        <v>148</v>
      </c>
      <c r="E896" s="229" t="s">
        <v>28</v>
      </c>
      <c r="F896" s="230" t="s">
        <v>1227</v>
      </c>
      <c r="G896" s="228"/>
      <c r="H896" s="231">
        <v>7896.3209999999999</v>
      </c>
      <c r="I896" s="232"/>
      <c r="J896" s="228"/>
      <c r="K896" s="228"/>
      <c r="L896" s="233"/>
      <c r="M896" s="234"/>
      <c r="N896" s="235"/>
      <c r="O896" s="235"/>
      <c r="P896" s="235"/>
      <c r="Q896" s="235"/>
      <c r="R896" s="235"/>
      <c r="S896" s="235"/>
      <c r="T896" s="23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7" t="s">
        <v>148</v>
      </c>
      <c r="AU896" s="237" t="s">
        <v>83</v>
      </c>
      <c r="AV896" s="13" t="s">
        <v>83</v>
      </c>
      <c r="AW896" s="13" t="s">
        <v>35</v>
      </c>
      <c r="AX896" s="13" t="s">
        <v>73</v>
      </c>
      <c r="AY896" s="237" t="s">
        <v>135</v>
      </c>
    </row>
    <row r="897" s="13" customFormat="1">
      <c r="A897" s="13"/>
      <c r="B897" s="227"/>
      <c r="C897" s="228"/>
      <c r="D897" s="220" t="s">
        <v>148</v>
      </c>
      <c r="E897" s="229" t="s">
        <v>28</v>
      </c>
      <c r="F897" s="230" t="s">
        <v>1228</v>
      </c>
      <c r="G897" s="228"/>
      <c r="H897" s="231">
        <v>13013.82</v>
      </c>
      <c r="I897" s="232"/>
      <c r="J897" s="228"/>
      <c r="K897" s="228"/>
      <c r="L897" s="233"/>
      <c r="M897" s="234"/>
      <c r="N897" s="235"/>
      <c r="O897" s="235"/>
      <c r="P897" s="235"/>
      <c r="Q897" s="235"/>
      <c r="R897" s="235"/>
      <c r="S897" s="235"/>
      <c r="T897" s="23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7" t="s">
        <v>148</v>
      </c>
      <c r="AU897" s="237" t="s">
        <v>83</v>
      </c>
      <c r="AV897" s="13" t="s">
        <v>83</v>
      </c>
      <c r="AW897" s="13" t="s">
        <v>35</v>
      </c>
      <c r="AX897" s="13" t="s">
        <v>73</v>
      </c>
      <c r="AY897" s="237" t="s">
        <v>135</v>
      </c>
    </row>
    <row r="898" s="13" customFormat="1">
      <c r="A898" s="13"/>
      <c r="B898" s="227"/>
      <c r="C898" s="228"/>
      <c r="D898" s="220" t="s">
        <v>148</v>
      </c>
      <c r="E898" s="229" t="s">
        <v>28</v>
      </c>
      <c r="F898" s="230" t="s">
        <v>1229</v>
      </c>
      <c r="G898" s="228"/>
      <c r="H898" s="231">
        <v>1830.8789999999999</v>
      </c>
      <c r="I898" s="232"/>
      <c r="J898" s="228"/>
      <c r="K898" s="228"/>
      <c r="L898" s="233"/>
      <c r="M898" s="234"/>
      <c r="N898" s="235"/>
      <c r="O898" s="235"/>
      <c r="P898" s="235"/>
      <c r="Q898" s="235"/>
      <c r="R898" s="235"/>
      <c r="S898" s="235"/>
      <c r="T898" s="23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7" t="s">
        <v>148</v>
      </c>
      <c r="AU898" s="237" t="s">
        <v>83</v>
      </c>
      <c r="AV898" s="13" t="s">
        <v>83</v>
      </c>
      <c r="AW898" s="13" t="s">
        <v>35</v>
      </c>
      <c r="AX898" s="13" t="s">
        <v>73</v>
      </c>
      <c r="AY898" s="237" t="s">
        <v>135</v>
      </c>
    </row>
    <row r="899" s="13" customFormat="1">
      <c r="A899" s="13"/>
      <c r="B899" s="227"/>
      <c r="C899" s="228"/>
      <c r="D899" s="220" t="s">
        <v>148</v>
      </c>
      <c r="E899" s="229" t="s">
        <v>28</v>
      </c>
      <c r="F899" s="230" t="s">
        <v>1230</v>
      </c>
      <c r="G899" s="228"/>
      <c r="H899" s="231">
        <v>16.884</v>
      </c>
      <c r="I899" s="232"/>
      <c r="J899" s="228"/>
      <c r="K899" s="228"/>
      <c r="L899" s="233"/>
      <c r="M899" s="234"/>
      <c r="N899" s="235"/>
      <c r="O899" s="235"/>
      <c r="P899" s="235"/>
      <c r="Q899" s="235"/>
      <c r="R899" s="235"/>
      <c r="S899" s="235"/>
      <c r="T899" s="236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7" t="s">
        <v>148</v>
      </c>
      <c r="AU899" s="237" t="s">
        <v>83</v>
      </c>
      <c r="AV899" s="13" t="s">
        <v>83</v>
      </c>
      <c r="AW899" s="13" t="s">
        <v>35</v>
      </c>
      <c r="AX899" s="13" t="s">
        <v>73</v>
      </c>
      <c r="AY899" s="237" t="s">
        <v>135</v>
      </c>
    </row>
    <row r="900" s="16" customFormat="1">
      <c r="A900" s="16"/>
      <c r="B900" s="259"/>
      <c r="C900" s="260"/>
      <c r="D900" s="220" t="s">
        <v>148</v>
      </c>
      <c r="E900" s="261" t="s">
        <v>28</v>
      </c>
      <c r="F900" s="262" t="s">
        <v>172</v>
      </c>
      <c r="G900" s="260"/>
      <c r="H900" s="263">
        <v>22757.903999999999</v>
      </c>
      <c r="I900" s="264"/>
      <c r="J900" s="260"/>
      <c r="K900" s="260"/>
      <c r="L900" s="265"/>
      <c r="M900" s="266"/>
      <c r="N900" s="267"/>
      <c r="O900" s="267"/>
      <c r="P900" s="267"/>
      <c r="Q900" s="267"/>
      <c r="R900" s="267"/>
      <c r="S900" s="267"/>
      <c r="T900" s="268"/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T900" s="269" t="s">
        <v>148</v>
      </c>
      <c r="AU900" s="269" t="s">
        <v>83</v>
      </c>
      <c r="AV900" s="16" t="s">
        <v>142</v>
      </c>
      <c r="AW900" s="16" t="s">
        <v>35</v>
      </c>
      <c r="AX900" s="16" t="s">
        <v>81</v>
      </c>
      <c r="AY900" s="269" t="s">
        <v>135</v>
      </c>
    </row>
    <row r="901" s="2" customFormat="1" ht="33" customHeight="1">
      <c r="A901" s="41"/>
      <c r="B901" s="42"/>
      <c r="C901" s="207" t="s">
        <v>1231</v>
      </c>
      <c r="D901" s="207" t="s">
        <v>137</v>
      </c>
      <c r="E901" s="208" t="s">
        <v>1232</v>
      </c>
      <c r="F901" s="209" t="s">
        <v>1233</v>
      </c>
      <c r="G901" s="210" t="s">
        <v>232</v>
      </c>
      <c r="H901" s="211">
        <v>877.36900000000003</v>
      </c>
      <c r="I901" s="212"/>
      <c r="J901" s="213">
        <f>ROUND(I901*H901,2)</f>
        <v>0</v>
      </c>
      <c r="K901" s="209" t="s">
        <v>141</v>
      </c>
      <c r="L901" s="47"/>
      <c r="M901" s="214" t="s">
        <v>28</v>
      </c>
      <c r="N901" s="215" t="s">
        <v>44</v>
      </c>
      <c r="O901" s="87"/>
      <c r="P901" s="216">
        <f>O901*H901</f>
        <v>0</v>
      </c>
      <c r="Q901" s="216">
        <v>0</v>
      </c>
      <c r="R901" s="216">
        <f>Q901*H901</f>
        <v>0</v>
      </c>
      <c r="S901" s="216">
        <v>0</v>
      </c>
      <c r="T901" s="217">
        <f>S901*H901</f>
        <v>0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8" t="s">
        <v>142</v>
      </c>
      <c r="AT901" s="218" t="s">
        <v>137</v>
      </c>
      <c r="AU901" s="218" t="s">
        <v>83</v>
      </c>
      <c r="AY901" s="20" t="s">
        <v>135</v>
      </c>
      <c r="BE901" s="219">
        <f>IF(N901="základní",J901,0)</f>
        <v>0</v>
      </c>
      <c r="BF901" s="219">
        <f>IF(N901="snížená",J901,0)</f>
        <v>0</v>
      </c>
      <c r="BG901" s="219">
        <f>IF(N901="zákl. přenesená",J901,0)</f>
        <v>0</v>
      </c>
      <c r="BH901" s="219">
        <f>IF(N901="sníž. přenesená",J901,0)</f>
        <v>0</v>
      </c>
      <c r="BI901" s="219">
        <f>IF(N901="nulová",J901,0)</f>
        <v>0</v>
      </c>
      <c r="BJ901" s="20" t="s">
        <v>81</v>
      </c>
      <c r="BK901" s="219">
        <f>ROUND(I901*H901,2)</f>
        <v>0</v>
      </c>
      <c r="BL901" s="20" t="s">
        <v>142</v>
      </c>
      <c r="BM901" s="218" t="s">
        <v>1234</v>
      </c>
    </row>
    <row r="902" s="2" customFormat="1">
      <c r="A902" s="41"/>
      <c r="B902" s="42"/>
      <c r="C902" s="43"/>
      <c r="D902" s="220" t="s">
        <v>144</v>
      </c>
      <c r="E902" s="43"/>
      <c r="F902" s="221" t="s">
        <v>1235</v>
      </c>
      <c r="G902" s="43"/>
      <c r="H902" s="43"/>
      <c r="I902" s="222"/>
      <c r="J902" s="43"/>
      <c r="K902" s="43"/>
      <c r="L902" s="47"/>
      <c r="M902" s="223"/>
      <c r="N902" s="224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144</v>
      </c>
      <c r="AU902" s="20" t="s">
        <v>83</v>
      </c>
    </row>
    <row r="903" s="2" customFormat="1">
      <c r="A903" s="41"/>
      <c r="B903" s="42"/>
      <c r="C903" s="43"/>
      <c r="D903" s="225" t="s">
        <v>146</v>
      </c>
      <c r="E903" s="43"/>
      <c r="F903" s="226" t="s">
        <v>1236</v>
      </c>
      <c r="G903" s="43"/>
      <c r="H903" s="43"/>
      <c r="I903" s="222"/>
      <c r="J903" s="43"/>
      <c r="K903" s="43"/>
      <c r="L903" s="47"/>
      <c r="M903" s="223"/>
      <c r="N903" s="224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146</v>
      </c>
      <c r="AU903" s="20" t="s">
        <v>83</v>
      </c>
    </row>
    <row r="904" s="13" customFormat="1">
      <c r="A904" s="13"/>
      <c r="B904" s="227"/>
      <c r="C904" s="228"/>
      <c r="D904" s="220" t="s">
        <v>148</v>
      </c>
      <c r="E904" s="229" t="s">
        <v>28</v>
      </c>
      <c r="F904" s="230" t="s">
        <v>1237</v>
      </c>
      <c r="G904" s="228"/>
      <c r="H904" s="231">
        <v>877.36900000000003</v>
      </c>
      <c r="I904" s="232"/>
      <c r="J904" s="228"/>
      <c r="K904" s="228"/>
      <c r="L904" s="233"/>
      <c r="M904" s="234"/>
      <c r="N904" s="235"/>
      <c r="O904" s="235"/>
      <c r="P904" s="235"/>
      <c r="Q904" s="235"/>
      <c r="R904" s="235"/>
      <c r="S904" s="235"/>
      <c r="T904" s="23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7" t="s">
        <v>148</v>
      </c>
      <c r="AU904" s="237" t="s">
        <v>83</v>
      </c>
      <c r="AV904" s="13" t="s">
        <v>83</v>
      </c>
      <c r="AW904" s="13" t="s">
        <v>35</v>
      </c>
      <c r="AX904" s="13" t="s">
        <v>81</v>
      </c>
      <c r="AY904" s="237" t="s">
        <v>135</v>
      </c>
    </row>
    <row r="905" s="2" customFormat="1" ht="24.15" customHeight="1">
      <c r="A905" s="41"/>
      <c r="B905" s="42"/>
      <c r="C905" s="207" t="s">
        <v>1238</v>
      </c>
      <c r="D905" s="207" t="s">
        <v>137</v>
      </c>
      <c r="E905" s="208" t="s">
        <v>1239</v>
      </c>
      <c r="F905" s="209" t="s">
        <v>231</v>
      </c>
      <c r="G905" s="210" t="s">
        <v>232</v>
      </c>
      <c r="H905" s="211">
        <v>70.882000000000005</v>
      </c>
      <c r="I905" s="212"/>
      <c r="J905" s="213">
        <f>ROUND(I905*H905,2)</f>
        <v>0</v>
      </c>
      <c r="K905" s="209" t="s">
        <v>141</v>
      </c>
      <c r="L905" s="47"/>
      <c r="M905" s="214" t="s">
        <v>28</v>
      </c>
      <c r="N905" s="215" t="s">
        <v>44</v>
      </c>
      <c r="O905" s="87"/>
      <c r="P905" s="216">
        <f>O905*H905</f>
        <v>0</v>
      </c>
      <c r="Q905" s="216">
        <v>0</v>
      </c>
      <c r="R905" s="216">
        <f>Q905*H905</f>
        <v>0</v>
      </c>
      <c r="S905" s="216">
        <v>0</v>
      </c>
      <c r="T905" s="217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8" t="s">
        <v>142</v>
      </c>
      <c r="AT905" s="218" t="s">
        <v>137</v>
      </c>
      <c r="AU905" s="218" t="s">
        <v>83</v>
      </c>
      <c r="AY905" s="20" t="s">
        <v>135</v>
      </c>
      <c r="BE905" s="219">
        <f>IF(N905="základní",J905,0)</f>
        <v>0</v>
      </c>
      <c r="BF905" s="219">
        <f>IF(N905="snížená",J905,0)</f>
        <v>0</v>
      </c>
      <c r="BG905" s="219">
        <f>IF(N905="zákl. přenesená",J905,0)</f>
        <v>0</v>
      </c>
      <c r="BH905" s="219">
        <f>IF(N905="sníž. přenesená",J905,0)</f>
        <v>0</v>
      </c>
      <c r="BI905" s="219">
        <f>IF(N905="nulová",J905,0)</f>
        <v>0</v>
      </c>
      <c r="BJ905" s="20" t="s">
        <v>81</v>
      </c>
      <c r="BK905" s="219">
        <f>ROUND(I905*H905,2)</f>
        <v>0</v>
      </c>
      <c r="BL905" s="20" t="s">
        <v>142</v>
      </c>
      <c r="BM905" s="218" t="s">
        <v>1240</v>
      </c>
    </row>
    <row r="906" s="2" customFormat="1">
      <c r="A906" s="41"/>
      <c r="B906" s="42"/>
      <c r="C906" s="43"/>
      <c r="D906" s="220" t="s">
        <v>144</v>
      </c>
      <c r="E906" s="43"/>
      <c r="F906" s="221" t="s">
        <v>1241</v>
      </c>
      <c r="G906" s="43"/>
      <c r="H906" s="43"/>
      <c r="I906" s="222"/>
      <c r="J906" s="43"/>
      <c r="K906" s="43"/>
      <c r="L906" s="47"/>
      <c r="M906" s="223"/>
      <c r="N906" s="224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144</v>
      </c>
      <c r="AU906" s="20" t="s">
        <v>83</v>
      </c>
    </row>
    <row r="907" s="2" customFormat="1">
      <c r="A907" s="41"/>
      <c r="B907" s="42"/>
      <c r="C907" s="43"/>
      <c r="D907" s="225" t="s">
        <v>146</v>
      </c>
      <c r="E907" s="43"/>
      <c r="F907" s="226" t="s">
        <v>1242</v>
      </c>
      <c r="G907" s="43"/>
      <c r="H907" s="43"/>
      <c r="I907" s="222"/>
      <c r="J907" s="43"/>
      <c r="K907" s="43"/>
      <c r="L907" s="47"/>
      <c r="M907" s="223"/>
      <c r="N907" s="224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146</v>
      </c>
      <c r="AU907" s="20" t="s">
        <v>83</v>
      </c>
    </row>
    <row r="908" s="13" customFormat="1">
      <c r="A908" s="13"/>
      <c r="B908" s="227"/>
      <c r="C908" s="228"/>
      <c r="D908" s="220" t="s">
        <v>148</v>
      </c>
      <c r="E908" s="229" t="s">
        <v>28</v>
      </c>
      <c r="F908" s="230" t="s">
        <v>1243</v>
      </c>
      <c r="G908" s="228"/>
      <c r="H908" s="231">
        <v>70.882000000000005</v>
      </c>
      <c r="I908" s="232"/>
      <c r="J908" s="228"/>
      <c r="K908" s="228"/>
      <c r="L908" s="233"/>
      <c r="M908" s="234"/>
      <c r="N908" s="235"/>
      <c r="O908" s="235"/>
      <c r="P908" s="235"/>
      <c r="Q908" s="235"/>
      <c r="R908" s="235"/>
      <c r="S908" s="235"/>
      <c r="T908" s="236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7" t="s">
        <v>148</v>
      </c>
      <c r="AU908" s="237" t="s">
        <v>83</v>
      </c>
      <c r="AV908" s="13" t="s">
        <v>83</v>
      </c>
      <c r="AW908" s="13" t="s">
        <v>35</v>
      </c>
      <c r="AX908" s="13" t="s">
        <v>81</v>
      </c>
      <c r="AY908" s="237" t="s">
        <v>135</v>
      </c>
    </row>
    <row r="909" s="2" customFormat="1" ht="37.8" customHeight="1">
      <c r="A909" s="41"/>
      <c r="B909" s="42"/>
      <c r="C909" s="207" t="s">
        <v>1244</v>
      </c>
      <c r="D909" s="207" t="s">
        <v>137</v>
      </c>
      <c r="E909" s="208" t="s">
        <v>1245</v>
      </c>
      <c r="F909" s="209" t="s">
        <v>1246</v>
      </c>
      <c r="G909" s="210" t="s">
        <v>232</v>
      </c>
      <c r="H909" s="211">
        <v>670.31299999999999</v>
      </c>
      <c r="I909" s="212"/>
      <c r="J909" s="213">
        <f>ROUND(I909*H909,2)</f>
        <v>0</v>
      </c>
      <c r="K909" s="209" t="s">
        <v>141</v>
      </c>
      <c r="L909" s="47"/>
      <c r="M909" s="214" t="s">
        <v>28</v>
      </c>
      <c r="N909" s="215" t="s">
        <v>44</v>
      </c>
      <c r="O909" s="87"/>
      <c r="P909" s="216">
        <f>O909*H909</f>
        <v>0</v>
      </c>
      <c r="Q909" s="216">
        <v>0</v>
      </c>
      <c r="R909" s="216">
        <f>Q909*H909</f>
        <v>0</v>
      </c>
      <c r="S909" s="216">
        <v>0</v>
      </c>
      <c r="T909" s="217">
        <f>S909*H909</f>
        <v>0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8" t="s">
        <v>142</v>
      </c>
      <c r="AT909" s="218" t="s">
        <v>137</v>
      </c>
      <c r="AU909" s="218" t="s">
        <v>83</v>
      </c>
      <c r="AY909" s="20" t="s">
        <v>135</v>
      </c>
      <c r="BE909" s="219">
        <f>IF(N909="základní",J909,0)</f>
        <v>0</v>
      </c>
      <c r="BF909" s="219">
        <f>IF(N909="snížená",J909,0)</f>
        <v>0</v>
      </c>
      <c r="BG909" s="219">
        <f>IF(N909="zákl. přenesená",J909,0)</f>
        <v>0</v>
      </c>
      <c r="BH909" s="219">
        <f>IF(N909="sníž. přenesená",J909,0)</f>
        <v>0</v>
      </c>
      <c r="BI909" s="219">
        <f>IF(N909="nulová",J909,0)</f>
        <v>0</v>
      </c>
      <c r="BJ909" s="20" t="s">
        <v>81</v>
      </c>
      <c r="BK909" s="219">
        <f>ROUND(I909*H909,2)</f>
        <v>0</v>
      </c>
      <c r="BL909" s="20" t="s">
        <v>142</v>
      </c>
      <c r="BM909" s="218" t="s">
        <v>1247</v>
      </c>
    </row>
    <row r="910" s="2" customFormat="1">
      <c r="A910" s="41"/>
      <c r="B910" s="42"/>
      <c r="C910" s="43"/>
      <c r="D910" s="220" t="s">
        <v>144</v>
      </c>
      <c r="E910" s="43"/>
      <c r="F910" s="221" t="s">
        <v>1248</v>
      </c>
      <c r="G910" s="43"/>
      <c r="H910" s="43"/>
      <c r="I910" s="222"/>
      <c r="J910" s="43"/>
      <c r="K910" s="43"/>
      <c r="L910" s="47"/>
      <c r="M910" s="223"/>
      <c r="N910" s="224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T910" s="20" t="s">
        <v>144</v>
      </c>
      <c r="AU910" s="20" t="s">
        <v>83</v>
      </c>
    </row>
    <row r="911" s="2" customFormat="1">
      <c r="A911" s="41"/>
      <c r="B911" s="42"/>
      <c r="C911" s="43"/>
      <c r="D911" s="225" t="s">
        <v>146</v>
      </c>
      <c r="E911" s="43"/>
      <c r="F911" s="226" t="s">
        <v>1249</v>
      </c>
      <c r="G911" s="43"/>
      <c r="H911" s="43"/>
      <c r="I911" s="222"/>
      <c r="J911" s="43"/>
      <c r="K911" s="43"/>
      <c r="L911" s="47"/>
      <c r="M911" s="223"/>
      <c r="N911" s="224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146</v>
      </c>
      <c r="AU911" s="20" t="s">
        <v>83</v>
      </c>
    </row>
    <row r="912" s="13" customFormat="1">
      <c r="A912" s="13"/>
      <c r="B912" s="227"/>
      <c r="C912" s="228"/>
      <c r="D912" s="220" t="s">
        <v>148</v>
      </c>
      <c r="E912" s="229" t="s">
        <v>28</v>
      </c>
      <c r="F912" s="230" t="s">
        <v>1250</v>
      </c>
      <c r="G912" s="228"/>
      <c r="H912" s="231">
        <v>466.882</v>
      </c>
      <c r="I912" s="232"/>
      <c r="J912" s="228"/>
      <c r="K912" s="228"/>
      <c r="L912" s="233"/>
      <c r="M912" s="234"/>
      <c r="N912" s="235"/>
      <c r="O912" s="235"/>
      <c r="P912" s="235"/>
      <c r="Q912" s="235"/>
      <c r="R912" s="235"/>
      <c r="S912" s="235"/>
      <c r="T912" s="23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7" t="s">
        <v>148</v>
      </c>
      <c r="AU912" s="237" t="s">
        <v>83</v>
      </c>
      <c r="AV912" s="13" t="s">
        <v>83</v>
      </c>
      <c r="AW912" s="13" t="s">
        <v>35</v>
      </c>
      <c r="AX912" s="13" t="s">
        <v>73</v>
      </c>
      <c r="AY912" s="237" t="s">
        <v>135</v>
      </c>
    </row>
    <row r="913" s="13" customFormat="1">
      <c r="A913" s="13"/>
      <c r="B913" s="227"/>
      <c r="C913" s="228"/>
      <c r="D913" s="220" t="s">
        <v>148</v>
      </c>
      <c r="E913" s="229" t="s">
        <v>28</v>
      </c>
      <c r="F913" s="230" t="s">
        <v>1251</v>
      </c>
      <c r="G913" s="228"/>
      <c r="H913" s="231">
        <v>203.43100000000001</v>
      </c>
      <c r="I913" s="232"/>
      <c r="J913" s="228"/>
      <c r="K913" s="228"/>
      <c r="L913" s="233"/>
      <c r="M913" s="234"/>
      <c r="N913" s="235"/>
      <c r="O913" s="235"/>
      <c r="P913" s="235"/>
      <c r="Q913" s="235"/>
      <c r="R913" s="235"/>
      <c r="S913" s="235"/>
      <c r="T913" s="23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7" t="s">
        <v>148</v>
      </c>
      <c r="AU913" s="237" t="s">
        <v>83</v>
      </c>
      <c r="AV913" s="13" t="s">
        <v>83</v>
      </c>
      <c r="AW913" s="13" t="s">
        <v>35</v>
      </c>
      <c r="AX913" s="13" t="s">
        <v>73</v>
      </c>
      <c r="AY913" s="237" t="s">
        <v>135</v>
      </c>
    </row>
    <row r="914" s="16" customFormat="1">
      <c r="A914" s="16"/>
      <c r="B914" s="259"/>
      <c r="C914" s="260"/>
      <c r="D914" s="220" t="s">
        <v>148</v>
      </c>
      <c r="E914" s="261" t="s">
        <v>28</v>
      </c>
      <c r="F914" s="262" t="s">
        <v>172</v>
      </c>
      <c r="G914" s="260"/>
      <c r="H914" s="263">
        <v>670.31299999999999</v>
      </c>
      <c r="I914" s="264"/>
      <c r="J914" s="260"/>
      <c r="K914" s="260"/>
      <c r="L914" s="265"/>
      <c r="M914" s="266"/>
      <c r="N914" s="267"/>
      <c r="O914" s="267"/>
      <c r="P914" s="267"/>
      <c r="Q914" s="267"/>
      <c r="R914" s="267"/>
      <c r="S914" s="267"/>
      <c r="T914" s="268"/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T914" s="269" t="s">
        <v>148</v>
      </c>
      <c r="AU914" s="269" t="s">
        <v>83</v>
      </c>
      <c r="AV914" s="16" t="s">
        <v>142</v>
      </c>
      <c r="AW914" s="16" t="s">
        <v>35</v>
      </c>
      <c r="AX914" s="16" t="s">
        <v>81</v>
      </c>
      <c r="AY914" s="269" t="s">
        <v>135</v>
      </c>
    </row>
    <row r="915" s="12" customFormat="1" ht="22.8" customHeight="1">
      <c r="A915" s="12"/>
      <c r="B915" s="191"/>
      <c r="C915" s="192"/>
      <c r="D915" s="193" t="s">
        <v>72</v>
      </c>
      <c r="E915" s="205" t="s">
        <v>1252</v>
      </c>
      <c r="F915" s="205" t="s">
        <v>1253</v>
      </c>
      <c r="G915" s="192"/>
      <c r="H915" s="192"/>
      <c r="I915" s="195"/>
      <c r="J915" s="206">
        <f>BK915</f>
        <v>0</v>
      </c>
      <c r="K915" s="192"/>
      <c r="L915" s="197"/>
      <c r="M915" s="198"/>
      <c r="N915" s="199"/>
      <c r="O915" s="199"/>
      <c r="P915" s="200">
        <f>SUM(P916:P918)</f>
        <v>0</v>
      </c>
      <c r="Q915" s="199"/>
      <c r="R915" s="200">
        <f>SUM(R916:R918)</f>
        <v>0</v>
      </c>
      <c r="S915" s="199"/>
      <c r="T915" s="201">
        <f>SUM(T916:T918)</f>
        <v>0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02" t="s">
        <v>81</v>
      </c>
      <c r="AT915" s="203" t="s">
        <v>72</v>
      </c>
      <c r="AU915" s="203" t="s">
        <v>81</v>
      </c>
      <c r="AY915" s="202" t="s">
        <v>135</v>
      </c>
      <c r="BK915" s="204">
        <f>SUM(BK916:BK918)</f>
        <v>0</v>
      </c>
    </row>
    <row r="916" s="2" customFormat="1" ht="24.15" customHeight="1">
      <c r="A916" s="41"/>
      <c r="B916" s="42"/>
      <c r="C916" s="207" t="s">
        <v>1254</v>
      </c>
      <c r="D916" s="207" t="s">
        <v>137</v>
      </c>
      <c r="E916" s="208" t="s">
        <v>1255</v>
      </c>
      <c r="F916" s="209" t="s">
        <v>1256</v>
      </c>
      <c r="G916" s="210" t="s">
        <v>232</v>
      </c>
      <c r="H916" s="211">
        <v>2416.9200000000001</v>
      </c>
      <c r="I916" s="212"/>
      <c r="J916" s="213">
        <f>ROUND(I916*H916,2)</f>
        <v>0</v>
      </c>
      <c r="K916" s="209" t="s">
        <v>141</v>
      </c>
      <c r="L916" s="47"/>
      <c r="M916" s="214" t="s">
        <v>28</v>
      </c>
      <c r="N916" s="215" t="s">
        <v>44</v>
      </c>
      <c r="O916" s="87"/>
      <c r="P916" s="216">
        <f>O916*H916</f>
        <v>0</v>
      </c>
      <c r="Q916" s="216">
        <v>0</v>
      </c>
      <c r="R916" s="216">
        <f>Q916*H916</f>
        <v>0</v>
      </c>
      <c r="S916" s="216">
        <v>0</v>
      </c>
      <c r="T916" s="217">
        <f>S916*H916</f>
        <v>0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218" t="s">
        <v>142</v>
      </c>
      <c r="AT916" s="218" t="s">
        <v>137</v>
      </c>
      <c r="AU916" s="218" t="s">
        <v>83</v>
      </c>
      <c r="AY916" s="20" t="s">
        <v>135</v>
      </c>
      <c r="BE916" s="219">
        <f>IF(N916="základní",J916,0)</f>
        <v>0</v>
      </c>
      <c r="BF916" s="219">
        <f>IF(N916="snížená",J916,0)</f>
        <v>0</v>
      </c>
      <c r="BG916" s="219">
        <f>IF(N916="zákl. přenesená",J916,0)</f>
        <v>0</v>
      </c>
      <c r="BH916" s="219">
        <f>IF(N916="sníž. přenesená",J916,0)</f>
        <v>0</v>
      </c>
      <c r="BI916" s="219">
        <f>IF(N916="nulová",J916,0)</f>
        <v>0</v>
      </c>
      <c r="BJ916" s="20" t="s">
        <v>81</v>
      </c>
      <c r="BK916" s="219">
        <f>ROUND(I916*H916,2)</f>
        <v>0</v>
      </c>
      <c r="BL916" s="20" t="s">
        <v>142</v>
      </c>
      <c r="BM916" s="218" t="s">
        <v>1257</v>
      </c>
    </row>
    <row r="917" s="2" customFormat="1">
      <c r="A917" s="41"/>
      <c r="B917" s="42"/>
      <c r="C917" s="43"/>
      <c r="D917" s="220" t="s">
        <v>144</v>
      </c>
      <c r="E917" s="43"/>
      <c r="F917" s="221" t="s">
        <v>1258</v>
      </c>
      <c r="G917" s="43"/>
      <c r="H917" s="43"/>
      <c r="I917" s="222"/>
      <c r="J917" s="43"/>
      <c r="K917" s="43"/>
      <c r="L917" s="47"/>
      <c r="M917" s="223"/>
      <c r="N917" s="224"/>
      <c r="O917" s="87"/>
      <c r="P917" s="87"/>
      <c r="Q917" s="87"/>
      <c r="R917" s="87"/>
      <c r="S917" s="87"/>
      <c r="T917" s="88"/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T917" s="20" t="s">
        <v>144</v>
      </c>
      <c r="AU917" s="20" t="s">
        <v>83</v>
      </c>
    </row>
    <row r="918" s="2" customFormat="1">
      <c r="A918" s="41"/>
      <c r="B918" s="42"/>
      <c r="C918" s="43"/>
      <c r="D918" s="225" t="s">
        <v>146</v>
      </c>
      <c r="E918" s="43"/>
      <c r="F918" s="226" t="s">
        <v>1259</v>
      </c>
      <c r="G918" s="43"/>
      <c r="H918" s="43"/>
      <c r="I918" s="222"/>
      <c r="J918" s="43"/>
      <c r="K918" s="43"/>
      <c r="L918" s="47"/>
      <c r="M918" s="223"/>
      <c r="N918" s="224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146</v>
      </c>
      <c r="AU918" s="20" t="s">
        <v>83</v>
      </c>
    </row>
    <row r="919" s="12" customFormat="1" ht="25.92" customHeight="1">
      <c r="A919" s="12"/>
      <c r="B919" s="191"/>
      <c r="C919" s="192"/>
      <c r="D919" s="193" t="s">
        <v>72</v>
      </c>
      <c r="E919" s="194" t="s">
        <v>1260</v>
      </c>
      <c r="F919" s="194" t="s">
        <v>1261</v>
      </c>
      <c r="G919" s="192"/>
      <c r="H919" s="192"/>
      <c r="I919" s="195"/>
      <c r="J919" s="196">
        <f>BK919</f>
        <v>0</v>
      </c>
      <c r="K919" s="192"/>
      <c r="L919" s="197"/>
      <c r="M919" s="198"/>
      <c r="N919" s="199"/>
      <c r="O919" s="199"/>
      <c r="P919" s="200">
        <f>P920+P968</f>
        <v>0</v>
      </c>
      <c r="Q919" s="199"/>
      <c r="R919" s="200">
        <f>R920+R968</f>
        <v>0.77301673999999998</v>
      </c>
      <c r="S919" s="199"/>
      <c r="T919" s="201">
        <f>T920+T968</f>
        <v>0.75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02" t="s">
        <v>83</v>
      </c>
      <c r="AT919" s="203" t="s">
        <v>72</v>
      </c>
      <c r="AU919" s="203" t="s">
        <v>73</v>
      </c>
      <c r="AY919" s="202" t="s">
        <v>135</v>
      </c>
      <c r="BK919" s="204">
        <f>BK920+BK968</f>
        <v>0</v>
      </c>
    </row>
    <row r="920" s="12" customFormat="1" ht="22.8" customHeight="1">
      <c r="A920" s="12"/>
      <c r="B920" s="191"/>
      <c r="C920" s="192"/>
      <c r="D920" s="193" t="s">
        <v>72</v>
      </c>
      <c r="E920" s="205" t="s">
        <v>1262</v>
      </c>
      <c r="F920" s="205" t="s">
        <v>1263</v>
      </c>
      <c r="G920" s="192"/>
      <c r="H920" s="192"/>
      <c r="I920" s="195"/>
      <c r="J920" s="206">
        <f>BK920</f>
        <v>0</v>
      </c>
      <c r="K920" s="192"/>
      <c r="L920" s="197"/>
      <c r="M920" s="198"/>
      <c r="N920" s="199"/>
      <c r="O920" s="199"/>
      <c r="P920" s="200">
        <f>SUM(P921:P967)</f>
        <v>0</v>
      </c>
      <c r="Q920" s="199"/>
      <c r="R920" s="200">
        <f>SUM(R921:R967)</f>
        <v>0.76744237999999998</v>
      </c>
      <c r="S920" s="199"/>
      <c r="T920" s="201">
        <f>SUM(T921:T967)</f>
        <v>0.75</v>
      </c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R920" s="202" t="s">
        <v>83</v>
      </c>
      <c r="AT920" s="203" t="s">
        <v>72</v>
      </c>
      <c r="AU920" s="203" t="s">
        <v>81</v>
      </c>
      <c r="AY920" s="202" t="s">
        <v>135</v>
      </c>
      <c r="BK920" s="204">
        <f>SUM(BK921:BK967)</f>
        <v>0</v>
      </c>
    </row>
    <row r="921" s="2" customFormat="1" ht="24.15" customHeight="1">
      <c r="A921" s="41"/>
      <c r="B921" s="42"/>
      <c r="C921" s="207" t="s">
        <v>1264</v>
      </c>
      <c r="D921" s="207" t="s">
        <v>137</v>
      </c>
      <c r="E921" s="208" t="s">
        <v>1265</v>
      </c>
      <c r="F921" s="209" t="s">
        <v>1266</v>
      </c>
      <c r="G921" s="210" t="s">
        <v>315</v>
      </c>
      <c r="H921" s="211">
        <v>30.318000000000001</v>
      </c>
      <c r="I921" s="212"/>
      <c r="J921" s="213">
        <f>ROUND(I921*H921,2)</f>
        <v>0</v>
      </c>
      <c r="K921" s="209" t="s">
        <v>141</v>
      </c>
      <c r="L921" s="47"/>
      <c r="M921" s="214" t="s">
        <v>28</v>
      </c>
      <c r="N921" s="215" t="s">
        <v>44</v>
      </c>
      <c r="O921" s="87"/>
      <c r="P921" s="216">
        <f>O921*H921</f>
        <v>0</v>
      </c>
      <c r="Q921" s="216">
        <v>0.00072000000000000005</v>
      </c>
      <c r="R921" s="216">
        <f>Q921*H921</f>
        <v>0.021828960000000001</v>
      </c>
      <c r="S921" s="216">
        <v>0</v>
      </c>
      <c r="T921" s="217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18" t="s">
        <v>274</v>
      </c>
      <c r="AT921" s="218" t="s">
        <v>137</v>
      </c>
      <c r="AU921" s="218" t="s">
        <v>83</v>
      </c>
      <c r="AY921" s="20" t="s">
        <v>135</v>
      </c>
      <c r="BE921" s="219">
        <f>IF(N921="základní",J921,0)</f>
        <v>0</v>
      </c>
      <c r="BF921" s="219">
        <f>IF(N921="snížená",J921,0)</f>
        <v>0</v>
      </c>
      <c r="BG921" s="219">
        <f>IF(N921="zákl. přenesená",J921,0)</f>
        <v>0</v>
      </c>
      <c r="BH921" s="219">
        <f>IF(N921="sníž. přenesená",J921,0)</f>
        <v>0</v>
      </c>
      <c r="BI921" s="219">
        <f>IF(N921="nulová",J921,0)</f>
        <v>0</v>
      </c>
      <c r="BJ921" s="20" t="s">
        <v>81</v>
      </c>
      <c r="BK921" s="219">
        <f>ROUND(I921*H921,2)</f>
        <v>0</v>
      </c>
      <c r="BL921" s="20" t="s">
        <v>274</v>
      </c>
      <c r="BM921" s="218" t="s">
        <v>1267</v>
      </c>
    </row>
    <row r="922" s="2" customFormat="1">
      <c r="A922" s="41"/>
      <c r="B922" s="42"/>
      <c r="C922" s="43"/>
      <c r="D922" s="220" t="s">
        <v>144</v>
      </c>
      <c r="E922" s="43"/>
      <c r="F922" s="221" t="s">
        <v>1268</v>
      </c>
      <c r="G922" s="43"/>
      <c r="H922" s="43"/>
      <c r="I922" s="222"/>
      <c r="J922" s="43"/>
      <c r="K922" s="43"/>
      <c r="L922" s="47"/>
      <c r="M922" s="223"/>
      <c r="N922" s="224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144</v>
      </c>
      <c r="AU922" s="20" t="s">
        <v>83</v>
      </c>
    </row>
    <row r="923" s="2" customFormat="1">
      <c r="A923" s="41"/>
      <c r="B923" s="42"/>
      <c r="C923" s="43"/>
      <c r="D923" s="225" t="s">
        <v>146</v>
      </c>
      <c r="E923" s="43"/>
      <c r="F923" s="226" t="s">
        <v>1269</v>
      </c>
      <c r="G923" s="43"/>
      <c r="H923" s="43"/>
      <c r="I923" s="222"/>
      <c r="J923" s="43"/>
      <c r="K923" s="43"/>
      <c r="L923" s="47"/>
      <c r="M923" s="223"/>
      <c r="N923" s="224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146</v>
      </c>
      <c r="AU923" s="20" t="s">
        <v>83</v>
      </c>
    </row>
    <row r="924" s="2" customFormat="1">
      <c r="A924" s="41"/>
      <c r="B924" s="42"/>
      <c r="C924" s="43"/>
      <c r="D924" s="220" t="s">
        <v>209</v>
      </c>
      <c r="E924" s="43"/>
      <c r="F924" s="270" t="s">
        <v>1270</v>
      </c>
      <c r="G924" s="43"/>
      <c r="H924" s="43"/>
      <c r="I924" s="222"/>
      <c r="J924" s="43"/>
      <c r="K924" s="43"/>
      <c r="L924" s="47"/>
      <c r="M924" s="223"/>
      <c r="N924" s="224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209</v>
      </c>
      <c r="AU924" s="20" t="s">
        <v>83</v>
      </c>
    </row>
    <row r="925" s="13" customFormat="1">
      <c r="A925" s="13"/>
      <c r="B925" s="227"/>
      <c r="C925" s="228"/>
      <c r="D925" s="220" t="s">
        <v>148</v>
      </c>
      <c r="E925" s="229" t="s">
        <v>28</v>
      </c>
      <c r="F925" s="230" t="s">
        <v>1271</v>
      </c>
      <c r="G925" s="228"/>
      <c r="H925" s="231">
        <v>30.318000000000001</v>
      </c>
      <c r="I925" s="232"/>
      <c r="J925" s="228"/>
      <c r="K925" s="228"/>
      <c r="L925" s="233"/>
      <c r="M925" s="234"/>
      <c r="N925" s="235"/>
      <c r="O925" s="235"/>
      <c r="P925" s="235"/>
      <c r="Q925" s="235"/>
      <c r="R925" s="235"/>
      <c r="S925" s="235"/>
      <c r="T925" s="23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7" t="s">
        <v>148</v>
      </c>
      <c r="AU925" s="237" t="s">
        <v>83</v>
      </c>
      <c r="AV925" s="13" t="s">
        <v>83</v>
      </c>
      <c r="AW925" s="13" t="s">
        <v>35</v>
      </c>
      <c r="AX925" s="13" t="s">
        <v>81</v>
      </c>
      <c r="AY925" s="237" t="s">
        <v>135</v>
      </c>
    </row>
    <row r="926" s="2" customFormat="1" ht="24.15" customHeight="1">
      <c r="A926" s="41"/>
      <c r="B926" s="42"/>
      <c r="C926" s="207" t="s">
        <v>1272</v>
      </c>
      <c r="D926" s="207" t="s">
        <v>137</v>
      </c>
      <c r="E926" s="208" t="s">
        <v>1273</v>
      </c>
      <c r="F926" s="209" t="s">
        <v>1274</v>
      </c>
      <c r="G926" s="210" t="s">
        <v>1275</v>
      </c>
      <c r="H926" s="211">
        <v>643.55700000000002</v>
      </c>
      <c r="I926" s="212"/>
      <c r="J926" s="213">
        <f>ROUND(I926*H926,2)</f>
        <v>0</v>
      </c>
      <c r="K926" s="209" t="s">
        <v>141</v>
      </c>
      <c r="L926" s="47"/>
      <c r="M926" s="214" t="s">
        <v>28</v>
      </c>
      <c r="N926" s="215" t="s">
        <v>44</v>
      </c>
      <c r="O926" s="87"/>
      <c r="P926" s="216">
        <f>O926*H926</f>
        <v>0</v>
      </c>
      <c r="Q926" s="216">
        <v>6.0000000000000002E-05</v>
      </c>
      <c r="R926" s="216">
        <f>Q926*H926</f>
        <v>0.038613420000000002</v>
      </c>
      <c r="S926" s="216">
        <v>0</v>
      </c>
      <c r="T926" s="217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18" t="s">
        <v>274</v>
      </c>
      <c r="AT926" s="218" t="s">
        <v>137</v>
      </c>
      <c r="AU926" s="218" t="s">
        <v>83</v>
      </c>
      <c r="AY926" s="20" t="s">
        <v>135</v>
      </c>
      <c r="BE926" s="219">
        <f>IF(N926="základní",J926,0)</f>
        <v>0</v>
      </c>
      <c r="BF926" s="219">
        <f>IF(N926="snížená",J926,0)</f>
        <v>0</v>
      </c>
      <c r="BG926" s="219">
        <f>IF(N926="zákl. přenesená",J926,0)</f>
        <v>0</v>
      </c>
      <c r="BH926" s="219">
        <f>IF(N926="sníž. přenesená",J926,0)</f>
        <v>0</v>
      </c>
      <c r="BI926" s="219">
        <f>IF(N926="nulová",J926,0)</f>
        <v>0</v>
      </c>
      <c r="BJ926" s="20" t="s">
        <v>81</v>
      </c>
      <c r="BK926" s="219">
        <f>ROUND(I926*H926,2)</f>
        <v>0</v>
      </c>
      <c r="BL926" s="20" t="s">
        <v>274</v>
      </c>
      <c r="BM926" s="218" t="s">
        <v>1276</v>
      </c>
    </row>
    <row r="927" s="2" customFormat="1">
      <c r="A927" s="41"/>
      <c r="B927" s="42"/>
      <c r="C927" s="43"/>
      <c r="D927" s="220" t="s">
        <v>144</v>
      </c>
      <c r="E927" s="43"/>
      <c r="F927" s="221" t="s">
        <v>1277</v>
      </c>
      <c r="G927" s="43"/>
      <c r="H927" s="43"/>
      <c r="I927" s="222"/>
      <c r="J927" s="43"/>
      <c r="K927" s="43"/>
      <c r="L927" s="47"/>
      <c r="M927" s="223"/>
      <c r="N927" s="224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144</v>
      </c>
      <c r="AU927" s="20" t="s">
        <v>83</v>
      </c>
    </row>
    <row r="928" s="2" customFormat="1">
      <c r="A928" s="41"/>
      <c r="B928" s="42"/>
      <c r="C928" s="43"/>
      <c r="D928" s="225" t="s">
        <v>146</v>
      </c>
      <c r="E928" s="43"/>
      <c r="F928" s="226" t="s">
        <v>1278</v>
      </c>
      <c r="G928" s="43"/>
      <c r="H928" s="43"/>
      <c r="I928" s="222"/>
      <c r="J928" s="43"/>
      <c r="K928" s="43"/>
      <c r="L928" s="47"/>
      <c r="M928" s="223"/>
      <c r="N928" s="224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146</v>
      </c>
      <c r="AU928" s="20" t="s">
        <v>83</v>
      </c>
    </row>
    <row r="929" s="14" customFormat="1">
      <c r="A929" s="14"/>
      <c r="B929" s="238"/>
      <c r="C929" s="239"/>
      <c r="D929" s="220" t="s">
        <v>148</v>
      </c>
      <c r="E929" s="240" t="s">
        <v>28</v>
      </c>
      <c r="F929" s="241" t="s">
        <v>1279</v>
      </c>
      <c r="G929" s="239"/>
      <c r="H929" s="240" t="s">
        <v>28</v>
      </c>
      <c r="I929" s="242"/>
      <c r="J929" s="239"/>
      <c r="K929" s="239"/>
      <c r="L929" s="243"/>
      <c r="M929" s="244"/>
      <c r="N929" s="245"/>
      <c r="O929" s="245"/>
      <c r="P929" s="245"/>
      <c r="Q929" s="245"/>
      <c r="R929" s="245"/>
      <c r="S929" s="245"/>
      <c r="T929" s="246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7" t="s">
        <v>148</v>
      </c>
      <c r="AU929" s="247" t="s">
        <v>83</v>
      </c>
      <c r="AV929" s="14" t="s">
        <v>81</v>
      </c>
      <c r="AW929" s="14" t="s">
        <v>35</v>
      </c>
      <c r="AX929" s="14" t="s">
        <v>73</v>
      </c>
      <c r="AY929" s="247" t="s">
        <v>135</v>
      </c>
    </row>
    <row r="930" s="13" customFormat="1">
      <c r="A930" s="13"/>
      <c r="B930" s="227"/>
      <c r="C930" s="228"/>
      <c r="D930" s="220" t="s">
        <v>148</v>
      </c>
      <c r="E930" s="229" t="s">
        <v>28</v>
      </c>
      <c r="F930" s="230" t="s">
        <v>1280</v>
      </c>
      <c r="G930" s="228"/>
      <c r="H930" s="231">
        <v>217.792</v>
      </c>
      <c r="I930" s="232"/>
      <c r="J930" s="228"/>
      <c r="K930" s="228"/>
      <c r="L930" s="233"/>
      <c r="M930" s="234"/>
      <c r="N930" s="235"/>
      <c r="O930" s="235"/>
      <c r="P930" s="235"/>
      <c r="Q930" s="235"/>
      <c r="R930" s="235"/>
      <c r="S930" s="235"/>
      <c r="T930" s="236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7" t="s">
        <v>148</v>
      </c>
      <c r="AU930" s="237" t="s">
        <v>83</v>
      </c>
      <c r="AV930" s="13" t="s">
        <v>83</v>
      </c>
      <c r="AW930" s="13" t="s">
        <v>35</v>
      </c>
      <c r="AX930" s="13" t="s">
        <v>73</v>
      </c>
      <c r="AY930" s="237" t="s">
        <v>135</v>
      </c>
    </row>
    <row r="931" s="13" customFormat="1">
      <c r="A931" s="13"/>
      <c r="B931" s="227"/>
      <c r="C931" s="228"/>
      <c r="D931" s="220" t="s">
        <v>148</v>
      </c>
      <c r="E931" s="229" t="s">
        <v>28</v>
      </c>
      <c r="F931" s="230" t="s">
        <v>1281</v>
      </c>
      <c r="G931" s="228"/>
      <c r="H931" s="231">
        <v>13.327</v>
      </c>
      <c r="I931" s="232"/>
      <c r="J931" s="228"/>
      <c r="K931" s="228"/>
      <c r="L931" s="233"/>
      <c r="M931" s="234"/>
      <c r="N931" s="235"/>
      <c r="O931" s="235"/>
      <c r="P931" s="235"/>
      <c r="Q931" s="235"/>
      <c r="R931" s="235"/>
      <c r="S931" s="235"/>
      <c r="T931" s="23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7" t="s">
        <v>148</v>
      </c>
      <c r="AU931" s="237" t="s">
        <v>83</v>
      </c>
      <c r="AV931" s="13" t="s">
        <v>83</v>
      </c>
      <c r="AW931" s="13" t="s">
        <v>35</v>
      </c>
      <c r="AX931" s="13" t="s">
        <v>73</v>
      </c>
      <c r="AY931" s="237" t="s">
        <v>135</v>
      </c>
    </row>
    <row r="932" s="15" customFormat="1">
      <c r="A932" s="15"/>
      <c r="B932" s="248"/>
      <c r="C932" s="249"/>
      <c r="D932" s="220" t="s">
        <v>148</v>
      </c>
      <c r="E932" s="250" t="s">
        <v>28</v>
      </c>
      <c r="F932" s="251" t="s">
        <v>160</v>
      </c>
      <c r="G932" s="249"/>
      <c r="H932" s="252">
        <v>231.119</v>
      </c>
      <c r="I932" s="253"/>
      <c r="J932" s="249"/>
      <c r="K932" s="249"/>
      <c r="L932" s="254"/>
      <c r="M932" s="255"/>
      <c r="N932" s="256"/>
      <c r="O932" s="256"/>
      <c r="P932" s="256"/>
      <c r="Q932" s="256"/>
      <c r="R932" s="256"/>
      <c r="S932" s="256"/>
      <c r="T932" s="257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58" t="s">
        <v>148</v>
      </c>
      <c r="AU932" s="258" t="s">
        <v>83</v>
      </c>
      <c r="AV932" s="15" t="s">
        <v>161</v>
      </c>
      <c r="AW932" s="15" t="s">
        <v>35</v>
      </c>
      <c r="AX932" s="15" t="s">
        <v>73</v>
      </c>
      <c r="AY932" s="258" t="s">
        <v>135</v>
      </c>
    </row>
    <row r="933" s="14" customFormat="1">
      <c r="A933" s="14"/>
      <c r="B933" s="238"/>
      <c r="C933" s="239"/>
      <c r="D933" s="220" t="s">
        <v>148</v>
      </c>
      <c r="E933" s="240" t="s">
        <v>28</v>
      </c>
      <c r="F933" s="241" t="s">
        <v>1282</v>
      </c>
      <c r="G933" s="239"/>
      <c r="H933" s="240" t="s">
        <v>28</v>
      </c>
      <c r="I933" s="242"/>
      <c r="J933" s="239"/>
      <c r="K933" s="239"/>
      <c r="L933" s="243"/>
      <c r="M933" s="244"/>
      <c r="N933" s="245"/>
      <c r="O933" s="245"/>
      <c r="P933" s="245"/>
      <c r="Q933" s="245"/>
      <c r="R933" s="245"/>
      <c r="S933" s="245"/>
      <c r="T933" s="246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7" t="s">
        <v>148</v>
      </c>
      <c r="AU933" s="247" t="s">
        <v>83</v>
      </c>
      <c r="AV933" s="14" t="s">
        <v>81</v>
      </c>
      <c r="AW933" s="14" t="s">
        <v>35</v>
      </c>
      <c r="AX933" s="14" t="s">
        <v>73</v>
      </c>
      <c r="AY933" s="247" t="s">
        <v>135</v>
      </c>
    </row>
    <row r="934" s="13" customFormat="1">
      <c r="A934" s="13"/>
      <c r="B934" s="227"/>
      <c r="C934" s="228"/>
      <c r="D934" s="220" t="s">
        <v>148</v>
      </c>
      <c r="E934" s="229" t="s">
        <v>28</v>
      </c>
      <c r="F934" s="230" t="s">
        <v>1283</v>
      </c>
      <c r="G934" s="228"/>
      <c r="H934" s="231">
        <v>411.44299999999998</v>
      </c>
      <c r="I934" s="232"/>
      <c r="J934" s="228"/>
      <c r="K934" s="228"/>
      <c r="L934" s="233"/>
      <c r="M934" s="234"/>
      <c r="N934" s="235"/>
      <c r="O934" s="235"/>
      <c r="P934" s="235"/>
      <c r="Q934" s="235"/>
      <c r="R934" s="235"/>
      <c r="S934" s="235"/>
      <c r="T934" s="23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7" t="s">
        <v>148</v>
      </c>
      <c r="AU934" s="237" t="s">
        <v>83</v>
      </c>
      <c r="AV934" s="13" t="s">
        <v>83</v>
      </c>
      <c r="AW934" s="13" t="s">
        <v>35</v>
      </c>
      <c r="AX934" s="13" t="s">
        <v>73</v>
      </c>
      <c r="AY934" s="237" t="s">
        <v>135</v>
      </c>
    </row>
    <row r="935" s="13" customFormat="1">
      <c r="A935" s="13"/>
      <c r="B935" s="227"/>
      <c r="C935" s="228"/>
      <c r="D935" s="220" t="s">
        <v>148</v>
      </c>
      <c r="E935" s="229" t="s">
        <v>28</v>
      </c>
      <c r="F935" s="230" t="s">
        <v>1284</v>
      </c>
      <c r="G935" s="228"/>
      <c r="H935" s="231">
        <v>0.995</v>
      </c>
      <c r="I935" s="232"/>
      <c r="J935" s="228"/>
      <c r="K935" s="228"/>
      <c r="L935" s="233"/>
      <c r="M935" s="234"/>
      <c r="N935" s="235"/>
      <c r="O935" s="235"/>
      <c r="P935" s="235"/>
      <c r="Q935" s="235"/>
      <c r="R935" s="235"/>
      <c r="S935" s="235"/>
      <c r="T935" s="23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7" t="s">
        <v>148</v>
      </c>
      <c r="AU935" s="237" t="s">
        <v>83</v>
      </c>
      <c r="AV935" s="13" t="s">
        <v>83</v>
      </c>
      <c r="AW935" s="13" t="s">
        <v>35</v>
      </c>
      <c r="AX935" s="13" t="s">
        <v>73</v>
      </c>
      <c r="AY935" s="237" t="s">
        <v>135</v>
      </c>
    </row>
    <row r="936" s="16" customFormat="1">
      <c r="A936" s="16"/>
      <c r="B936" s="259"/>
      <c r="C936" s="260"/>
      <c r="D936" s="220" t="s">
        <v>148</v>
      </c>
      <c r="E936" s="261" t="s">
        <v>28</v>
      </c>
      <c r="F936" s="262" t="s">
        <v>172</v>
      </c>
      <c r="G936" s="260"/>
      <c r="H936" s="263">
        <v>643.55700000000002</v>
      </c>
      <c r="I936" s="264"/>
      <c r="J936" s="260"/>
      <c r="K936" s="260"/>
      <c r="L936" s="265"/>
      <c r="M936" s="266"/>
      <c r="N936" s="267"/>
      <c r="O936" s="267"/>
      <c r="P936" s="267"/>
      <c r="Q936" s="267"/>
      <c r="R936" s="267"/>
      <c r="S936" s="267"/>
      <c r="T936" s="268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T936" s="269" t="s">
        <v>148</v>
      </c>
      <c r="AU936" s="269" t="s">
        <v>83</v>
      </c>
      <c r="AV936" s="16" t="s">
        <v>142</v>
      </c>
      <c r="AW936" s="16" t="s">
        <v>35</v>
      </c>
      <c r="AX936" s="16" t="s">
        <v>81</v>
      </c>
      <c r="AY936" s="269" t="s">
        <v>135</v>
      </c>
    </row>
    <row r="937" s="2" customFormat="1" ht="24.15" customHeight="1">
      <c r="A937" s="41"/>
      <c r="B937" s="42"/>
      <c r="C937" s="271" t="s">
        <v>1285</v>
      </c>
      <c r="D937" s="271" t="s">
        <v>247</v>
      </c>
      <c r="E937" s="272" t="s">
        <v>1286</v>
      </c>
      <c r="F937" s="273" t="s">
        <v>1287</v>
      </c>
      <c r="G937" s="274" t="s">
        <v>232</v>
      </c>
      <c r="H937" s="275">
        <v>0.014</v>
      </c>
      <c r="I937" s="276"/>
      <c r="J937" s="277">
        <f>ROUND(I937*H937,2)</f>
        <v>0</v>
      </c>
      <c r="K937" s="273" t="s">
        <v>141</v>
      </c>
      <c r="L937" s="278"/>
      <c r="M937" s="279" t="s">
        <v>28</v>
      </c>
      <c r="N937" s="280" t="s">
        <v>44</v>
      </c>
      <c r="O937" s="87"/>
      <c r="P937" s="216">
        <f>O937*H937</f>
        <v>0</v>
      </c>
      <c r="Q937" s="216">
        <v>1</v>
      </c>
      <c r="R937" s="216">
        <f>Q937*H937</f>
        <v>0.014</v>
      </c>
      <c r="S937" s="216">
        <v>0</v>
      </c>
      <c r="T937" s="217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8" t="s">
        <v>387</v>
      </c>
      <c r="AT937" s="218" t="s">
        <v>247</v>
      </c>
      <c r="AU937" s="218" t="s">
        <v>83</v>
      </c>
      <c r="AY937" s="20" t="s">
        <v>135</v>
      </c>
      <c r="BE937" s="219">
        <f>IF(N937="základní",J937,0)</f>
        <v>0</v>
      </c>
      <c r="BF937" s="219">
        <f>IF(N937="snížená",J937,0)</f>
        <v>0</v>
      </c>
      <c r="BG937" s="219">
        <f>IF(N937="zákl. přenesená",J937,0)</f>
        <v>0</v>
      </c>
      <c r="BH937" s="219">
        <f>IF(N937="sníž. přenesená",J937,0)</f>
        <v>0</v>
      </c>
      <c r="BI937" s="219">
        <f>IF(N937="nulová",J937,0)</f>
        <v>0</v>
      </c>
      <c r="BJ937" s="20" t="s">
        <v>81</v>
      </c>
      <c r="BK937" s="219">
        <f>ROUND(I937*H937,2)</f>
        <v>0</v>
      </c>
      <c r="BL937" s="20" t="s">
        <v>274</v>
      </c>
      <c r="BM937" s="218" t="s">
        <v>1288</v>
      </c>
    </row>
    <row r="938" s="2" customFormat="1">
      <c r="A938" s="41"/>
      <c r="B938" s="42"/>
      <c r="C938" s="43"/>
      <c r="D938" s="220" t="s">
        <v>144</v>
      </c>
      <c r="E938" s="43"/>
      <c r="F938" s="221" t="s">
        <v>1287</v>
      </c>
      <c r="G938" s="43"/>
      <c r="H938" s="43"/>
      <c r="I938" s="222"/>
      <c r="J938" s="43"/>
      <c r="K938" s="43"/>
      <c r="L938" s="47"/>
      <c r="M938" s="223"/>
      <c r="N938" s="224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144</v>
      </c>
      <c r="AU938" s="20" t="s">
        <v>83</v>
      </c>
    </row>
    <row r="939" s="2" customFormat="1">
      <c r="A939" s="41"/>
      <c r="B939" s="42"/>
      <c r="C939" s="43"/>
      <c r="D939" s="220" t="s">
        <v>209</v>
      </c>
      <c r="E939" s="43"/>
      <c r="F939" s="270" t="s">
        <v>1289</v>
      </c>
      <c r="G939" s="43"/>
      <c r="H939" s="43"/>
      <c r="I939" s="222"/>
      <c r="J939" s="43"/>
      <c r="K939" s="43"/>
      <c r="L939" s="47"/>
      <c r="M939" s="223"/>
      <c r="N939" s="224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209</v>
      </c>
      <c r="AU939" s="20" t="s">
        <v>83</v>
      </c>
    </row>
    <row r="940" s="14" customFormat="1">
      <c r="A940" s="14"/>
      <c r="B940" s="238"/>
      <c r="C940" s="239"/>
      <c r="D940" s="220" t="s">
        <v>148</v>
      </c>
      <c r="E940" s="240" t="s">
        <v>28</v>
      </c>
      <c r="F940" s="241" t="s">
        <v>1290</v>
      </c>
      <c r="G940" s="239"/>
      <c r="H940" s="240" t="s">
        <v>28</v>
      </c>
      <c r="I940" s="242"/>
      <c r="J940" s="239"/>
      <c r="K940" s="239"/>
      <c r="L940" s="243"/>
      <c r="M940" s="244"/>
      <c r="N940" s="245"/>
      <c r="O940" s="245"/>
      <c r="P940" s="245"/>
      <c r="Q940" s="245"/>
      <c r="R940" s="245"/>
      <c r="S940" s="245"/>
      <c r="T940" s="246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7" t="s">
        <v>148</v>
      </c>
      <c r="AU940" s="247" t="s">
        <v>83</v>
      </c>
      <c r="AV940" s="14" t="s">
        <v>81</v>
      </c>
      <c r="AW940" s="14" t="s">
        <v>35</v>
      </c>
      <c r="AX940" s="14" t="s">
        <v>73</v>
      </c>
      <c r="AY940" s="247" t="s">
        <v>135</v>
      </c>
    </row>
    <row r="941" s="13" customFormat="1">
      <c r="A941" s="13"/>
      <c r="B941" s="227"/>
      <c r="C941" s="228"/>
      <c r="D941" s="220" t="s">
        <v>148</v>
      </c>
      <c r="E941" s="229" t="s">
        <v>28</v>
      </c>
      <c r="F941" s="230" t="s">
        <v>1291</v>
      </c>
      <c r="G941" s="228"/>
      <c r="H941" s="231">
        <v>0.012999999999999999</v>
      </c>
      <c r="I941" s="232"/>
      <c r="J941" s="228"/>
      <c r="K941" s="228"/>
      <c r="L941" s="233"/>
      <c r="M941" s="234"/>
      <c r="N941" s="235"/>
      <c r="O941" s="235"/>
      <c r="P941" s="235"/>
      <c r="Q941" s="235"/>
      <c r="R941" s="235"/>
      <c r="S941" s="235"/>
      <c r="T941" s="23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7" t="s">
        <v>148</v>
      </c>
      <c r="AU941" s="237" t="s">
        <v>83</v>
      </c>
      <c r="AV941" s="13" t="s">
        <v>83</v>
      </c>
      <c r="AW941" s="13" t="s">
        <v>35</v>
      </c>
      <c r="AX941" s="13" t="s">
        <v>73</v>
      </c>
      <c r="AY941" s="237" t="s">
        <v>135</v>
      </c>
    </row>
    <row r="942" s="16" customFormat="1">
      <c r="A942" s="16"/>
      <c r="B942" s="259"/>
      <c r="C942" s="260"/>
      <c r="D942" s="220" t="s">
        <v>148</v>
      </c>
      <c r="E942" s="261" t="s">
        <v>28</v>
      </c>
      <c r="F942" s="262" t="s">
        <v>172</v>
      </c>
      <c r="G942" s="260"/>
      <c r="H942" s="263">
        <v>0.012999999999999999</v>
      </c>
      <c r="I942" s="264"/>
      <c r="J942" s="260"/>
      <c r="K942" s="260"/>
      <c r="L942" s="265"/>
      <c r="M942" s="266"/>
      <c r="N942" s="267"/>
      <c r="O942" s="267"/>
      <c r="P942" s="267"/>
      <c r="Q942" s="267"/>
      <c r="R942" s="267"/>
      <c r="S942" s="267"/>
      <c r="T942" s="268"/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T942" s="269" t="s">
        <v>148</v>
      </c>
      <c r="AU942" s="269" t="s">
        <v>83</v>
      </c>
      <c r="AV942" s="16" t="s">
        <v>142</v>
      </c>
      <c r="AW942" s="16" t="s">
        <v>35</v>
      </c>
      <c r="AX942" s="16" t="s">
        <v>81</v>
      </c>
      <c r="AY942" s="269" t="s">
        <v>135</v>
      </c>
    </row>
    <row r="943" s="13" customFormat="1">
      <c r="A943" s="13"/>
      <c r="B943" s="227"/>
      <c r="C943" s="228"/>
      <c r="D943" s="220" t="s">
        <v>148</v>
      </c>
      <c r="E943" s="228"/>
      <c r="F943" s="230" t="s">
        <v>1292</v>
      </c>
      <c r="G943" s="228"/>
      <c r="H943" s="231">
        <v>0.014</v>
      </c>
      <c r="I943" s="232"/>
      <c r="J943" s="228"/>
      <c r="K943" s="228"/>
      <c r="L943" s="233"/>
      <c r="M943" s="234"/>
      <c r="N943" s="235"/>
      <c r="O943" s="235"/>
      <c r="P943" s="235"/>
      <c r="Q943" s="235"/>
      <c r="R943" s="235"/>
      <c r="S943" s="235"/>
      <c r="T943" s="23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7" t="s">
        <v>148</v>
      </c>
      <c r="AU943" s="237" t="s">
        <v>83</v>
      </c>
      <c r="AV943" s="13" t="s">
        <v>83</v>
      </c>
      <c r="AW943" s="13" t="s">
        <v>4</v>
      </c>
      <c r="AX943" s="13" t="s">
        <v>81</v>
      </c>
      <c r="AY943" s="237" t="s">
        <v>135</v>
      </c>
    </row>
    <row r="944" s="2" customFormat="1" ht="21.75" customHeight="1">
      <c r="A944" s="41"/>
      <c r="B944" s="42"/>
      <c r="C944" s="271" t="s">
        <v>1293</v>
      </c>
      <c r="D944" s="271" t="s">
        <v>247</v>
      </c>
      <c r="E944" s="272" t="s">
        <v>1294</v>
      </c>
      <c r="F944" s="273" t="s">
        <v>1295</v>
      </c>
      <c r="G944" s="274" t="s">
        <v>232</v>
      </c>
      <c r="H944" s="275">
        <v>0.23999999999999999</v>
      </c>
      <c r="I944" s="276"/>
      <c r="J944" s="277">
        <f>ROUND(I944*H944,2)</f>
        <v>0</v>
      </c>
      <c r="K944" s="273" t="s">
        <v>141</v>
      </c>
      <c r="L944" s="278"/>
      <c r="M944" s="279" t="s">
        <v>28</v>
      </c>
      <c r="N944" s="280" t="s">
        <v>44</v>
      </c>
      <c r="O944" s="87"/>
      <c r="P944" s="216">
        <f>O944*H944</f>
        <v>0</v>
      </c>
      <c r="Q944" s="216">
        <v>1</v>
      </c>
      <c r="R944" s="216">
        <f>Q944*H944</f>
        <v>0.23999999999999999</v>
      </c>
      <c r="S944" s="216">
        <v>0</v>
      </c>
      <c r="T944" s="217">
        <f>S944*H944</f>
        <v>0</v>
      </c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R944" s="218" t="s">
        <v>387</v>
      </c>
      <c r="AT944" s="218" t="s">
        <v>247</v>
      </c>
      <c r="AU944" s="218" t="s">
        <v>83</v>
      </c>
      <c r="AY944" s="20" t="s">
        <v>135</v>
      </c>
      <c r="BE944" s="219">
        <f>IF(N944="základní",J944,0)</f>
        <v>0</v>
      </c>
      <c r="BF944" s="219">
        <f>IF(N944="snížená",J944,0)</f>
        <v>0</v>
      </c>
      <c r="BG944" s="219">
        <f>IF(N944="zákl. přenesená",J944,0)</f>
        <v>0</v>
      </c>
      <c r="BH944" s="219">
        <f>IF(N944="sníž. přenesená",J944,0)</f>
        <v>0</v>
      </c>
      <c r="BI944" s="219">
        <f>IF(N944="nulová",J944,0)</f>
        <v>0</v>
      </c>
      <c r="BJ944" s="20" t="s">
        <v>81</v>
      </c>
      <c r="BK944" s="219">
        <f>ROUND(I944*H944,2)</f>
        <v>0</v>
      </c>
      <c r="BL944" s="20" t="s">
        <v>274</v>
      </c>
      <c r="BM944" s="218" t="s">
        <v>1296</v>
      </c>
    </row>
    <row r="945" s="2" customFormat="1">
      <c r="A945" s="41"/>
      <c r="B945" s="42"/>
      <c r="C945" s="43"/>
      <c r="D945" s="220" t="s">
        <v>144</v>
      </c>
      <c r="E945" s="43"/>
      <c r="F945" s="221" t="s">
        <v>1295</v>
      </c>
      <c r="G945" s="43"/>
      <c r="H945" s="43"/>
      <c r="I945" s="222"/>
      <c r="J945" s="43"/>
      <c r="K945" s="43"/>
      <c r="L945" s="47"/>
      <c r="M945" s="223"/>
      <c r="N945" s="224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144</v>
      </c>
      <c r="AU945" s="20" t="s">
        <v>83</v>
      </c>
    </row>
    <row r="946" s="2" customFormat="1">
      <c r="A946" s="41"/>
      <c r="B946" s="42"/>
      <c r="C946" s="43"/>
      <c r="D946" s="220" t="s">
        <v>209</v>
      </c>
      <c r="E946" s="43"/>
      <c r="F946" s="270" t="s">
        <v>1297</v>
      </c>
      <c r="G946" s="43"/>
      <c r="H946" s="43"/>
      <c r="I946" s="222"/>
      <c r="J946" s="43"/>
      <c r="K946" s="43"/>
      <c r="L946" s="47"/>
      <c r="M946" s="223"/>
      <c r="N946" s="224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209</v>
      </c>
      <c r="AU946" s="20" t="s">
        <v>83</v>
      </c>
    </row>
    <row r="947" s="13" customFormat="1">
      <c r="A947" s="13"/>
      <c r="B947" s="227"/>
      <c r="C947" s="228"/>
      <c r="D947" s="220" t="s">
        <v>148</v>
      </c>
      <c r="E947" s="229" t="s">
        <v>28</v>
      </c>
      <c r="F947" s="230" t="s">
        <v>1298</v>
      </c>
      <c r="G947" s="228"/>
      <c r="H947" s="231">
        <v>0.218</v>
      </c>
      <c r="I947" s="232"/>
      <c r="J947" s="228"/>
      <c r="K947" s="228"/>
      <c r="L947" s="233"/>
      <c r="M947" s="234"/>
      <c r="N947" s="235"/>
      <c r="O947" s="235"/>
      <c r="P947" s="235"/>
      <c r="Q947" s="235"/>
      <c r="R947" s="235"/>
      <c r="S947" s="235"/>
      <c r="T947" s="236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7" t="s">
        <v>148</v>
      </c>
      <c r="AU947" s="237" t="s">
        <v>83</v>
      </c>
      <c r="AV947" s="13" t="s">
        <v>83</v>
      </c>
      <c r="AW947" s="13" t="s">
        <v>35</v>
      </c>
      <c r="AX947" s="13" t="s">
        <v>73</v>
      </c>
      <c r="AY947" s="237" t="s">
        <v>135</v>
      </c>
    </row>
    <row r="948" s="16" customFormat="1">
      <c r="A948" s="16"/>
      <c r="B948" s="259"/>
      <c r="C948" s="260"/>
      <c r="D948" s="220" t="s">
        <v>148</v>
      </c>
      <c r="E948" s="261" t="s">
        <v>28</v>
      </c>
      <c r="F948" s="262" t="s">
        <v>172</v>
      </c>
      <c r="G948" s="260"/>
      <c r="H948" s="263">
        <v>0.218</v>
      </c>
      <c r="I948" s="264"/>
      <c r="J948" s="260"/>
      <c r="K948" s="260"/>
      <c r="L948" s="265"/>
      <c r="M948" s="266"/>
      <c r="N948" s="267"/>
      <c r="O948" s="267"/>
      <c r="P948" s="267"/>
      <c r="Q948" s="267"/>
      <c r="R948" s="267"/>
      <c r="S948" s="267"/>
      <c r="T948" s="268"/>
      <c r="U948" s="16"/>
      <c r="V948" s="16"/>
      <c r="W948" s="16"/>
      <c r="X948" s="16"/>
      <c r="Y948" s="16"/>
      <c r="Z948" s="16"/>
      <c r="AA948" s="16"/>
      <c r="AB948" s="16"/>
      <c r="AC948" s="16"/>
      <c r="AD948" s="16"/>
      <c r="AE948" s="16"/>
      <c r="AT948" s="269" t="s">
        <v>148</v>
      </c>
      <c r="AU948" s="269" t="s">
        <v>83</v>
      </c>
      <c r="AV948" s="16" t="s">
        <v>142</v>
      </c>
      <c r="AW948" s="16" t="s">
        <v>35</v>
      </c>
      <c r="AX948" s="16" t="s">
        <v>81</v>
      </c>
      <c r="AY948" s="269" t="s">
        <v>135</v>
      </c>
    </row>
    <row r="949" s="13" customFormat="1">
      <c r="A949" s="13"/>
      <c r="B949" s="227"/>
      <c r="C949" s="228"/>
      <c r="D949" s="220" t="s">
        <v>148</v>
      </c>
      <c r="E949" s="228"/>
      <c r="F949" s="230" t="s">
        <v>1299</v>
      </c>
      <c r="G949" s="228"/>
      <c r="H949" s="231">
        <v>0.23999999999999999</v>
      </c>
      <c r="I949" s="232"/>
      <c r="J949" s="228"/>
      <c r="K949" s="228"/>
      <c r="L949" s="233"/>
      <c r="M949" s="234"/>
      <c r="N949" s="235"/>
      <c r="O949" s="235"/>
      <c r="P949" s="235"/>
      <c r="Q949" s="235"/>
      <c r="R949" s="235"/>
      <c r="S949" s="235"/>
      <c r="T949" s="23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7" t="s">
        <v>148</v>
      </c>
      <c r="AU949" s="237" t="s">
        <v>83</v>
      </c>
      <c r="AV949" s="13" t="s">
        <v>83</v>
      </c>
      <c r="AW949" s="13" t="s">
        <v>4</v>
      </c>
      <c r="AX949" s="13" t="s">
        <v>81</v>
      </c>
      <c r="AY949" s="237" t="s">
        <v>135</v>
      </c>
    </row>
    <row r="950" s="2" customFormat="1" ht="24.15" customHeight="1">
      <c r="A950" s="41"/>
      <c r="B950" s="42"/>
      <c r="C950" s="271" t="s">
        <v>1300</v>
      </c>
      <c r="D950" s="271" t="s">
        <v>247</v>
      </c>
      <c r="E950" s="272" t="s">
        <v>1301</v>
      </c>
      <c r="F950" s="273" t="s">
        <v>1302</v>
      </c>
      <c r="G950" s="274" t="s">
        <v>232</v>
      </c>
      <c r="H950" s="275">
        <v>0.45200000000000001</v>
      </c>
      <c r="I950" s="276"/>
      <c r="J950" s="277">
        <f>ROUND(I950*H950,2)</f>
        <v>0</v>
      </c>
      <c r="K950" s="273" t="s">
        <v>141</v>
      </c>
      <c r="L950" s="278"/>
      <c r="M950" s="279" t="s">
        <v>28</v>
      </c>
      <c r="N950" s="280" t="s">
        <v>44</v>
      </c>
      <c r="O950" s="87"/>
      <c r="P950" s="216">
        <f>O950*H950</f>
        <v>0</v>
      </c>
      <c r="Q950" s="216">
        <v>1</v>
      </c>
      <c r="R950" s="216">
        <f>Q950*H950</f>
        <v>0.45200000000000001</v>
      </c>
      <c r="S950" s="216">
        <v>0</v>
      </c>
      <c r="T950" s="217">
        <f>S950*H950</f>
        <v>0</v>
      </c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R950" s="218" t="s">
        <v>387</v>
      </c>
      <c r="AT950" s="218" t="s">
        <v>247</v>
      </c>
      <c r="AU950" s="218" t="s">
        <v>83</v>
      </c>
      <c r="AY950" s="20" t="s">
        <v>135</v>
      </c>
      <c r="BE950" s="219">
        <f>IF(N950="základní",J950,0)</f>
        <v>0</v>
      </c>
      <c r="BF950" s="219">
        <f>IF(N950="snížená",J950,0)</f>
        <v>0</v>
      </c>
      <c r="BG950" s="219">
        <f>IF(N950="zákl. přenesená",J950,0)</f>
        <v>0</v>
      </c>
      <c r="BH950" s="219">
        <f>IF(N950="sníž. přenesená",J950,0)</f>
        <v>0</v>
      </c>
      <c r="BI950" s="219">
        <f>IF(N950="nulová",J950,0)</f>
        <v>0</v>
      </c>
      <c r="BJ950" s="20" t="s">
        <v>81</v>
      </c>
      <c r="BK950" s="219">
        <f>ROUND(I950*H950,2)</f>
        <v>0</v>
      </c>
      <c r="BL950" s="20" t="s">
        <v>274</v>
      </c>
      <c r="BM950" s="218" t="s">
        <v>1303</v>
      </c>
    </row>
    <row r="951" s="2" customFormat="1">
      <c r="A951" s="41"/>
      <c r="B951" s="42"/>
      <c r="C951" s="43"/>
      <c r="D951" s="220" t="s">
        <v>144</v>
      </c>
      <c r="E951" s="43"/>
      <c r="F951" s="221" t="s">
        <v>1302</v>
      </c>
      <c r="G951" s="43"/>
      <c r="H951" s="43"/>
      <c r="I951" s="222"/>
      <c r="J951" s="43"/>
      <c r="K951" s="43"/>
      <c r="L951" s="47"/>
      <c r="M951" s="223"/>
      <c r="N951" s="224"/>
      <c r="O951" s="87"/>
      <c r="P951" s="87"/>
      <c r="Q951" s="87"/>
      <c r="R951" s="87"/>
      <c r="S951" s="87"/>
      <c r="T951" s="88"/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T951" s="20" t="s">
        <v>144</v>
      </c>
      <c r="AU951" s="20" t="s">
        <v>83</v>
      </c>
    </row>
    <row r="952" s="2" customFormat="1">
      <c r="A952" s="41"/>
      <c r="B952" s="42"/>
      <c r="C952" s="43"/>
      <c r="D952" s="220" t="s">
        <v>209</v>
      </c>
      <c r="E952" s="43"/>
      <c r="F952" s="270" t="s">
        <v>1304</v>
      </c>
      <c r="G952" s="43"/>
      <c r="H952" s="43"/>
      <c r="I952" s="222"/>
      <c r="J952" s="43"/>
      <c r="K952" s="43"/>
      <c r="L952" s="47"/>
      <c r="M952" s="223"/>
      <c r="N952" s="224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209</v>
      </c>
      <c r="AU952" s="20" t="s">
        <v>83</v>
      </c>
    </row>
    <row r="953" s="13" customFormat="1">
      <c r="A953" s="13"/>
      <c r="B953" s="227"/>
      <c r="C953" s="228"/>
      <c r="D953" s="220" t="s">
        <v>148</v>
      </c>
      <c r="E953" s="229" t="s">
        <v>28</v>
      </c>
      <c r="F953" s="230" t="s">
        <v>1305</v>
      </c>
      <c r="G953" s="228"/>
      <c r="H953" s="231">
        <v>0.41099999999999998</v>
      </c>
      <c r="I953" s="232"/>
      <c r="J953" s="228"/>
      <c r="K953" s="228"/>
      <c r="L953" s="233"/>
      <c r="M953" s="234"/>
      <c r="N953" s="235"/>
      <c r="O953" s="235"/>
      <c r="P953" s="235"/>
      <c r="Q953" s="235"/>
      <c r="R953" s="235"/>
      <c r="S953" s="235"/>
      <c r="T953" s="236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7" t="s">
        <v>148</v>
      </c>
      <c r="AU953" s="237" t="s">
        <v>83</v>
      </c>
      <c r="AV953" s="13" t="s">
        <v>83</v>
      </c>
      <c r="AW953" s="13" t="s">
        <v>35</v>
      </c>
      <c r="AX953" s="13" t="s">
        <v>81</v>
      </c>
      <c r="AY953" s="237" t="s">
        <v>135</v>
      </c>
    </row>
    <row r="954" s="13" customFormat="1">
      <c r="A954" s="13"/>
      <c r="B954" s="227"/>
      <c r="C954" s="228"/>
      <c r="D954" s="220" t="s">
        <v>148</v>
      </c>
      <c r="E954" s="228"/>
      <c r="F954" s="230" t="s">
        <v>1306</v>
      </c>
      <c r="G954" s="228"/>
      <c r="H954" s="231">
        <v>0.45200000000000001</v>
      </c>
      <c r="I954" s="232"/>
      <c r="J954" s="228"/>
      <c r="K954" s="228"/>
      <c r="L954" s="233"/>
      <c r="M954" s="234"/>
      <c r="N954" s="235"/>
      <c r="O954" s="235"/>
      <c r="P954" s="235"/>
      <c r="Q954" s="235"/>
      <c r="R954" s="235"/>
      <c r="S954" s="235"/>
      <c r="T954" s="23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7" t="s">
        <v>148</v>
      </c>
      <c r="AU954" s="237" t="s">
        <v>83</v>
      </c>
      <c r="AV954" s="13" t="s">
        <v>83</v>
      </c>
      <c r="AW954" s="13" t="s">
        <v>4</v>
      </c>
      <c r="AX954" s="13" t="s">
        <v>81</v>
      </c>
      <c r="AY954" s="237" t="s">
        <v>135</v>
      </c>
    </row>
    <row r="955" s="2" customFormat="1" ht="21.75" customHeight="1">
      <c r="A955" s="41"/>
      <c r="B955" s="42"/>
      <c r="C955" s="271" t="s">
        <v>1307</v>
      </c>
      <c r="D955" s="271" t="s">
        <v>247</v>
      </c>
      <c r="E955" s="272" t="s">
        <v>1308</v>
      </c>
      <c r="F955" s="273" t="s">
        <v>1309</v>
      </c>
      <c r="G955" s="274" t="s">
        <v>232</v>
      </c>
      <c r="H955" s="275">
        <v>0.001</v>
      </c>
      <c r="I955" s="276"/>
      <c r="J955" s="277">
        <f>ROUND(I955*H955,2)</f>
        <v>0</v>
      </c>
      <c r="K955" s="273" t="s">
        <v>141</v>
      </c>
      <c r="L955" s="278"/>
      <c r="M955" s="279" t="s">
        <v>28</v>
      </c>
      <c r="N955" s="280" t="s">
        <v>44</v>
      </c>
      <c r="O955" s="87"/>
      <c r="P955" s="216">
        <f>O955*H955</f>
        <v>0</v>
      </c>
      <c r="Q955" s="216">
        <v>1</v>
      </c>
      <c r="R955" s="216">
        <f>Q955*H955</f>
        <v>0.001</v>
      </c>
      <c r="S955" s="216">
        <v>0</v>
      </c>
      <c r="T955" s="217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8" t="s">
        <v>387</v>
      </c>
      <c r="AT955" s="218" t="s">
        <v>247</v>
      </c>
      <c r="AU955" s="218" t="s">
        <v>83</v>
      </c>
      <c r="AY955" s="20" t="s">
        <v>135</v>
      </c>
      <c r="BE955" s="219">
        <f>IF(N955="základní",J955,0)</f>
        <v>0</v>
      </c>
      <c r="BF955" s="219">
        <f>IF(N955="snížená",J955,0)</f>
        <v>0</v>
      </c>
      <c r="BG955" s="219">
        <f>IF(N955="zákl. přenesená",J955,0)</f>
        <v>0</v>
      </c>
      <c r="BH955" s="219">
        <f>IF(N955="sníž. přenesená",J955,0)</f>
        <v>0</v>
      </c>
      <c r="BI955" s="219">
        <f>IF(N955="nulová",J955,0)</f>
        <v>0</v>
      </c>
      <c r="BJ955" s="20" t="s">
        <v>81</v>
      </c>
      <c r="BK955" s="219">
        <f>ROUND(I955*H955,2)</f>
        <v>0</v>
      </c>
      <c r="BL955" s="20" t="s">
        <v>274</v>
      </c>
      <c r="BM955" s="218" t="s">
        <v>1310</v>
      </c>
    </row>
    <row r="956" s="2" customFormat="1">
      <c r="A956" s="41"/>
      <c r="B956" s="42"/>
      <c r="C956" s="43"/>
      <c r="D956" s="220" t="s">
        <v>144</v>
      </c>
      <c r="E956" s="43"/>
      <c r="F956" s="221" t="s">
        <v>1309</v>
      </c>
      <c r="G956" s="43"/>
      <c r="H956" s="43"/>
      <c r="I956" s="222"/>
      <c r="J956" s="43"/>
      <c r="K956" s="43"/>
      <c r="L956" s="47"/>
      <c r="M956" s="223"/>
      <c r="N956" s="224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144</v>
      </c>
      <c r="AU956" s="20" t="s">
        <v>83</v>
      </c>
    </row>
    <row r="957" s="2" customFormat="1">
      <c r="A957" s="41"/>
      <c r="B957" s="42"/>
      <c r="C957" s="43"/>
      <c r="D957" s="220" t="s">
        <v>209</v>
      </c>
      <c r="E957" s="43"/>
      <c r="F957" s="270" t="s">
        <v>1311</v>
      </c>
      <c r="G957" s="43"/>
      <c r="H957" s="43"/>
      <c r="I957" s="222"/>
      <c r="J957" s="43"/>
      <c r="K957" s="43"/>
      <c r="L957" s="47"/>
      <c r="M957" s="223"/>
      <c r="N957" s="224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20" t="s">
        <v>209</v>
      </c>
      <c r="AU957" s="20" t="s">
        <v>83</v>
      </c>
    </row>
    <row r="958" s="14" customFormat="1">
      <c r="A958" s="14"/>
      <c r="B958" s="238"/>
      <c r="C958" s="239"/>
      <c r="D958" s="220" t="s">
        <v>148</v>
      </c>
      <c r="E958" s="240" t="s">
        <v>28</v>
      </c>
      <c r="F958" s="241" t="s">
        <v>1312</v>
      </c>
      <c r="G958" s="239"/>
      <c r="H958" s="240" t="s">
        <v>28</v>
      </c>
      <c r="I958" s="242"/>
      <c r="J958" s="239"/>
      <c r="K958" s="239"/>
      <c r="L958" s="243"/>
      <c r="M958" s="244"/>
      <c r="N958" s="245"/>
      <c r="O958" s="245"/>
      <c r="P958" s="245"/>
      <c r="Q958" s="245"/>
      <c r="R958" s="245"/>
      <c r="S958" s="245"/>
      <c r="T958" s="246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7" t="s">
        <v>148</v>
      </c>
      <c r="AU958" s="247" t="s">
        <v>83</v>
      </c>
      <c r="AV958" s="14" t="s">
        <v>81</v>
      </c>
      <c r="AW958" s="14" t="s">
        <v>35</v>
      </c>
      <c r="AX958" s="14" t="s">
        <v>73</v>
      </c>
      <c r="AY958" s="247" t="s">
        <v>135</v>
      </c>
    </row>
    <row r="959" s="13" customFormat="1">
      <c r="A959" s="13"/>
      <c r="B959" s="227"/>
      <c r="C959" s="228"/>
      <c r="D959" s="220" t="s">
        <v>148</v>
      </c>
      <c r="E959" s="229" t="s">
        <v>28</v>
      </c>
      <c r="F959" s="230" t="s">
        <v>1313</v>
      </c>
      <c r="G959" s="228"/>
      <c r="H959" s="231">
        <v>0.001</v>
      </c>
      <c r="I959" s="232"/>
      <c r="J959" s="228"/>
      <c r="K959" s="228"/>
      <c r="L959" s="233"/>
      <c r="M959" s="234"/>
      <c r="N959" s="235"/>
      <c r="O959" s="235"/>
      <c r="P959" s="235"/>
      <c r="Q959" s="235"/>
      <c r="R959" s="235"/>
      <c r="S959" s="235"/>
      <c r="T959" s="236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7" t="s">
        <v>148</v>
      </c>
      <c r="AU959" s="237" t="s">
        <v>83</v>
      </c>
      <c r="AV959" s="13" t="s">
        <v>83</v>
      </c>
      <c r="AW959" s="13" t="s">
        <v>35</v>
      </c>
      <c r="AX959" s="13" t="s">
        <v>81</v>
      </c>
      <c r="AY959" s="237" t="s">
        <v>135</v>
      </c>
    </row>
    <row r="960" s="13" customFormat="1">
      <c r="A960" s="13"/>
      <c r="B960" s="227"/>
      <c r="C960" s="228"/>
      <c r="D960" s="220" t="s">
        <v>148</v>
      </c>
      <c r="E960" s="228"/>
      <c r="F960" s="230" t="s">
        <v>1314</v>
      </c>
      <c r="G960" s="228"/>
      <c r="H960" s="231">
        <v>0.001</v>
      </c>
      <c r="I960" s="232"/>
      <c r="J960" s="228"/>
      <c r="K960" s="228"/>
      <c r="L960" s="233"/>
      <c r="M960" s="234"/>
      <c r="N960" s="235"/>
      <c r="O960" s="235"/>
      <c r="P960" s="235"/>
      <c r="Q960" s="235"/>
      <c r="R960" s="235"/>
      <c r="S960" s="235"/>
      <c r="T960" s="23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7" t="s">
        <v>148</v>
      </c>
      <c r="AU960" s="237" t="s">
        <v>83</v>
      </c>
      <c r="AV960" s="13" t="s">
        <v>83</v>
      </c>
      <c r="AW960" s="13" t="s">
        <v>4</v>
      </c>
      <c r="AX960" s="13" t="s">
        <v>81</v>
      </c>
      <c r="AY960" s="237" t="s">
        <v>135</v>
      </c>
    </row>
    <row r="961" s="2" customFormat="1" ht="24.15" customHeight="1">
      <c r="A961" s="41"/>
      <c r="B961" s="42"/>
      <c r="C961" s="207" t="s">
        <v>1315</v>
      </c>
      <c r="D961" s="207" t="s">
        <v>137</v>
      </c>
      <c r="E961" s="208" t="s">
        <v>1316</v>
      </c>
      <c r="F961" s="209" t="s">
        <v>1317</v>
      </c>
      <c r="G961" s="210" t="s">
        <v>1275</v>
      </c>
      <c r="H961" s="211">
        <v>750</v>
      </c>
      <c r="I961" s="212"/>
      <c r="J961" s="213">
        <f>ROUND(I961*H961,2)</f>
        <v>0</v>
      </c>
      <c r="K961" s="209" t="s">
        <v>141</v>
      </c>
      <c r="L961" s="47"/>
      <c r="M961" s="214" t="s">
        <v>28</v>
      </c>
      <c r="N961" s="215" t="s">
        <v>44</v>
      </c>
      <c r="O961" s="87"/>
      <c r="P961" s="216">
        <f>O961*H961</f>
        <v>0</v>
      </c>
      <c r="Q961" s="216">
        <v>0</v>
      </c>
      <c r="R961" s="216">
        <f>Q961*H961</f>
        <v>0</v>
      </c>
      <c r="S961" s="216">
        <v>0.001</v>
      </c>
      <c r="T961" s="217">
        <f>S961*H961</f>
        <v>0.75</v>
      </c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R961" s="218" t="s">
        <v>274</v>
      </c>
      <c r="AT961" s="218" t="s">
        <v>137</v>
      </c>
      <c r="AU961" s="218" t="s">
        <v>83</v>
      </c>
      <c r="AY961" s="20" t="s">
        <v>135</v>
      </c>
      <c r="BE961" s="219">
        <f>IF(N961="základní",J961,0)</f>
        <v>0</v>
      </c>
      <c r="BF961" s="219">
        <f>IF(N961="snížená",J961,0)</f>
        <v>0</v>
      </c>
      <c r="BG961" s="219">
        <f>IF(N961="zákl. přenesená",J961,0)</f>
        <v>0</v>
      </c>
      <c r="BH961" s="219">
        <f>IF(N961="sníž. přenesená",J961,0)</f>
        <v>0</v>
      </c>
      <c r="BI961" s="219">
        <f>IF(N961="nulová",J961,0)</f>
        <v>0</v>
      </c>
      <c r="BJ961" s="20" t="s">
        <v>81</v>
      </c>
      <c r="BK961" s="219">
        <f>ROUND(I961*H961,2)</f>
        <v>0</v>
      </c>
      <c r="BL961" s="20" t="s">
        <v>274</v>
      </c>
      <c r="BM961" s="218" t="s">
        <v>1318</v>
      </c>
    </row>
    <row r="962" s="2" customFormat="1">
      <c r="A962" s="41"/>
      <c r="B962" s="42"/>
      <c r="C962" s="43"/>
      <c r="D962" s="220" t="s">
        <v>144</v>
      </c>
      <c r="E962" s="43"/>
      <c r="F962" s="221" t="s">
        <v>1319</v>
      </c>
      <c r="G962" s="43"/>
      <c r="H962" s="43"/>
      <c r="I962" s="222"/>
      <c r="J962" s="43"/>
      <c r="K962" s="43"/>
      <c r="L962" s="47"/>
      <c r="M962" s="223"/>
      <c r="N962" s="224"/>
      <c r="O962" s="87"/>
      <c r="P962" s="87"/>
      <c r="Q962" s="87"/>
      <c r="R962" s="87"/>
      <c r="S962" s="87"/>
      <c r="T962" s="88"/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T962" s="20" t="s">
        <v>144</v>
      </c>
      <c r="AU962" s="20" t="s">
        <v>83</v>
      </c>
    </row>
    <row r="963" s="2" customFormat="1">
      <c r="A963" s="41"/>
      <c r="B963" s="42"/>
      <c r="C963" s="43"/>
      <c r="D963" s="225" t="s">
        <v>146</v>
      </c>
      <c r="E963" s="43"/>
      <c r="F963" s="226" t="s">
        <v>1320</v>
      </c>
      <c r="G963" s="43"/>
      <c r="H963" s="43"/>
      <c r="I963" s="222"/>
      <c r="J963" s="43"/>
      <c r="K963" s="43"/>
      <c r="L963" s="47"/>
      <c r="M963" s="223"/>
      <c r="N963" s="224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20" t="s">
        <v>146</v>
      </c>
      <c r="AU963" s="20" t="s">
        <v>83</v>
      </c>
    </row>
    <row r="964" s="13" customFormat="1">
      <c r="A964" s="13"/>
      <c r="B964" s="227"/>
      <c r="C964" s="228"/>
      <c r="D964" s="220" t="s">
        <v>148</v>
      </c>
      <c r="E964" s="229" t="s">
        <v>28</v>
      </c>
      <c r="F964" s="230" t="s">
        <v>1321</v>
      </c>
      <c r="G964" s="228"/>
      <c r="H964" s="231">
        <v>750</v>
      </c>
      <c r="I964" s="232"/>
      <c r="J964" s="228"/>
      <c r="K964" s="228"/>
      <c r="L964" s="233"/>
      <c r="M964" s="234"/>
      <c r="N964" s="235"/>
      <c r="O964" s="235"/>
      <c r="P964" s="235"/>
      <c r="Q964" s="235"/>
      <c r="R964" s="235"/>
      <c r="S964" s="235"/>
      <c r="T964" s="23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7" t="s">
        <v>148</v>
      </c>
      <c r="AU964" s="237" t="s">
        <v>83</v>
      </c>
      <c r="AV964" s="13" t="s">
        <v>83</v>
      </c>
      <c r="AW964" s="13" t="s">
        <v>35</v>
      </c>
      <c r="AX964" s="13" t="s">
        <v>81</v>
      </c>
      <c r="AY964" s="237" t="s">
        <v>135</v>
      </c>
    </row>
    <row r="965" s="2" customFormat="1" ht="24.15" customHeight="1">
      <c r="A965" s="41"/>
      <c r="B965" s="42"/>
      <c r="C965" s="207" t="s">
        <v>1322</v>
      </c>
      <c r="D965" s="207" t="s">
        <v>137</v>
      </c>
      <c r="E965" s="208" t="s">
        <v>1323</v>
      </c>
      <c r="F965" s="209" t="s">
        <v>1324</v>
      </c>
      <c r="G965" s="210" t="s">
        <v>232</v>
      </c>
      <c r="H965" s="211">
        <v>0.76700000000000002</v>
      </c>
      <c r="I965" s="212"/>
      <c r="J965" s="213">
        <f>ROUND(I965*H965,2)</f>
        <v>0</v>
      </c>
      <c r="K965" s="209" t="s">
        <v>141</v>
      </c>
      <c r="L965" s="47"/>
      <c r="M965" s="214" t="s">
        <v>28</v>
      </c>
      <c r="N965" s="215" t="s">
        <v>44</v>
      </c>
      <c r="O965" s="87"/>
      <c r="P965" s="216">
        <f>O965*H965</f>
        <v>0</v>
      </c>
      <c r="Q965" s="216">
        <v>0</v>
      </c>
      <c r="R965" s="216">
        <f>Q965*H965</f>
        <v>0</v>
      </c>
      <c r="S965" s="216">
        <v>0</v>
      </c>
      <c r="T965" s="217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8" t="s">
        <v>274</v>
      </c>
      <c r="AT965" s="218" t="s">
        <v>137</v>
      </c>
      <c r="AU965" s="218" t="s">
        <v>83</v>
      </c>
      <c r="AY965" s="20" t="s">
        <v>135</v>
      </c>
      <c r="BE965" s="219">
        <f>IF(N965="základní",J965,0)</f>
        <v>0</v>
      </c>
      <c r="BF965" s="219">
        <f>IF(N965="snížená",J965,0)</f>
        <v>0</v>
      </c>
      <c r="BG965" s="219">
        <f>IF(N965="zákl. přenesená",J965,0)</f>
        <v>0</v>
      </c>
      <c r="BH965" s="219">
        <f>IF(N965="sníž. přenesená",J965,0)</f>
        <v>0</v>
      </c>
      <c r="BI965" s="219">
        <f>IF(N965="nulová",J965,0)</f>
        <v>0</v>
      </c>
      <c r="BJ965" s="20" t="s">
        <v>81</v>
      </c>
      <c r="BK965" s="219">
        <f>ROUND(I965*H965,2)</f>
        <v>0</v>
      </c>
      <c r="BL965" s="20" t="s">
        <v>274</v>
      </c>
      <c r="BM965" s="218" t="s">
        <v>1325</v>
      </c>
    </row>
    <row r="966" s="2" customFormat="1">
      <c r="A966" s="41"/>
      <c r="B966" s="42"/>
      <c r="C966" s="43"/>
      <c r="D966" s="220" t="s">
        <v>144</v>
      </c>
      <c r="E966" s="43"/>
      <c r="F966" s="221" t="s">
        <v>1326</v>
      </c>
      <c r="G966" s="43"/>
      <c r="H966" s="43"/>
      <c r="I966" s="222"/>
      <c r="J966" s="43"/>
      <c r="K966" s="43"/>
      <c r="L966" s="47"/>
      <c r="M966" s="223"/>
      <c r="N966" s="224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144</v>
      </c>
      <c r="AU966" s="20" t="s">
        <v>83</v>
      </c>
    </row>
    <row r="967" s="2" customFormat="1">
      <c r="A967" s="41"/>
      <c r="B967" s="42"/>
      <c r="C967" s="43"/>
      <c r="D967" s="225" t="s">
        <v>146</v>
      </c>
      <c r="E967" s="43"/>
      <c r="F967" s="226" t="s">
        <v>1327</v>
      </c>
      <c r="G967" s="43"/>
      <c r="H967" s="43"/>
      <c r="I967" s="222"/>
      <c r="J967" s="43"/>
      <c r="K967" s="43"/>
      <c r="L967" s="47"/>
      <c r="M967" s="223"/>
      <c r="N967" s="224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146</v>
      </c>
      <c r="AU967" s="20" t="s">
        <v>83</v>
      </c>
    </row>
    <row r="968" s="12" customFormat="1" ht="22.8" customHeight="1">
      <c r="A968" s="12"/>
      <c r="B968" s="191"/>
      <c r="C968" s="192"/>
      <c r="D968" s="193" t="s">
        <v>72</v>
      </c>
      <c r="E968" s="205" t="s">
        <v>1328</v>
      </c>
      <c r="F968" s="205" t="s">
        <v>1329</v>
      </c>
      <c r="G968" s="192"/>
      <c r="H968" s="192"/>
      <c r="I968" s="195"/>
      <c r="J968" s="206">
        <f>BK968</f>
        <v>0</v>
      </c>
      <c r="K968" s="192"/>
      <c r="L968" s="197"/>
      <c r="M968" s="198"/>
      <c r="N968" s="199"/>
      <c r="O968" s="199"/>
      <c r="P968" s="200">
        <f>SUM(P969:P993)</f>
        <v>0</v>
      </c>
      <c r="Q968" s="199"/>
      <c r="R968" s="200">
        <f>SUM(R969:R993)</f>
        <v>0.0055743600000000004</v>
      </c>
      <c r="S968" s="199"/>
      <c r="T968" s="201">
        <f>SUM(T969:T993)</f>
        <v>0</v>
      </c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R968" s="202" t="s">
        <v>83</v>
      </c>
      <c r="AT968" s="203" t="s">
        <v>72</v>
      </c>
      <c r="AU968" s="203" t="s">
        <v>81</v>
      </c>
      <c r="AY968" s="202" t="s">
        <v>135</v>
      </c>
      <c r="BK968" s="204">
        <f>SUM(BK969:BK993)</f>
        <v>0</v>
      </c>
    </row>
    <row r="969" s="2" customFormat="1" ht="16.5" customHeight="1">
      <c r="A969" s="41"/>
      <c r="B969" s="42"/>
      <c r="C969" s="207" t="s">
        <v>1330</v>
      </c>
      <c r="D969" s="207" t="s">
        <v>137</v>
      </c>
      <c r="E969" s="208" t="s">
        <v>1331</v>
      </c>
      <c r="F969" s="209" t="s">
        <v>1332</v>
      </c>
      <c r="G969" s="210" t="s">
        <v>269</v>
      </c>
      <c r="H969" s="211">
        <v>12.669000000000001</v>
      </c>
      <c r="I969" s="212"/>
      <c r="J969" s="213">
        <f>ROUND(I969*H969,2)</f>
        <v>0</v>
      </c>
      <c r="K969" s="209" t="s">
        <v>141</v>
      </c>
      <c r="L969" s="47"/>
      <c r="M969" s="214" t="s">
        <v>28</v>
      </c>
      <c r="N969" s="215" t="s">
        <v>44</v>
      </c>
      <c r="O969" s="87"/>
      <c r="P969" s="216">
        <f>O969*H969</f>
        <v>0</v>
      </c>
      <c r="Q969" s="216">
        <v>6.9999999999999994E-05</v>
      </c>
      <c r="R969" s="216">
        <f>Q969*H969</f>
        <v>0.00088682999999999991</v>
      </c>
      <c r="S969" s="216">
        <v>0</v>
      </c>
      <c r="T969" s="217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8" t="s">
        <v>274</v>
      </c>
      <c r="AT969" s="218" t="s">
        <v>137</v>
      </c>
      <c r="AU969" s="218" t="s">
        <v>83</v>
      </c>
      <c r="AY969" s="20" t="s">
        <v>135</v>
      </c>
      <c r="BE969" s="219">
        <f>IF(N969="základní",J969,0)</f>
        <v>0</v>
      </c>
      <c r="BF969" s="219">
        <f>IF(N969="snížená",J969,0)</f>
        <v>0</v>
      </c>
      <c r="BG969" s="219">
        <f>IF(N969="zákl. přenesená",J969,0)</f>
        <v>0</v>
      </c>
      <c r="BH969" s="219">
        <f>IF(N969="sníž. přenesená",J969,0)</f>
        <v>0</v>
      </c>
      <c r="BI969" s="219">
        <f>IF(N969="nulová",J969,0)</f>
        <v>0</v>
      </c>
      <c r="BJ969" s="20" t="s">
        <v>81</v>
      </c>
      <c r="BK969" s="219">
        <f>ROUND(I969*H969,2)</f>
        <v>0</v>
      </c>
      <c r="BL969" s="20" t="s">
        <v>274</v>
      </c>
      <c r="BM969" s="218" t="s">
        <v>1333</v>
      </c>
    </row>
    <row r="970" s="2" customFormat="1">
      <c r="A970" s="41"/>
      <c r="B970" s="42"/>
      <c r="C970" s="43"/>
      <c r="D970" s="220" t="s">
        <v>144</v>
      </c>
      <c r="E970" s="43"/>
      <c r="F970" s="221" t="s">
        <v>1334</v>
      </c>
      <c r="G970" s="43"/>
      <c r="H970" s="43"/>
      <c r="I970" s="222"/>
      <c r="J970" s="43"/>
      <c r="K970" s="43"/>
      <c r="L970" s="47"/>
      <c r="M970" s="223"/>
      <c r="N970" s="224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144</v>
      </c>
      <c r="AU970" s="20" t="s">
        <v>83</v>
      </c>
    </row>
    <row r="971" s="2" customFormat="1">
      <c r="A971" s="41"/>
      <c r="B971" s="42"/>
      <c r="C971" s="43"/>
      <c r="D971" s="225" t="s">
        <v>146</v>
      </c>
      <c r="E971" s="43"/>
      <c r="F971" s="226" t="s">
        <v>1335</v>
      </c>
      <c r="G971" s="43"/>
      <c r="H971" s="43"/>
      <c r="I971" s="222"/>
      <c r="J971" s="43"/>
      <c r="K971" s="43"/>
      <c r="L971" s="47"/>
      <c r="M971" s="223"/>
      <c r="N971" s="224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20" t="s">
        <v>146</v>
      </c>
      <c r="AU971" s="20" t="s">
        <v>83</v>
      </c>
    </row>
    <row r="972" s="13" customFormat="1">
      <c r="A972" s="13"/>
      <c r="B972" s="227"/>
      <c r="C972" s="228"/>
      <c r="D972" s="220" t="s">
        <v>148</v>
      </c>
      <c r="E972" s="229" t="s">
        <v>28</v>
      </c>
      <c r="F972" s="230" t="s">
        <v>1336</v>
      </c>
      <c r="G972" s="228"/>
      <c r="H972" s="231">
        <v>12.644</v>
      </c>
      <c r="I972" s="232"/>
      <c r="J972" s="228"/>
      <c r="K972" s="228"/>
      <c r="L972" s="233"/>
      <c r="M972" s="234"/>
      <c r="N972" s="235"/>
      <c r="O972" s="235"/>
      <c r="P972" s="235"/>
      <c r="Q972" s="235"/>
      <c r="R972" s="235"/>
      <c r="S972" s="235"/>
      <c r="T972" s="23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7" t="s">
        <v>148</v>
      </c>
      <c r="AU972" s="237" t="s">
        <v>83</v>
      </c>
      <c r="AV972" s="13" t="s">
        <v>83</v>
      </c>
      <c r="AW972" s="13" t="s">
        <v>35</v>
      </c>
      <c r="AX972" s="13" t="s">
        <v>73</v>
      </c>
      <c r="AY972" s="237" t="s">
        <v>135</v>
      </c>
    </row>
    <row r="973" s="13" customFormat="1">
      <c r="A973" s="13"/>
      <c r="B973" s="227"/>
      <c r="C973" s="228"/>
      <c r="D973" s="220" t="s">
        <v>148</v>
      </c>
      <c r="E973" s="229" t="s">
        <v>28</v>
      </c>
      <c r="F973" s="230" t="s">
        <v>1337</v>
      </c>
      <c r="G973" s="228"/>
      <c r="H973" s="231">
        <v>0.025000000000000001</v>
      </c>
      <c r="I973" s="232"/>
      <c r="J973" s="228"/>
      <c r="K973" s="228"/>
      <c r="L973" s="233"/>
      <c r="M973" s="234"/>
      <c r="N973" s="235"/>
      <c r="O973" s="235"/>
      <c r="P973" s="235"/>
      <c r="Q973" s="235"/>
      <c r="R973" s="235"/>
      <c r="S973" s="235"/>
      <c r="T973" s="23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7" t="s">
        <v>148</v>
      </c>
      <c r="AU973" s="237" t="s">
        <v>83</v>
      </c>
      <c r="AV973" s="13" t="s">
        <v>83</v>
      </c>
      <c r="AW973" s="13" t="s">
        <v>35</v>
      </c>
      <c r="AX973" s="13" t="s">
        <v>73</v>
      </c>
      <c r="AY973" s="237" t="s">
        <v>135</v>
      </c>
    </row>
    <row r="974" s="16" customFormat="1">
      <c r="A974" s="16"/>
      <c r="B974" s="259"/>
      <c r="C974" s="260"/>
      <c r="D974" s="220" t="s">
        <v>148</v>
      </c>
      <c r="E974" s="261" t="s">
        <v>28</v>
      </c>
      <c r="F974" s="262" t="s">
        <v>172</v>
      </c>
      <c r="G974" s="260"/>
      <c r="H974" s="263">
        <v>12.669000000000001</v>
      </c>
      <c r="I974" s="264"/>
      <c r="J974" s="260"/>
      <c r="K974" s="260"/>
      <c r="L974" s="265"/>
      <c r="M974" s="266"/>
      <c r="N974" s="267"/>
      <c r="O974" s="267"/>
      <c r="P974" s="267"/>
      <c r="Q974" s="267"/>
      <c r="R974" s="267"/>
      <c r="S974" s="267"/>
      <c r="T974" s="268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T974" s="269" t="s">
        <v>148</v>
      </c>
      <c r="AU974" s="269" t="s">
        <v>83</v>
      </c>
      <c r="AV974" s="16" t="s">
        <v>142</v>
      </c>
      <c r="AW974" s="16" t="s">
        <v>35</v>
      </c>
      <c r="AX974" s="16" t="s">
        <v>81</v>
      </c>
      <c r="AY974" s="269" t="s">
        <v>135</v>
      </c>
    </row>
    <row r="975" s="2" customFormat="1" ht="24.15" customHeight="1">
      <c r="A975" s="41"/>
      <c r="B975" s="42"/>
      <c r="C975" s="207" t="s">
        <v>1338</v>
      </c>
      <c r="D975" s="207" t="s">
        <v>137</v>
      </c>
      <c r="E975" s="208" t="s">
        <v>1339</v>
      </c>
      <c r="F975" s="209" t="s">
        <v>1340</v>
      </c>
      <c r="G975" s="210" t="s">
        <v>269</v>
      </c>
      <c r="H975" s="211">
        <v>12.669000000000001</v>
      </c>
      <c r="I975" s="212"/>
      <c r="J975" s="213">
        <f>ROUND(I975*H975,2)</f>
        <v>0</v>
      </c>
      <c r="K975" s="209" t="s">
        <v>141</v>
      </c>
      <c r="L975" s="47"/>
      <c r="M975" s="214" t="s">
        <v>28</v>
      </c>
      <c r="N975" s="215" t="s">
        <v>44</v>
      </c>
      <c r="O975" s="87"/>
      <c r="P975" s="216">
        <f>O975*H975</f>
        <v>0</v>
      </c>
      <c r="Q975" s="216">
        <v>8.0000000000000007E-05</v>
      </c>
      <c r="R975" s="216">
        <f>Q975*H975</f>
        <v>0.0010135200000000002</v>
      </c>
      <c r="S975" s="216">
        <v>0</v>
      </c>
      <c r="T975" s="217">
        <f>S975*H975</f>
        <v>0</v>
      </c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R975" s="218" t="s">
        <v>274</v>
      </c>
      <c r="AT975" s="218" t="s">
        <v>137</v>
      </c>
      <c r="AU975" s="218" t="s">
        <v>83</v>
      </c>
      <c r="AY975" s="20" t="s">
        <v>135</v>
      </c>
      <c r="BE975" s="219">
        <f>IF(N975="základní",J975,0)</f>
        <v>0</v>
      </c>
      <c r="BF975" s="219">
        <f>IF(N975="snížená",J975,0)</f>
        <v>0</v>
      </c>
      <c r="BG975" s="219">
        <f>IF(N975="zákl. přenesená",J975,0)</f>
        <v>0</v>
      </c>
      <c r="BH975" s="219">
        <f>IF(N975="sníž. přenesená",J975,0)</f>
        <v>0</v>
      </c>
      <c r="BI975" s="219">
        <f>IF(N975="nulová",J975,0)</f>
        <v>0</v>
      </c>
      <c r="BJ975" s="20" t="s">
        <v>81</v>
      </c>
      <c r="BK975" s="219">
        <f>ROUND(I975*H975,2)</f>
        <v>0</v>
      </c>
      <c r="BL975" s="20" t="s">
        <v>274</v>
      </c>
      <c r="BM975" s="218" t="s">
        <v>1341</v>
      </c>
    </row>
    <row r="976" s="2" customFormat="1">
      <c r="A976" s="41"/>
      <c r="B976" s="42"/>
      <c r="C976" s="43"/>
      <c r="D976" s="220" t="s">
        <v>144</v>
      </c>
      <c r="E976" s="43"/>
      <c r="F976" s="221" t="s">
        <v>1342</v>
      </c>
      <c r="G976" s="43"/>
      <c r="H976" s="43"/>
      <c r="I976" s="222"/>
      <c r="J976" s="43"/>
      <c r="K976" s="43"/>
      <c r="L976" s="47"/>
      <c r="M976" s="223"/>
      <c r="N976" s="224"/>
      <c r="O976" s="87"/>
      <c r="P976" s="87"/>
      <c r="Q976" s="87"/>
      <c r="R976" s="87"/>
      <c r="S976" s="87"/>
      <c r="T976" s="88"/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T976" s="20" t="s">
        <v>144</v>
      </c>
      <c r="AU976" s="20" t="s">
        <v>83</v>
      </c>
    </row>
    <row r="977" s="2" customFormat="1">
      <c r="A977" s="41"/>
      <c r="B977" s="42"/>
      <c r="C977" s="43"/>
      <c r="D977" s="225" t="s">
        <v>146</v>
      </c>
      <c r="E977" s="43"/>
      <c r="F977" s="226" t="s">
        <v>1343</v>
      </c>
      <c r="G977" s="43"/>
      <c r="H977" s="43"/>
      <c r="I977" s="222"/>
      <c r="J977" s="43"/>
      <c r="K977" s="43"/>
      <c r="L977" s="47"/>
      <c r="M977" s="223"/>
      <c r="N977" s="224"/>
      <c r="O977" s="87"/>
      <c r="P977" s="87"/>
      <c r="Q977" s="87"/>
      <c r="R977" s="87"/>
      <c r="S977" s="87"/>
      <c r="T977" s="88"/>
      <c r="U977" s="41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T977" s="20" t="s">
        <v>146</v>
      </c>
      <c r="AU977" s="20" t="s">
        <v>83</v>
      </c>
    </row>
    <row r="978" s="13" customFormat="1">
      <c r="A978" s="13"/>
      <c r="B978" s="227"/>
      <c r="C978" s="228"/>
      <c r="D978" s="220" t="s">
        <v>148</v>
      </c>
      <c r="E978" s="229" t="s">
        <v>28</v>
      </c>
      <c r="F978" s="230" t="s">
        <v>1336</v>
      </c>
      <c r="G978" s="228"/>
      <c r="H978" s="231">
        <v>12.644</v>
      </c>
      <c r="I978" s="232"/>
      <c r="J978" s="228"/>
      <c r="K978" s="228"/>
      <c r="L978" s="233"/>
      <c r="M978" s="234"/>
      <c r="N978" s="235"/>
      <c r="O978" s="235"/>
      <c r="P978" s="235"/>
      <c r="Q978" s="235"/>
      <c r="R978" s="235"/>
      <c r="S978" s="235"/>
      <c r="T978" s="23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7" t="s">
        <v>148</v>
      </c>
      <c r="AU978" s="237" t="s">
        <v>83</v>
      </c>
      <c r="AV978" s="13" t="s">
        <v>83</v>
      </c>
      <c r="AW978" s="13" t="s">
        <v>35</v>
      </c>
      <c r="AX978" s="13" t="s">
        <v>73</v>
      </c>
      <c r="AY978" s="237" t="s">
        <v>135</v>
      </c>
    </row>
    <row r="979" s="13" customFormat="1">
      <c r="A979" s="13"/>
      <c r="B979" s="227"/>
      <c r="C979" s="228"/>
      <c r="D979" s="220" t="s">
        <v>148</v>
      </c>
      <c r="E979" s="229" t="s">
        <v>28</v>
      </c>
      <c r="F979" s="230" t="s">
        <v>1337</v>
      </c>
      <c r="G979" s="228"/>
      <c r="H979" s="231">
        <v>0.025000000000000001</v>
      </c>
      <c r="I979" s="232"/>
      <c r="J979" s="228"/>
      <c r="K979" s="228"/>
      <c r="L979" s="233"/>
      <c r="M979" s="234"/>
      <c r="N979" s="235"/>
      <c r="O979" s="235"/>
      <c r="P979" s="235"/>
      <c r="Q979" s="235"/>
      <c r="R979" s="235"/>
      <c r="S979" s="235"/>
      <c r="T979" s="236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7" t="s">
        <v>148</v>
      </c>
      <c r="AU979" s="237" t="s">
        <v>83</v>
      </c>
      <c r="AV979" s="13" t="s">
        <v>83</v>
      </c>
      <c r="AW979" s="13" t="s">
        <v>35</v>
      </c>
      <c r="AX979" s="13" t="s">
        <v>73</v>
      </c>
      <c r="AY979" s="237" t="s">
        <v>135</v>
      </c>
    </row>
    <row r="980" s="16" customFormat="1">
      <c r="A980" s="16"/>
      <c r="B980" s="259"/>
      <c r="C980" s="260"/>
      <c r="D980" s="220" t="s">
        <v>148</v>
      </c>
      <c r="E980" s="261" t="s">
        <v>28</v>
      </c>
      <c r="F980" s="262" t="s">
        <v>172</v>
      </c>
      <c r="G980" s="260"/>
      <c r="H980" s="263">
        <v>12.669000000000001</v>
      </c>
      <c r="I980" s="264"/>
      <c r="J980" s="260"/>
      <c r="K980" s="260"/>
      <c r="L980" s="265"/>
      <c r="M980" s="266"/>
      <c r="N980" s="267"/>
      <c r="O980" s="267"/>
      <c r="P980" s="267"/>
      <c r="Q980" s="267"/>
      <c r="R980" s="267"/>
      <c r="S980" s="267"/>
      <c r="T980" s="268"/>
      <c r="U980" s="16"/>
      <c r="V980" s="16"/>
      <c r="W980" s="16"/>
      <c r="X980" s="16"/>
      <c r="Y980" s="16"/>
      <c r="Z980" s="16"/>
      <c r="AA980" s="16"/>
      <c r="AB980" s="16"/>
      <c r="AC980" s="16"/>
      <c r="AD980" s="16"/>
      <c r="AE980" s="16"/>
      <c r="AT980" s="269" t="s">
        <v>148</v>
      </c>
      <c r="AU980" s="269" t="s">
        <v>83</v>
      </c>
      <c r="AV980" s="16" t="s">
        <v>142</v>
      </c>
      <c r="AW980" s="16" t="s">
        <v>35</v>
      </c>
      <c r="AX980" s="16" t="s">
        <v>81</v>
      </c>
      <c r="AY980" s="269" t="s">
        <v>135</v>
      </c>
    </row>
    <row r="981" s="2" customFormat="1" ht="24.15" customHeight="1">
      <c r="A981" s="41"/>
      <c r="B981" s="42"/>
      <c r="C981" s="207" t="s">
        <v>1344</v>
      </c>
      <c r="D981" s="207" t="s">
        <v>137</v>
      </c>
      <c r="E981" s="208" t="s">
        <v>1345</v>
      </c>
      <c r="F981" s="209" t="s">
        <v>1346</v>
      </c>
      <c r="G981" s="210" t="s">
        <v>269</v>
      </c>
      <c r="H981" s="211">
        <v>12.669000000000001</v>
      </c>
      <c r="I981" s="212"/>
      <c r="J981" s="213">
        <f>ROUND(I981*H981,2)</f>
        <v>0</v>
      </c>
      <c r="K981" s="209" t="s">
        <v>141</v>
      </c>
      <c r="L981" s="47"/>
      <c r="M981" s="214" t="s">
        <v>28</v>
      </c>
      <c r="N981" s="215" t="s">
        <v>44</v>
      </c>
      <c r="O981" s="87"/>
      <c r="P981" s="216">
        <f>O981*H981</f>
        <v>0</v>
      </c>
      <c r="Q981" s="216">
        <v>0.00017000000000000001</v>
      </c>
      <c r="R981" s="216">
        <f>Q981*H981</f>
        <v>0.0021537300000000004</v>
      </c>
      <c r="S981" s="216">
        <v>0</v>
      </c>
      <c r="T981" s="217">
        <f>S981*H981</f>
        <v>0</v>
      </c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R981" s="218" t="s">
        <v>274</v>
      </c>
      <c r="AT981" s="218" t="s">
        <v>137</v>
      </c>
      <c r="AU981" s="218" t="s">
        <v>83</v>
      </c>
      <c r="AY981" s="20" t="s">
        <v>135</v>
      </c>
      <c r="BE981" s="219">
        <f>IF(N981="základní",J981,0)</f>
        <v>0</v>
      </c>
      <c r="BF981" s="219">
        <f>IF(N981="snížená",J981,0)</f>
        <v>0</v>
      </c>
      <c r="BG981" s="219">
        <f>IF(N981="zákl. přenesená",J981,0)</f>
        <v>0</v>
      </c>
      <c r="BH981" s="219">
        <f>IF(N981="sníž. přenesená",J981,0)</f>
        <v>0</v>
      </c>
      <c r="BI981" s="219">
        <f>IF(N981="nulová",J981,0)</f>
        <v>0</v>
      </c>
      <c r="BJ981" s="20" t="s">
        <v>81</v>
      </c>
      <c r="BK981" s="219">
        <f>ROUND(I981*H981,2)</f>
        <v>0</v>
      </c>
      <c r="BL981" s="20" t="s">
        <v>274</v>
      </c>
      <c r="BM981" s="218" t="s">
        <v>1347</v>
      </c>
    </row>
    <row r="982" s="2" customFormat="1">
      <c r="A982" s="41"/>
      <c r="B982" s="42"/>
      <c r="C982" s="43"/>
      <c r="D982" s="220" t="s">
        <v>144</v>
      </c>
      <c r="E982" s="43"/>
      <c r="F982" s="221" t="s">
        <v>1348</v>
      </c>
      <c r="G982" s="43"/>
      <c r="H982" s="43"/>
      <c r="I982" s="222"/>
      <c r="J982" s="43"/>
      <c r="K982" s="43"/>
      <c r="L982" s="47"/>
      <c r="M982" s="223"/>
      <c r="N982" s="224"/>
      <c r="O982" s="87"/>
      <c r="P982" s="87"/>
      <c r="Q982" s="87"/>
      <c r="R982" s="87"/>
      <c r="S982" s="87"/>
      <c r="T982" s="88"/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T982" s="20" t="s">
        <v>144</v>
      </c>
      <c r="AU982" s="20" t="s">
        <v>83</v>
      </c>
    </row>
    <row r="983" s="2" customFormat="1">
      <c r="A983" s="41"/>
      <c r="B983" s="42"/>
      <c r="C983" s="43"/>
      <c r="D983" s="225" t="s">
        <v>146</v>
      </c>
      <c r="E983" s="43"/>
      <c r="F983" s="226" t="s">
        <v>1349</v>
      </c>
      <c r="G983" s="43"/>
      <c r="H983" s="43"/>
      <c r="I983" s="222"/>
      <c r="J983" s="43"/>
      <c r="K983" s="43"/>
      <c r="L983" s="47"/>
      <c r="M983" s="223"/>
      <c r="N983" s="224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20" t="s">
        <v>146</v>
      </c>
      <c r="AU983" s="20" t="s">
        <v>83</v>
      </c>
    </row>
    <row r="984" s="13" customFormat="1">
      <c r="A984" s="13"/>
      <c r="B984" s="227"/>
      <c r="C984" s="228"/>
      <c r="D984" s="220" t="s">
        <v>148</v>
      </c>
      <c r="E984" s="229" t="s">
        <v>28</v>
      </c>
      <c r="F984" s="230" t="s">
        <v>1336</v>
      </c>
      <c r="G984" s="228"/>
      <c r="H984" s="231">
        <v>12.644</v>
      </c>
      <c r="I984" s="232"/>
      <c r="J984" s="228"/>
      <c r="K984" s="228"/>
      <c r="L984" s="233"/>
      <c r="M984" s="234"/>
      <c r="N984" s="235"/>
      <c r="O984" s="235"/>
      <c r="P984" s="235"/>
      <c r="Q984" s="235"/>
      <c r="R984" s="235"/>
      <c r="S984" s="235"/>
      <c r="T984" s="23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7" t="s">
        <v>148</v>
      </c>
      <c r="AU984" s="237" t="s">
        <v>83</v>
      </c>
      <c r="AV984" s="13" t="s">
        <v>83</v>
      </c>
      <c r="AW984" s="13" t="s">
        <v>35</v>
      </c>
      <c r="AX984" s="13" t="s">
        <v>73</v>
      </c>
      <c r="AY984" s="237" t="s">
        <v>135</v>
      </c>
    </row>
    <row r="985" s="13" customFormat="1">
      <c r="A985" s="13"/>
      <c r="B985" s="227"/>
      <c r="C985" s="228"/>
      <c r="D985" s="220" t="s">
        <v>148</v>
      </c>
      <c r="E985" s="229" t="s">
        <v>28</v>
      </c>
      <c r="F985" s="230" t="s">
        <v>1337</v>
      </c>
      <c r="G985" s="228"/>
      <c r="H985" s="231">
        <v>0.025000000000000001</v>
      </c>
      <c r="I985" s="232"/>
      <c r="J985" s="228"/>
      <c r="K985" s="228"/>
      <c r="L985" s="233"/>
      <c r="M985" s="234"/>
      <c r="N985" s="235"/>
      <c r="O985" s="235"/>
      <c r="P985" s="235"/>
      <c r="Q985" s="235"/>
      <c r="R985" s="235"/>
      <c r="S985" s="235"/>
      <c r="T985" s="236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7" t="s">
        <v>148</v>
      </c>
      <c r="AU985" s="237" t="s">
        <v>83</v>
      </c>
      <c r="AV985" s="13" t="s">
        <v>83</v>
      </c>
      <c r="AW985" s="13" t="s">
        <v>35</v>
      </c>
      <c r="AX985" s="13" t="s">
        <v>73</v>
      </c>
      <c r="AY985" s="237" t="s">
        <v>135</v>
      </c>
    </row>
    <row r="986" s="16" customFormat="1">
      <c r="A986" s="16"/>
      <c r="B986" s="259"/>
      <c r="C986" s="260"/>
      <c r="D986" s="220" t="s">
        <v>148</v>
      </c>
      <c r="E986" s="261" t="s">
        <v>28</v>
      </c>
      <c r="F986" s="262" t="s">
        <v>172</v>
      </c>
      <c r="G986" s="260"/>
      <c r="H986" s="263">
        <v>12.669000000000001</v>
      </c>
      <c r="I986" s="264"/>
      <c r="J986" s="260"/>
      <c r="K986" s="260"/>
      <c r="L986" s="265"/>
      <c r="M986" s="266"/>
      <c r="N986" s="267"/>
      <c r="O986" s="267"/>
      <c r="P986" s="267"/>
      <c r="Q986" s="267"/>
      <c r="R986" s="267"/>
      <c r="S986" s="267"/>
      <c r="T986" s="268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T986" s="269" t="s">
        <v>148</v>
      </c>
      <c r="AU986" s="269" t="s">
        <v>83</v>
      </c>
      <c r="AV986" s="16" t="s">
        <v>142</v>
      </c>
      <c r="AW986" s="16" t="s">
        <v>35</v>
      </c>
      <c r="AX986" s="16" t="s">
        <v>81</v>
      </c>
      <c r="AY986" s="269" t="s">
        <v>135</v>
      </c>
    </row>
    <row r="987" s="2" customFormat="1" ht="24.15" customHeight="1">
      <c r="A987" s="41"/>
      <c r="B987" s="42"/>
      <c r="C987" s="207" t="s">
        <v>1350</v>
      </c>
      <c r="D987" s="207" t="s">
        <v>137</v>
      </c>
      <c r="E987" s="208" t="s">
        <v>1351</v>
      </c>
      <c r="F987" s="209" t="s">
        <v>1352</v>
      </c>
      <c r="G987" s="210" t="s">
        <v>269</v>
      </c>
      <c r="H987" s="211">
        <v>12.669000000000001</v>
      </c>
      <c r="I987" s="212"/>
      <c r="J987" s="213">
        <f>ROUND(I987*H987,2)</f>
        <v>0</v>
      </c>
      <c r="K987" s="209" t="s">
        <v>141</v>
      </c>
      <c r="L987" s="47"/>
      <c r="M987" s="214" t="s">
        <v>28</v>
      </c>
      <c r="N987" s="215" t="s">
        <v>44</v>
      </c>
      <c r="O987" s="87"/>
      <c r="P987" s="216">
        <f>O987*H987</f>
        <v>0</v>
      </c>
      <c r="Q987" s="216">
        <v>0.00012</v>
      </c>
      <c r="R987" s="216">
        <f>Q987*H987</f>
        <v>0.0015202800000000002</v>
      </c>
      <c r="S987" s="216">
        <v>0</v>
      </c>
      <c r="T987" s="217">
        <f>S987*H987</f>
        <v>0</v>
      </c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R987" s="218" t="s">
        <v>274</v>
      </c>
      <c r="AT987" s="218" t="s">
        <v>137</v>
      </c>
      <c r="AU987" s="218" t="s">
        <v>83</v>
      </c>
      <c r="AY987" s="20" t="s">
        <v>135</v>
      </c>
      <c r="BE987" s="219">
        <f>IF(N987="základní",J987,0)</f>
        <v>0</v>
      </c>
      <c r="BF987" s="219">
        <f>IF(N987="snížená",J987,0)</f>
        <v>0</v>
      </c>
      <c r="BG987" s="219">
        <f>IF(N987="zákl. přenesená",J987,0)</f>
        <v>0</v>
      </c>
      <c r="BH987" s="219">
        <f>IF(N987="sníž. přenesená",J987,0)</f>
        <v>0</v>
      </c>
      <c r="BI987" s="219">
        <f>IF(N987="nulová",J987,0)</f>
        <v>0</v>
      </c>
      <c r="BJ987" s="20" t="s">
        <v>81</v>
      </c>
      <c r="BK987" s="219">
        <f>ROUND(I987*H987,2)</f>
        <v>0</v>
      </c>
      <c r="BL987" s="20" t="s">
        <v>274</v>
      </c>
      <c r="BM987" s="218" t="s">
        <v>1353</v>
      </c>
    </row>
    <row r="988" s="2" customFormat="1">
      <c r="A988" s="41"/>
      <c r="B988" s="42"/>
      <c r="C988" s="43"/>
      <c r="D988" s="220" t="s">
        <v>144</v>
      </c>
      <c r="E988" s="43"/>
      <c r="F988" s="221" t="s">
        <v>1354</v>
      </c>
      <c r="G988" s="43"/>
      <c r="H988" s="43"/>
      <c r="I988" s="222"/>
      <c r="J988" s="43"/>
      <c r="K988" s="43"/>
      <c r="L988" s="47"/>
      <c r="M988" s="223"/>
      <c r="N988" s="224"/>
      <c r="O988" s="87"/>
      <c r="P988" s="87"/>
      <c r="Q988" s="87"/>
      <c r="R988" s="87"/>
      <c r="S988" s="87"/>
      <c r="T988" s="88"/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T988" s="20" t="s">
        <v>144</v>
      </c>
      <c r="AU988" s="20" t="s">
        <v>83</v>
      </c>
    </row>
    <row r="989" s="2" customFormat="1">
      <c r="A989" s="41"/>
      <c r="B989" s="42"/>
      <c r="C989" s="43"/>
      <c r="D989" s="225" t="s">
        <v>146</v>
      </c>
      <c r="E989" s="43"/>
      <c r="F989" s="226" t="s">
        <v>1355</v>
      </c>
      <c r="G989" s="43"/>
      <c r="H989" s="43"/>
      <c r="I989" s="222"/>
      <c r="J989" s="43"/>
      <c r="K989" s="43"/>
      <c r="L989" s="47"/>
      <c r="M989" s="223"/>
      <c r="N989" s="224"/>
      <c r="O989" s="87"/>
      <c r="P989" s="87"/>
      <c r="Q989" s="87"/>
      <c r="R989" s="87"/>
      <c r="S989" s="87"/>
      <c r="T989" s="88"/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T989" s="20" t="s">
        <v>146</v>
      </c>
      <c r="AU989" s="20" t="s">
        <v>83</v>
      </c>
    </row>
    <row r="990" s="2" customFormat="1">
      <c r="A990" s="41"/>
      <c r="B990" s="42"/>
      <c r="C990" s="43"/>
      <c r="D990" s="220" t="s">
        <v>209</v>
      </c>
      <c r="E990" s="43"/>
      <c r="F990" s="270" t="s">
        <v>1356</v>
      </c>
      <c r="G990" s="43"/>
      <c r="H990" s="43"/>
      <c r="I990" s="222"/>
      <c r="J990" s="43"/>
      <c r="K990" s="43"/>
      <c r="L990" s="47"/>
      <c r="M990" s="223"/>
      <c r="N990" s="224"/>
      <c r="O990" s="87"/>
      <c r="P990" s="87"/>
      <c r="Q990" s="87"/>
      <c r="R990" s="87"/>
      <c r="S990" s="87"/>
      <c r="T990" s="88"/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T990" s="20" t="s">
        <v>209</v>
      </c>
      <c r="AU990" s="20" t="s">
        <v>83</v>
      </c>
    </row>
    <row r="991" s="13" customFormat="1">
      <c r="A991" s="13"/>
      <c r="B991" s="227"/>
      <c r="C991" s="228"/>
      <c r="D991" s="220" t="s">
        <v>148</v>
      </c>
      <c r="E991" s="229" t="s">
        <v>28</v>
      </c>
      <c r="F991" s="230" t="s">
        <v>1336</v>
      </c>
      <c r="G991" s="228"/>
      <c r="H991" s="231">
        <v>12.644</v>
      </c>
      <c r="I991" s="232"/>
      <c r="J991" s="228"/>
      <c r="K991" s="228"/>
      <c r="L991" s="233"/>
      <c r="M991" s="234"/>
      <c r="N991" s="235"/>
      <c r="O991" s="235"/>
      <c r="P991" s="235"/>
      <c r="Q991" s="235"/>
      <c r="R991" s="235"/>
      <c r="S991" s="235"/>
      <c r="T991" s="236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7" t="s">
        <v>148</v>
      </c>
      <c r="AU991" s="237" t="s">
        <v>83</v>
      </c>
      <c r="AV991" s="13" t="s">
        <v>83</v>
      </c>
      <c r="AW991" s="13" t="s">
        <v>35</v>
      </c>
      <c r="AX991" s="13" t="s">
        <v>73</v>
      </c>
      <c r="AY991" s="237" t="s">
        <v>135</v>
      </c>
    </row>
    <row r="992" s="13" customFormat="1">
      <c r="A992" s="13"/>
      <c r="B992" s="227"/>
      <c r="C992" s="228"/>
      <c r="D992" s="220" t="s">
        <v>148</v>
      </c>
      <c r="E992" s="229" t="s">
        <v>28</v>
      </c>
      <c r="F992" s="230" t="s">
        <v>1337</v>
      </c>
      <c r="G992" s="228"/>
      <c r="H992" s="231">
        <v>0.025000000000000001</v>
      </c>
      <c r="I992" s="232"/>
      <c r="J992" s="228"/>
      <c r="K992" s="228"/>
      <c r="L992" s="233"/>
      <c r="M992" s="234"/>
      <c r="N992" s="235"/>
      <c r="O992" s="235"/>
      <c r="P992" s="235"/>
      <c r="Q992" s="235"/>
      <c r="R992" s="235"/>
      <c r="S992" s="235"/>
      <c r="T992" s="23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7" t="s">
        <v>148</v>
      </c>
      <c r="AU992" s="237" t="s">
        <v>83</v>
      </c>
      <c r="AV992" s="13" t="s">
        <v>83</v>
      </c>
      <c r="AW992" s="13" t="s">
        <v>35</v>
      </c>
      <c r="AX992" s="13" t="s">
        <v>73</v>
      </c>
      <c r="AY992" s="237" t="s">
        <v>135</v>
      </c>
    </row>
    <row r="993" s="16" customFormat="1">
      <c r="A993" s="16"/>
      <c r="B993" s="259"/>
      <c r="C993" s="260"/>
      <c r="D993" s="220" t="s">
        <v>148</v>
      </c>
      <c r="E993" s="261" t="s">
        <v>28</v>
      </c>
      <c r="F993" s="262" t="s">
        <v>172</v>
      </c>
      <c r="G993" s="260"/>
      <c r="H993" s="263">
        <v>12.669000000000001</v>
      </c>
      <c r="I993" s="264"/>
      <c r="J993" s="260"/>
      <c r="K993" s="260"/>
      <c r="L993" s="265"/>
      <c r="M993" s="266"/>
      <c r="N993" s="267"/>
      <c r="O993" s="267"/>
      <c r="P993" s="267"/>
      <c r="Q993" s="267"/>
      <c r="R993" s="267"/>
      <c r="S993" s="267"/>
      <c r="T993" s="268"/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T993" s="269" t="s">
        <v>148</v>
      </c>
      <c r="AU993" s="269" t="s">
        <v>83</v>
      </c>
      <c r="AV993" s="16" t="s">
        <v>142</v>
      </c>
      <c r="AW993" s="16" t="s">
        <v>35</v>
      </c>
      <c r="AX993" s="16" t="s">
        <v>81</v>
      </c>
      <c r="AY993" s="269" t="s">
        <v>135</v>
      </c>
    </row>
    <row r="994" s="12" customFormat="1" ht="25.92" customHeight="1">
      <c r="A994" s="12"/>
      <c r="B994" s="191"/>
      <c r="C994" s="192"/>
      <c r="D994" s="193" t="s">
        <v>72</v>
      </c>
      <c r="E994" s="194" t="s">
        <v>247</v>
      </c>
      <c r="F994" s="194" t="s">
        <v>1357</v>
      </c>
      <c r="G994" s="192"/>
      <c r="H994" s="192"/>
      <c r="I994" s="195"/>
      <c r="J994" s="196">
        <f>BK994</f>
        <v>0</v>
      </c>
      <c r="K994" s="192"/>
      <c r="L994" s="197"/>
      <c r="M994" s="198"/>
      <c r="N994" s="199"/>
      <c r="O994" s="199"/>
      <c r="P994" s="200">
        <f>P995</f>
        <v>0</v>
      </c>
      <c r="Q994" s="199"/>
      <c r="R994" s="200">
        <f>R995</f>
        <v>0.047268000000000004</v>
      </c>
      <c r="S994" s="199"/>
      <c r="T994" s="201">
        <f>T995</f>
        <v>0</v>
      </c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R994" s="202" t="s">
        <v>161</v>
      </c>
      <c r="AT994" s="203" t="s">
        <v>72</v>
      </c>
      <c r="AU994" s="203" t="s">
        <v>73</v>
      </c>
      <c r="AY994" s="202" t="s">
        <v>135</v>
      </c>
      <c r="BK994" s="204">
        <f>BK995</f>
        <v>0</v>
      </c>
    </row>
    <row r="995" s="12" customFormat="1" ht="22.8" customHeight="1">
      <c r="A995" s="12"/>
      <c r="B995" s="191"/>
      <c r="C995" s="192"/>
      <c r="D995" s="193" t="s">
        <v>72</v>
      </c>
      <c r="E995" s="205" t="s">
        <v>1358</v>
      </c>
      <c r="F995" s="205" t="s">
        <v>1359</v>
      </c>
      <c r="G995" s="192"/>
      <c r="H995" s="192"/>
      <c r="I995" s="195"/>
      <c r="J995" s="206">
        <f>BK995</f>
        <v>0</v>
      </c>
      <c r="K995" s="192"/>
      <c r="L995" s="197"/>
      <c r="M995" s="198"/>
      <c r="N995" s="199"/>
      <c r="O995" s="199"/>
      <c r="P995" s="200">
        <f>SUM(P996:P1043)</f>
        <v>0</v>
      </c>
      <c r="Q995" s="199"/>
      <c r="R995" s="200">
        <f>SUM(R996:R1043)</f>
        <v>0.047268000000000004</v>
      </c>
      <c r="S995" s="199"/>
      <c r="T995" s="201">
        <f>SUM(T996:T1043)</f>
        <v>0</v>
      </c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R995" s="202" t="s">
        <v>161</v>
      </c>
      <c r="AT995" s="203" t="s">
        <v>72</v>
      </c>
      <c r="AU995" s="203" t="s">
        <v>81</v>
      </c>
      <c r="AY995" s="202" t="s">
        <v>135</v>
      </c>
      <c r="BK995" s="204">
        <f>SUM(BK996:BK1043)</f>
        <v>0</v>
      </c>
    </row>
    <row r="996" s="2" customFormat="1" ht="24.15" customHeight="1">
      <c r="A996" s="41"/>
      <c r="B996" s="42"/>
      <c r="C996" s="207" t="s">
        <v>1360</v>
      </c>
      <c r="D996" s="207" t="s">
        <v>137</v>
      </c>
      <c r="E996" s="208" t="s">
        <v>1361</v>
      </c>
      <c r="F996" s="209" t="s">
        <v>1362</v>
      </c>
      <c r="G996" s="210" t="s">
        <v>315</v>
      </c>
      <c r="H996" s="211">
        <v>52</v>
      </c>
      <c r="I996" s="212"/>
      <c r="J996" s="213">
        <f>ROUND(I996*H996,2)</f>
        <v>0</v>
      </c>
      <c r="K996" s="209" t="s">
        <v>141</v>
      </c>
      <c r="L996" s="47"/>
      <c r="M996" s="214" t="s">
        <v>28</v>
      </c>
      <c r="N996" s="215" t="s">
        <v>44</v>
      </c>
      <c r="O996" s="87"/>
      <c r="P996" s="216">
        <f>O996*H996</f>
        <v>0</v>
      </c>
      <c r="Q996" s="216">
        <v>0</v>
      </c>
      <c r="R996" s="216">
        <f>Q996*H996</f>
        <v>0</v>
      </c>
      <c r="S996" s="216">
        <v>0</v>
      </c>
      <c r="T996" s="217">
        <f>S996*H996</f>
        <v>0</v>
      </c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R996" s="218" t="s">
        <v>616</v>
      </c>
      <c r="AT996" s="218" t="s">
        <v>137</v>
      </c>
      <c r="AU996" s="218" t="s">
        <v>83</v>
      </c>
      <c r="AY996" s="20" t="s">
        <v>135</v>
      </c>
      <c r="BE996" s="219">
        <f>IF(N996="základní",J996,0)</f>
        <v>0</v>
      </c>
      <c r="BF996" s="219">
        <f>IF(N996="snížená",J996,0)</f>
        <v>0</v>
      </c>
      <c r="BG996" s="219">
        <f>IF(N996="zákl. přenesená",J996,0)</f>
        <v>0</v>
      </c>
      <c r="BH996" s="219">
        <f>IF(N996="sníž. přenesená",J996,0)</f>
        <v>0</v>
      </c>
      <c r="BI996" s="219">
        <f>IF(N996="nulová",J996,0)</f>
        <v>0</v>
      </c>
      <c r="BJ996" s="20" t="s">
        <v>81</v>
      </c>
      <c r="BK996" s="219">
        <f>ROUND(I996*H996,2)</f>
        <v>0</v>
      </c>
      <c r="BL996" s="20" t="s">
        <v>616</v>
      </c>
      <c r="BM996" s="218" t="s">
        <v>1363</v>
      </c>
    </row>
    <row r="997" s="2" customFormat="1">
      <c r="A997" s="41"/>
      <c r="B997" s="42"/>
      <c r="C997" s="43"/>
      <c r="D997" s="220" t="s">
        <v>144</v>
      </c>
      <c r="E997" s="43"/>
      <c r="F997" s="221" t="s">
        <v>1364</v>
      </c>
      <c r="G997" s="43"/>
      <c r="H997" s="43"/>
      <c r="I997" s="222"/>
      <c r="J997" s="43"/>
      <c r="K997" s="43"/>
      <c r="L997" s="47"/>
      <c r="M997" s="223"/>
      <c r="N997" s="224"/>
      <c r="O997" s="87"/>
      <c r="P997" s="87"/>
      <c r="Q997" s="87"/>
      <c r="R997" s="87"/>
      <c r="S997" s="87"/>
      <c r="T997" s="88"/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T997" s="20" t="s">
        <v>144</v>
      </c>
      <c r="AU997" s="20" t="s">
        <v>83</v>
      </c>
    </row>
    <row r="998" s="2" customFormat="1">
      <c r="A998" s="41"/>
      <c r="B998" s="42"/>
      <c r="C998" s="43"/>
      <c r="D998" s="225" t="s">
        <v>146</v>
      </c>
      <c r="E998" s="43"/>
      <c r="F998" s="226" t="s">
        <v>1365</v>
      </c>
      <c r="G998" s="43"/>
      <c r="H998" s="43"/>
      <c r="I998" s="222"/>
      <c r="J998" s="43"/>
      <c r="K998" s="43"/>
      <c r="L998" s="47"/>
      <c r="M998" s="223"/>
      <c r="N998" s="224"/>
      <c r="O998" s="87"/>
      <c r="P998" s="87"/>
      <c r="Q998" s="87"/>
      <c r="R998" s="87"/>
      <c r="S998" s="87"/>
      <c r="T998" s="88"/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T998" s="20" t="s">
        <v>146</v>
      </c>
      <c r="AU998" s="20" t="s">
        <v>83</v>
      </c>
    </row>
    <row r="999" s="13" customFormat="1">
      <c r="A999" s="13"/>
      <c r="B999" s="227"/>
      <c r="C999" s="228"/>
      <c r="D999" s="220" t="s">
        <v>148</v>
      </c>
      <c r="E999" s="229" t="s">
        <v>28</v>
      </c>
      <c r="F999" s="230" t="s">
        <v>537</v>
      </c>
      <c r="G999" s="228"/>
      <c r="H999" s="231">
        <v>52</v>
      </c>
      <c r="I999" s="232"/>
      <c r="J999" s="228"/>
      <c r="K999" s="228"/>
      <c r="L999" s="233"/>
      <c r="M999" s="234"/>
      <c r="N999" s="235"/>
      <c r="O999" s="235"/>
      <c r="P999" s="235"/>
      <c r="Q999" s="235"/>
      <c r="R999" s="235"/>
      <c r="S999" s="235"/>
      <c r="T999" s="23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7" t="s">
        <v>148</v>
      </c>
      <c r="AU999" s="237" t="s">
        <v>83</v>
      </c>
      <c r="AV999" s="13" t="s">
        <v>83</v>
      </c>
      <c r="AW999" s="13" t="s">
        <v>35</v>
      </c>
      <c r="AX999" s="13" t="s">
        <v>73</v>
      </c>
      <c r="AY999" s="237" t="s">
        <v>135</v>
      </c>
    </row>
    <row r="1000" s="16" customFormat="1">
      <c r="A1000" s="16"/>
      <c r="B1000" s="259"/>
      <c r="C1000" s="260"/>
      <c r="D1000" s="220" t="s">
        <v>148</v>
      </c>
      <c r="E1000" s="261" t="s">
        <v>28</v>
      </c>
      <c r="F1000" s="262" t="s">
        <v>172</v>
      </c>
      <c r="G1000" s="260"/>
      <c r="H1000" s="263">
        <v>52</v>
      </c>
      <c r="I1000" s="264"/>
      <c r="J1000" s="260"/>
      <c r="K1000" s="260"/>
      <c r="L1000" s="265"/>
      <c r="M1000" s="266"/>
      <c r="N1000" s="267"/>
      <c r="O1000" s="267"/>
      <c r="P1000" s="267"/>
      <c r="Q1000" s="267"/>
      <c r="R1000" s="267"/>
      <c r="S1000" s="267"/>
      <c r="T1000" s="268"/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T1000" s="269" t="s">
        <v>148</v>
      </c>
      <c r="AU1000" s="269" t="s">
        <v>83</v>
      </c>
      <c r="AV1000" s="16" t="s">
        <v>142</v>
      </c>
      <c r="AW1000" s="16" t="s">
        <v>35</v>
      </c>
      <c r="AX1000" s="16" t="s">
        <v>81</v>
      </c>
      <c r="AY1000" s="269" t="s">
        <v>135</v>
      </c>
    </row>
    <row r="1001" s="2" customFormat="1" ht="37.8" customHeight="1">
      <c r="A1001" s="41"/>
      <c r="B1001" s="42"/>
      <c r="C1001" s="207" t="s">
        <v>1366</v>
      </c>
      <c r="D1001" s="207" t="s">
        <v>137</v>
      </c>
      <c r="E1001" s="208" t="s">
        <v>1367</v>
      </c>
      <c r="F1001" s="209" t="s">
        <v>1368</v>
      </c>
      <c r="G1001" s="210" t="s">
        <v>140</v>
      </c>
      <c r="H1001" s="211">
        <v>8.5</v>
      </c>
      <c r="I1001" s="212"/>
      <c r="J1001" s="213">
        <f>ROUND(I1001*H1001,2)</f>
        <v>0</v>
      </c>
      <c r="K1001" s="209" t="s">
        <v>141</v>
      </c>
      <c r="L1001" s="47"/>
      <c r="M1001" s="214" t="s">
        <v>28</v>
      </c>
      <c r="N1001" s="215" t="s">
        <v>44</v>
      </c>
      <c r="O1001" s="87"/>
      <c r="P1001" s="216">
        <f>O1001*H1001</f>
        <v>0</v>
      </c>
      <c r="Q1001" s="216">
        <v>0</v>
      </c>
      <c r="R1001" s="216">
        <f>Q1001*H1001</f>
        <v>0</v>
      </c>
      <c r="S1001" s="216">
        <v>0</v>
      </c>
      <c r="T1001" s="217">
        <f>S1001*H1001</f>
        <v>0</v>
      </c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R1001" s="218" t="s">
        <v>616</v>
      </c>
      <c r="AT1001" s="218" t="s">
        <v>137</v>
      </c>
      <c r="AU1001" s="218" t="s">
        <v>83</v>
      </c>
      <c r="AY1001" s="20" t="s">
        <v>135</v>
      </c>
      <c r="BE1001" s="219">
        <f>IF(N1001="základní",J1001,0)</f>
        <v>0</v>
      </c>
      <c r="BF1001" s="219">
        <f>IF(N1001="snížená",J1001,0)</f>
        <v>0</v>
      </c>
      <c r="BG1001" s="219">
        <f>IF(N1001="zákl. přenesená",J1001,0)</f>
        <v>0</v>
      </c>
      <c r="BH1001" s="219">
        <f>IF(N1001="sníž. přenesená",J1001,0)</f>
        <v>0</v>
      </c>
      <c r="BI1001" s="219">
        <f>IF(N1001="nulová",J1001,0)</f>
        <v>0</v>
      </c>
      <c r="BJ1001" s="20" t="s">
        <v>81</v>
      </c>
      <c r="BK1001" s="219">
        <f>ROUND(I1001*H1001,2)</f>
        <v>0</v>
      </c>
      <c r="BL1001" s="20" t="s">
        <v>616</v>
      </c>
      <c r="BM1001" s="218" t="s">
        <v>1369</v>
      </c>
    </row>
    <row r="1002" s="2" customFormat="1">
      <c r="A1002" s="41"/>
      <c r="B1002" s="42"/>
      <c r="C1002" s="43"/>
      <c r="D1002" s="220" t="s">
        <v>144</v>
      </c>
      <c r="E1002" s="43"/>
      <c r="F1002" s="221" t="s">
        <v>1370</v>
      </c>
      <c r="G1002" s="43"/>
      <c r="H1002" s="43"/>
      <c r="I1002" s="222"/>
      <c r="J1002" s="43"/>
      <c r="K1002" s="43"/>
      <c r="L1002" s="47"/>
      <c r="M1002" s="223"/>
      <c r="N1002" s="224"/>
      <c r="O1002" s="87"/>
      <c r="P1002" s="87"/>
      <c r="Q1002" s="87"/>
      <c r="R1002" s="87"/>
      <c r="S1002" s="87"/>
      <c r="T1002" s="88"/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T1002" s="20" t="s">
        <v>144</v>
      </c>
      <c r="AU1002" s="20" t="s">
        <v>83</v>
      </c>
    </row>
    <row r="1003" s="2" customFormat="1">
      <c r="A1003" s="41"/>
      <c r="B1003" s="42"/>
      <c r="C1003" s="43"/>
      <c r="D1003" s="225" t="s">
        <v>146</v>
      </c>
      <c r="E1003" s="43"/>
      <c r="F1003" s="226" t="s">
        <v>1371</v>
      </c>
      <c r="G1003" s="43"/>
      <c r="H1003" s="43"/>
      <c r="I1003" s="222"/>
      <c r="J1003" s="43"/>
      <c r="K1003" s="43"/>
      <c r="L1003" s="47"/>
      <c r="M1003" s="223"/>
      <c r="N1003" s="224"/>
      <c r="O1003" s="87"/>
      <c r="P1003" s="87"/>
      <c r="Q1003" s="87"/>
      <c r="R1003" s="87"/>
      <c r="S1003" s="87"/>
      <c r="T1003" s="88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T1003" s="20" t="s">
        <v>146</v>
      </c>
      <c r="AU1003" s="20" t="s">
        <v>83</v>
      </c>
    </row>
    <row r="1004" s="13" customFormat="1">
      <c r="A1004" s="13"/>
      <c r="B1004" s="227"/>
      <c r="C1004" s="228"/>
      <c r="D1004" s="220" t="s">
        <v>148</v>
      </c>
      <c r="E1004" s="229" t="s">
        <v>28</v>
      </c>
      <c r="F1004" s="230" t="s">
        <v>1372</v>
      </c>
      <c r="G1004" s="228"/>
      <c r="H1004" s="231">
        <v>8.5</v>
      </c>
      <c r="I1004" s="232"/>
      <c r="J1004" s="228"/>
      <c r="K1004" s="228"/>
      <c r="L1004" s="233"/>
      <c r="M1004" s="234"/>
      <c r="N1004" s="235"/>
      <c r="O1004" s="235"/>
      <c r="P1004" s="235"/>
      <c r="Q1004" s="235"/>
      <c r="R1004" s="235"/>
      <c r="S1004" s="235"/>
      <c r="T1004" s="236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7" t="s">
        <v>148</v>
      </c>
      <c r="AU1004" s="237" t="s">
        <v>83</v>
      </c>
      <c r="AV1004" s="13" t="s">
        <v>83</v>
      </c>
      <c r="AW1004" s="13" t="s">
        <v>35</v>
      </c>
      <c r="AX1004" s="13" t="s">
        <v>73</v>
      </c>
      <c r="AY1004" s="237" t="s">
        <v>135</v>
      </c>
    </row>
    <row r="1005" s="16" customFormat="1">
      <c r="A1005" s="16"/>
      <c r="B1005" s="259"/>
      <c r="C1005" s="260"/>
      <c r="D1005" s="220" t="s">
        <v>148</v>
      </c>
      <c r="E1005" s="261" t="s">
        <v>28</v>
      </c>
      <c r="F1005" s="262" t="s">
        <v>172</v>
      </c>
      <c r="G1005" s="260"/>
      <c r="H1005" s="263">
        <v>8.5</v>
      </c>
      <c r="I1005" s="264"/>
      <c r="J1005" s="260"/>
      <c r="K1005" s="260"/>
      <c r="L1005" s="265"/>
      <c r="M1005" s="266"/>
      <c r="N1005" s="267"/>
      <c r="O1005" s="267"/>
      <c r="P1005" s="267"/>
      <c r="Q1005" s="267"/>
      <c r="R1005" s="267"/>
      <c r="S1005" s="267"/>
      <c r="T1005" s="268"/>
      <c r="U1005" s="16"/>
      <c r="V1005" s="16"/>
      <c r="W1005" s="16"/>
      <c r="X1005" s="16"/>
      <c r="Y1005" s="16"/>
      <c r="Z1005" s="16"/>
      <c r="AA1005" s="16"/>
      <c r="AB1005" s="16"/>
      <c r="AC1005" s="16"/>
      <c r="AD1005" s="16"/>
      <c r="AE1005" s="16"/>
      <c r="AT1005" s="269" t="s">
        <v>148</v>
      </c>
      <c r="AU1005" s="269" t="s">
        <v>83</v>
      </c>
      <c r="AV1005" s="16" t="s">
        <v>142</v>
      </c>
      <c r="AW1005" s="16" t="s">
        <v>35</v>
      </c>
      <c r="AX1005" s="16" t="s">
        <v>81</v>
      </c>
      <c r="AY1005" s="269" t="s">
        <v>135</v>
      </c>
    </row>
    <row r="1006" s="2" customFormat="1" ht="37.8" customHeight="1">
      <c r="A1006" s="41"/>
      <c r="B1006" s="42"/>
      <c r="C1006" s="207" t="s">
        <v>1373</v>
      </c>
      <c r="D1006" s="207" t="s">
        <v>137</v>
      </c>
      <c r="E1006" s="208" t="s">
        <v>1374</v>
      </c>
      <c r="F1006" s="209" t="s">
        <v>1375</v>
      </c>
      <c r="G1006" s="210" t="s">
        <v>140</v>
      </c>
      <c r="H1006" s="211">
        <v>76.5</v>
      </c>
      <c r="I1006" s="212"/>
      <c r="J1006" s="213">
        <f>ROUND(I1006*H1006,2)</f>
        <v>0</v>
      </c>
      <c r="K1006" s="209" t="s">
        <v>141</v>
      </c>
      <c r="L1006" s="47"/>
      <c r="M1006" s="214" t="s">
        <v>28</v>
      </c>
      <c r="N1006" s="215" t="s">
        <v>44</v>
      </c>
      <c r="O1006" s="87"/>
      <c r="P1006" s="216">
        <f>O1006*H1006</f>
        <v>0</v>
      </c>
      <c r="Q1006" s="216">
        <v>0</v>
      </c>
      <c r="R1006" s="216">
        <f>Q1006*H1006</f>
        <v>0</v>
      </c>
      <c r="S1006" s="216">
        <v>0</v>
      </c>
      <c r="T1006" s="217">
        <f>S1006*H1006</f>
        <v>0</v>
      </c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R1006" s="218" t="s">
        <v>616</v>
      </c>
      <c r="AT1006" s="218" t="s">
        <v>137</v>
      </c>
      <c r="AU1006" s="218" t="s">
        <v>83</v>
      </c>
      <c r="AY1006" s="20" t="s">
        <v>135</v>
      </c>
      <c r="BE1006" s="219">
        <f>IF(N1006="základní",J1006,0)</f>
        <v>0</v>
      </c>
      <c r="BF1006" s="219">
        <f>IF(N1006="snížená",J1006,0)</f>
        <v>0</v>
      </c>
      <c r="BG1006" s="219">
        <f>IF(N1006="zákl. přenesená",J1006,0)</f>
        <v>0</v>
      </c>
      <c r="BH1006" s="219">
        <f>IF(N1006="sníž. přenesená",J1006,0)</f>
        <v>0</v>
      </c>
      <c r="BI1006" s="219">
        <f>IF(N1006="nulová",J1006,0)</f>
        <v>0</v>
      </c>
      <c r="BJ1006" s="20" t="s">
        <v>81</v>
      </c>
      <c r="BK1006" s="219">
        <f>ROUND(I1006*H1006,2)</f>
        <v>0</v>
      </c>
      <c r="BL1006" s="20" t="s">
        <v>616</v>
      </c>
      <c r="BM1006" s="218" t="s">
        <v>1376</v>
      </c>
    </row>
    <row r="1007" s="2" customFormat="1">
      <c r="A1007" s="41"/>
      <c r="B1007" s="42"/>
      <c r="C1007" s="43"/>
      <c r="D1007" s="220" t="s">
        <v>144</v>
      </c>
      <c r="E1007" s="43"/>
      <c r="F1007" s="221" t="s">
        <v>1377</v>
      </c>
      <c r="G1007" s="43"/>
      <c r="H1007" s="43"/>
      <c r="I1007" s="222"/>
      <c r="J1007" s="43"/>
      <c r="K1007" s="43"/>
      <c r="L1007" s="47"/>
      <c r="M1007" s="223"/>
      <c r="N1007" s="224"/>
      <c r="O1007" s="87"/>
      <c r="P1007" s="87"/>
      <c r="Q1007" s="87"/>
      <c r="R1007" s="87"/>
      <c r="S1007" s="87"/>
      <c r="T1007" s="88"/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T1007" s="20" t="s">
        <v>144</v>
      </c>
      <c r="AU1007" s="20" t="s">
        <v>83</v>
      </c>
    </row>
    <row r="1008" s="2" customFormat="1">
      <c r="A1008" s="41"/>
      <c r="B1008" s="42"/>
      <c r="C1008" s="43"/>
      <c r="D1008" s="225" t="s">
        <v>146</v>
      </c>
      <c r="E1008" s="43"/>
      <c r="F1008" s="226" t="s">
        <v>1378</v>
      </c>
      <c r="G1008" s="43"/>
      <c r="H1008" s="43"/>
      <c r="I1008" s="222"/>
      <c r="J1008" s="43"/>
      <c r="K1008" s="43"/>
      <c r="L1008" s="47"/>
      <c r="M1008" s="223"/>
      <c r="N1008" s="224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T1008" s="20" t="s">
        <v>146</v>
      </c>
      <c r="AU1008" s="20" t="s">
        <v>83</v>
      </c>
    </row>
    <row r="1009" s="13" customFormat="1">
      <c r="A1009" s="13"/>
      <c r="B1009" s="227"/>
      <c r="C1009" s="228"/>
      <c r="D1009" s="220" t="s">
        <v>148</v>
      </c>
      <c r="E1009" s="229" t="s">
        <v>28</v>
      </c>
      <c r="F1009" s="230" t="s">
        <v>1379</v>
      </c>
      <c r="G1009" s="228"/>
      <c r="H1009" s="231">
        <v>76.5</v>
      </c>
      <c r="I1009" s="232"/>
      <c r="J1009" s="228"/>
      <c r="K1009" s="228"/>
      <c r="L1009" s="233"/>
      <c r="M1009" s="234"/>
      <c r="N1009" s="235"/>
      <c r="O1009" s="235"/>
      <c r="P1009" s="235"/>
      <c r="Q1009" s="235"/>
      <c r="R1009" s="235"/>
      <c r="S1009" s="235"/>
      <c r="T1009" s="236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7" t="s">
        <v>148</v>
      </c>
      <c r="AU1009" s="237" t="s">
        <v>83</v>
      </c>
      <c r="AV1009" s="13" t="s">
        <v>83</v>
      </c>
      <c r="AW1009" s="13" t="s">
        <v>35</v>
      </c>
      <c r="AX1009" s="13" t="s">
        <v>73</v>
      </c>
      <c r="AY1009" s="237" t="s">
        <v>135</v>
      </c>
    </row>
    <row r="1010" s="16" customFormat="1">
      <c r="A1010" s="16"/>
      <c r="B1010" s="259"/>
      <c r="C1010" s="260"/>
      <c r="D1010" s="220" t="s">
        <v>148</v>
      </c>
      <c r="E1010" s="261" t="s">
        <v>28</v>
      </c>
      <c r="F1010" s="262" t="s">
        <v>172</v>
      </c>
      <c r="G1010" s="260"/>
      <c r="H1010" s="263">
        <v>76.5</v>
      </c>
      <c r="I1010" s="264"/>
      <c r="J1010" s="260"/>
      <c r="K1010" s="260"/>
      <c r="L1010" s="265"/>
      <c r="M1010" s="266"/>
      <c r="N1010" s="267"/>
      <c r="O1010" s="267"/>
      <c r="P1010" s="267"/>
      <c r="Q1010" s="267"/>
      <c r="R1010" s="267"/>
      <c r="S1010" s="267"/>
      <c r="T1010" s="268"/>
      <c r="U1010" s="16"/>
      <c r="V1010" s="16"/>
      <c r="W1010" s="16"/>
      <c r="X1010" s="16"/>
      <c r="Y1010" s="16"/>
      <c r="Z1010" s="16"/>
      <c r="AA1010" s="16"/>
      <c r="AB1010" s="16"/>
      <c r="AC1010" s="16"/>
      <c r="AD1010" s="16"/>
      <c r="AE1010" s="16"/>
      <c r="AT1010" s="269" t="s">
        <v>148</v>
      </c>
      <c r="AU1010" s="269" t="s">
        <v>83</v>
      </c>
      <c r="AV1010" s="16" t="s">
        <v>142</v>
      </c>
      <c r="AW1010" s="16" t="s">
        <v>35</v>
      </c>
      <c r="AX1010" s="16" t="s">
        <v>81</v>
      </c>
      <c r="AY1010" s="269" t="s">
        <v>135</v>
      </c>
    </row>
    <row r="1011" s="2" customFormat="1" ht="24.15" customHeight="1">
      <c r="A1011" s="41"/>
      <c r="B1011" s="42"/>
      <c r="C1011" s="207" t="s">
        <v>1380</v>
      </c>
      <c r="D1011" s="207" t="s">
        <v>137</v>
      </c>
      <c r="E1011" s="208" t="s">
        <v>1381</v>
      </c>
      <c r="F1011" s="209" t="s">
        <v>231</v>
      </c>
      <c r="G1011" s="210" t="s">
        <v>232</v>
      </c>
      <c r="H1011" s="211">
        <v>15.300000000000001</v>
      </c>
      <c r="I1011" s="212"/>
      <c r="J1011" s="213">
        <f>ROUND(I1011*H1011,2)</f>
        <v>0</v>
      </c>
      <c r="K1011" s="209" t="s">
        <v>141</v>
      </c>
      <c r="L1011" s="47"/>
      <c r="M1011" s="214" t="s">
        <v>28</v>
      </c>
      <c r="N1011" s="215" t="s">
        <v>44</v>
      </c>
      <c r="O1011" s="87"/>
      <c r="P1011" s="216">
        <f>O1011*H1011</f>
        <v>0</v>
      </c>
      <c r="Q1011" s="216">
        <v>0</v>
      </c>
      <c r="R1011" s="216">
        <f>Q1011*H1011</f>
        <v>0</v>
      </c>
      <c r="S1011" s="216">
        <v>0</v>
      </c>
      <c r="T1011" s="217">
        <f>S1011*H1011</f>
        <v>0</v>
      </c>
      <c r="U1011" s="41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R1011" s="218" t="s">
        <v>616</v>
      </c>
      <c r="AT1011" s="218" t="s">
        <v>137</v>
      </c>
      <c r="AU1011" s="218" t="s">
        <v>83</v>
      </c>
      <c r="AY1011" s="20" t="s">
        <v>135</v>
      </c>
      <c r="BE1011" s="219">
        <f>IF(N1011="základní",J1011,0)</f>
        <v>0</v>
      </c>
      <c r="BF1011" s="219">
        <f>IF(N1011="snížená",J1011,0)</f>
        <v>0</v>
      </c>
      <c r="BG1011" s="219">
        <f>IF(N1011="zákl. přenesená",J1011,0)</f>
        <v>0</v>
      </c>
      <c r="BH1011" s="219">
        <f>IF(N1011="sníž. přenesená",J1011,0)</f>
        <v>0</v>
      </c>
      <c r="BI1011" s="219">
        <f>IF(N1011="nulová",J1011,0)</f>
        <v>0</v>
      </c>
      <c r="BJ1011" s="20" t="s">
        <v>81</v>
      </c>
      <c r="BK1011" s="219">
        <f>ROUND(I1011*H1011,2)</f>
        <v>0</v>
      </c>
      <c r="BL1011" s="20" t="s">
        <v>616</v>
      </c>
      <c r="BM1011" s="218" t="s">
        <v>1382</v>
      </c>
    </row>
    <row r="1012" s="2" customFormat="1">
      <c r="A1012" s="41"/>
      <c r="B1012" s="42"/>
      <c r="C1012" s="43"/>
      <c r="D1012" s="220" t="s">
        <v>144</v>
      </c>
      <c r="E1012" s="43"/>
      <c r="F1012" s="221" t="s">
        <v>234</v>
      </c>
      <c r="G1012" s="43"/>
      <c r="H1012" s="43"/>
      <c r="I1012" s="222"/>
      <c r="J1012" s="43"/>
      <c r="K1012" s="43"/>
      <c r="L1012" s="47"/>
      <c r="M1012" s="223"/>
      <c r="N1012" s="224"/>
      <c r="O1012" s="87"/>
      <c r="P1012" s="87"/>
      <c r="Q1012" s="87"/>
      <c r="R1012" s="87"/>
      <c r="S1012" s="87"/>
      <c r="T1012" s="88"/>
      <c r="U1012" s="41"/>
      <c r="V1012" s="41"/>
      <c r="W1012" s="41"/>
      <c r="X1012" s="41"/>
      <c r="Y1012" s="41"/>
      <c r="Z1012" s="41"/>
      <c r="AA1012" s="41"/>
      <c r="AB1012" s="41"/>
      <c r="AC1012" s="41"/>
      <c r="AD1012" s="41"/>
      <c r="AE1012" s="41"/>
      <c r="AT1012" s="20" t="s">
        <v>144</v>
      </c>
      <c r="AU1012" s="20" t="s">
        <v>83</v>
      </c>
    </row>
    <row r="1013" s="2" customFormat="1">
      <c r="A1013" s="41"/>
      <c r="B1013" s="42"/>
      <c r="C1013" s="43"/>
      <c r="D1013" s="225" t="s">
        <v>146</v>
      </c>
      <c r="E1013" s="43"/>
      <c r="F1013" s="226" t="s">
        <v>1383</v>
      </c>
      <c r="G1013" s="43"/>
      <c r="H1013" s="43"/>
      <c r="I1013" s="222"/>
      <c r="J1013" s="43"/>
      <c r="K1013" s="43"/>
      <c r="L1013" s="47"/>
      <c r="M1013" s="223"/>
      <c r="N1013" s="224"/>
      <c r="O1013" s="87"/>
      <c r="P1013" s="87"/>
      <c r="Q1013" s="87"/>
      <c r="R1013" s="87"/>
      <c r="S1013" s="87"/>
      <c r="T1013" s="88"/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T1013" s="20" t="s">
        <v>146</v>
      </c>
      <c r="AU1013" s="20" t="s">
        <v>83</v>
      </c>
    </row>
    <row r="1014" s="13" customFormat="1">
      <c r="A1014" s="13"/>
      <c r="B1014" s="227"/>
      <c r="C1014" s="228"/>
      <c r="D1014" s="220" t="s">
        <v>148</v>
      </c>
      <c r="E1014" s="229" t="s">
        <v>28</v>
      </c>
      <c r="F1014" s="230" t="s">
        <v>1372</v>
      </c>
      <c r="G1014" s="228"/>
      <c r="H1014" s="231">
        <v>8.5</v>
      </c>
      <c r="I1014" s="232"/>
      <c r="J1014" s="228"/>
      <c r="K1014" s="228"/>
      <c r="L1014" s="233"/>
      <c r="M1014" s="234"/>
      <c r="N1014" s="235"/>
      <c r="O1014" s="235"/>
      <c r="P1014" s="235"/>
      <c r="Q1014" s="235"/>
      <c r="R1014" s="235"/>
      <c r="S1014" s="235"/>
      <c r="T1014" s="236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7" t="s">
        <v>148</v>
      </c>
      <c r="AU1014" s="237" t="s">
        <v>83</v>
      </c>
      <c r="AV1014" s="13" t="s">
        <v>83</v>
      </c>
      <c r="AW1014" s="13" t="s">
        <v>35</v>
      </c>
      <c r="AX1014" s="13" t="s">
        <v>73</v>
      </c>
      <c r="AY1014" s="237" t="s">
        <v>135</v>
      </c>
    </row>
    <row r="1015" s="16" customFormat="1">
      <c r="A1015" s="16"/>
      <c r="B1015" s="259"/>
      <c r="C1015" s="260"/>
      <c r="D1015" s="220" t="s">
        <v>148</v>
      </c>
      <c r="E1015" s="261" t="s">
        <v>28</v>
      </c>
      <c r="F1015" s="262" t="s">
        <v>172</v>
      </c>
      <c r="G1015" s="260"/>
      <c r="H1015" s="263">
        <v>8.5</v>
      </c>
      <c r="I1015" s="264"/>
      <c r="J1015" s="260"/>
      <c r="K1015" s="260"/>
      <c r="L1015" s="265"/>
      <c r="M1015" s="266"/>
      <c r="N1015" s="267"/>
      <c r="O1015" s="267"/>
      <c r="P1015" s="267"/>
      <c r="Q1015" s="267"/>
      <c r="R1015" s="267"/>
      <c r="S1015" s="267"/>
      <c r="T1015" s="268"/>
      <c r="U1015" s="16"/>
      <c r="V1015" s="16"/>
      <c r="W1015" s="16"/>
      <c r="X1015" s="16"/>
      <c r="Y1015" s="16"/>
      <c r="Z1015" s="16"/>
      <c r="AA1015" s="16"/>
      <c r="AB1015" s="16"/>
      <c r="AC1015" s="16"/>
      <c r="AD1015" s="16"/>
      <c r="AE1015" s="16"/>
      <c r="AT1015" s="269" t="s">
        <v>148</v>
      </c>
      <c r="AU1015" s="269" t="s">
        <v>83</v>
      </c>
      <c r="AV1015" s="16" t="s">
        <v>142</v>
      </c>
      <c r="AW1015" s="16" t="s">
        <v>35</v>
      </c>
      <c r="AX1015" s="16" t="s">
        <v>81</v>
      </c>
      <c r="AY1015" s="269" t="s">
        <v>135</v>
      </c>
    </row>
    <row r="1016" s="13" customFormat="1">
      <c r="A1016" s="13"/>
      <c r="B1016" s="227"/>
      <c r="C1016" s="228"/>
      <c r="D1016" s="220" t="s">
        <v>148</v>
      </c>
      <c r="E1016" s="228"/>
      <c r="F1016" s="230" t="s">
        <v>1384</v>
      </c>
      <c r="G1016" s="228"/>
      <c r="H1016" s="231">
        <v>15.300000000000001</v>
      </c>
      <c r="I1016" s="232"/>
      <c r="J1016" s="228"/>
      <c r="K1016" s="228"/>
      <c r="L1016" s="233"/>
      <c r="M1016" s="234"/>
      <c r="N1016" s="235"/>
      <c r="O1016" s="235"/>
      <c r="P1016" s="235"/>
      <c r="Q1016" s="235"/>
      <c r="R1016" s="235"/>
      <c r="S1016" s="235"/>
      <c r="T1016" s="236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7" t="s">
        <v>148</v>
      </c>
      <c r="AU1016" s="237" t="s">
        <v>83</v>
      </c>
      <c r="AV1016" s="13" t="s">
        <v>83</v>
      </c>
      <c r="AW1016" s="13" t="s">
        <v>4</v>
      </c>
      <c r="AX1016" s="13" t="s">
        <v>81</v>
      </c>
      <c r="AY1016" s="237" t="s">
        <v>135</v>
      </c>
    </row>
    <row r="1017" s="2" customFormat="1" ht="24.15" customHeight="1">
      <c r="A1017" s="41"/>
      <c r="B1017" s="42"/>
      <c r="C1017" s="207" t="s">
        <v>1385</v>
      </c>
      <c r="D1017" s="207" t="s">
        <v>137</v>
      </c>
      <c r="E1017" s="208" t="s">
        <v>1386</v>
      </c>
      <c r="F1017" s="209" t="s">
        <v>1387</v>
      </c>
      <c r="G1017" s="210" t="s">
        <v>315</v>
      </c>
      <c r="H1017" s="211">
        <v>52</v>
      </c>
      <c r="I1017" s="212"/>
      <c r="J1017" s="213">
        <f>ROUND(I1017*H1017,2)</f>
        <v>0</v>
      </c>
      <c r="K1017" s="209" t="s">
        <v>141</v>
      </c>
      <c r="L1017" s="47"/>
      <c r="M1017" s="214" t="s">
        <v>28</v>
      </c>
      <c r="N1017" s="215" t="s">
        <v>44</v>
      </c>
      <c r="O1017" s="87"/>
      <c r="P1017" s="216">
        <f>O1017*H1017</f>
        <v>0</v>
      </c>
      <c r="Q1017" s="216">
        <v>0</v>
      </c>
      <c r="R1017" s="216">
        <f>Q1017*H1017</f>
        <v>0</v>
      </c>
      <c r="S1017" s="216">
        <v>0</v>
      </c>
      <c r="T1017" s="217">
        <f>S1017*H1017</f>
        <v>0</v>
      </c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R1017" s="218" t="s">
        <v>616</v>
      </c>
      <c r="AT1017" s="218" t="s">
        <v>137</v>
      </c>
      <c r="AU1017" s="218" t="s">
        <v>83</v>
      </c>
      <c r="AY1017" s="20" t="s">
        <v>135</v>
      </c>
      <c r="BE1017" s="219">
        <f>IF(N1017="základní",J1017,0)</f>
        <v>0</v>
      </c>
      <c r="BF1017" s="219">
        <f>IF(N1017="snížená",J1017,0)</f>
        <v>0</v>
      </c>
      <c r="BG1017" s="219">
        <f>IF(N1017="zákl. přenesená",J1017,0)</f>
        <v>0</v>
      </c>
      <c r="BH1017" s="219">
        <f>IF(N1017="sníž. přenesená",J1017,0)</f>
        <v>0</v>
      </c>
      <c r="BI1017" s="219">
        <f>IF(N1017="nulová",J1017,0)</f>
        <v>0</v>
      </c>
      <c r="BJ1017" s="20" t="s">
        <v>81</v>
      </c>
      <c r="BK1017" s="219">
        <f>ROUND(I1017*H1017,2)</f>
        <v>0</v>
      </c>
      <c r="BL1017" s="20" t="s">
        <v>616</v>
      </c>
      <c r="BM1017" s="218" t="s">
        <v>1388</v>
      </c>
    </row>
    <row r="1018" s="2" customFormat="1">
      <c r="A1018" s="41"/>
      <c r="B1018" s="42"/>
      <c r="C1018" s="43"/>
      <c r="D1018" s="220" t="s">
        <v>144</v>
      </c>
      <c r="E1018" s="43"/>
      <c r="F1018" s="221" t="s">
        <v>1389</v>
      </c>
      <c r="G1018" s="43"/>
      <c r="H1018" s="43"/>
      <c r="I1018" s="222"/>
      <c r="J1018" s="43"/>
      <c r="K1018" s="43"/>
      <c r="L1018" s="47"/>
      <c r="M1018" s="223"/>
      <c r="N1018" s="224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144</v>
      </c>
      <c r="AU1018" s="20" t="s">
        <v>83</v>
      </c>
    </row>
    <row r="1019" s="2" customFormat="1">
      <c r="A1019" s="41"/>
      <c r="B1019" s="42"/>
      <c r="C1019" s="43"/>
      <c r="D1019" s="225" t="s">
        <v>146</v>
      </c>
      <c r="E1019" s="43"/>
      <c r="F1019" s="226" t="s">
        <v>1390</v>
      </c>
      <c r="G1019" s="43"/>
      <c r="H1019" s="43"/>
      <c r="I1019" s="222"/>
      <c r="J1019" s="43"/>
      <c r="K1019" s="43"/>
      <c r="L1019" s="47"/>
      <c r="M1019" s="223"/>
      <c r="N1019" s="224"/>
      <c r="O1019" s="87"/>
      <c r="P1019" s="87"/>
      <c r="Q1019" s="87"/>
      <c r="R1019" s="87"/>
      <c r="S1019" s="87"/>
      <c r="T1019" s="88"/>
      <c r="U1019" s="41"/>
      <c r="V1019" s="41"/>
      <c r="W1019" s="41"/>
      <c r="X1019" s="41"/>
      <c r="Y1019" s="41"/>
      <c r="Z1019" s="41"/>
      <c r="AA1019" s="41"/>
      <c r="AB1019" s="41"/>
      <c r="AC1019" s="41"/>
      <c r="AD1019" s="41"/>
      <c r="AE1019" s="41"/>
      <c r="AT1019" s="20" t="s">
        <v>146</v>
      </c>
      <c r="AU1019" s="20" t="s">
        <v>83</v>
      </c>
    </row>
    <row r="1020" s="13" customFormat="1">
      <c r="A1020" s="13"/>
      <c r="B1020" s="227"/>
      <c r="C1020" s="228"/>
      <c r="D1020" s="220" t="s">
        <v>148</v>
      </c>
      <c r="E1020" s="229" t="s">
        <v>28</v>
      </c>
      <c r="F1020" s="230" t="s">
        <v>537</v>
      </c>
      <c r="G1020" s="228"/>
      <c r="H1020" s="231">
        <v>52</v>
      </c>
      <c r="I1020" s="232"/>
      <c r="J1020" s="228"/>
      <c r="K1020" s="228"/>
      <c r="L1020" s="233"/>
      <c r="M1020" s="234"/>
      <c r="N1020" s="235"/>
      <c r="O1020" s="235"/>
      <c r="P1020" s="235"/>
      <c r="Q1020" s="235"/>
      <c r="R1020" s="235"/>
      <c r="S1020" s="235"/>
      <c r="T1020" s="236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7" t="s">
        <v>148</v>
      </c>
      <c r="AU1020" s="237" t="s">
        <v>83</v>
      </c>
      <c r="AV1020" s="13" t="s">
        <v>83</v>
      </c>
      <c r="AW1020" s="13" t="s">
        <v>35</v>
      </c>
      <c r="AX1020" s="13" t="s">
        <v>81</v>
      </c>
      <c r="AY1020" s="237" t="s">
        <v>135</v>
      </c>
    </row>
    <row r="1021" s="2" customFormat="1" ht="24.15" customHeight="1">
      <c r="A1021" s="41"/>
      <c r="B1021" s="42"/>
      <c r="C1021" s="207" t="s">
        <v>1391</v>
      </c>
      <c r="D1021" s="207" t="s">
        <v>137</v>
      </c>
      <c r="E1021" s="208" t="s">
        <v>1392</v>
      </c>
      <c r="F1021" s="209" t="s">
        <v>1393</v>
      </c>
      <c r="G1021" s="210" t="s">
        <v>315</v>
      </c>
      <c r="H1021" s="211">
        <v>52</v>
      </c>
      <c r="I1021" s="212"/>
      <c r="J1021" s="213">
        <f>ROUND(I1021*H1021,2)</f>
        <v>0</v>
      </c>
      <c r="K1021" s="209" t="s">
        <v>141</v>
      </c>
      <c r="L1021" s="47"/>
      <c r="M1021" s="214" t="s">
        <v>28</v>
      </c>
      <c r="N1021" s="215" t="s">
        <v>44</v>
      </c>
      <c r="O1021" s="87"/>
      <c r="P1021" s="216">
        <f>O1021*H1021</f>
        <v>0</v>
      </c>
      <c r="Q1021" s="216">
        <v>0</v>
      </c>
      <c r="R1021" s="216">
        <f>Q1021*H1021</f>
        <v>0</v>
      </c>
      <c r="S1021" s="216">
        <v>0</v>
      </c>
      <c r="T1021" s="217">
        <f>S1021*H1021</f>
        <v>0</v>
      </c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R1021" s="218" t="s">
        <v>616</v>
      </c>
      <c r="AT1021" s="218" t="s">
        <v>137</v>
      </c>
      <c r="AU1021" s="218" t="s">
        <v>83</v>
      </c>
      <c r="AY1021" s="20" t="s">
        <v>135</v>
      </c>
      <c r="BE1021" s="219">
        <f>IF(N1021="základní",J1021,0)</f>
        <v>0</v>
      </c>
      <c r="BF1021" s="219">
        <f>IF(N1021="snížená",J1021,0)</f>
        <v>0</v>
      </c>
      <c r="BG1021" s="219">
        <f>IF(N1021="zákl. přenesená",J1021,0)</f>
        <v>0</v>
      </c>
      <c r="BH1021" s="219">
        <f>IF(N1021="sníž. přenesená",J1021,0)</f>
        <v>0</v>
      </c>
      <c r="BI1021" s="219">
        <f>IF(N1021="nulová",J1021,0)</f>
        <v>0</v>
      </c>
      <c r="BJ1021" s="20" t="s">
        <v>81</v>
      </c>
      <c r="BK1021" s="219">
        <f>ROUND(I1021*H1021,2)</f>
        <v>0</v>
      </c>
      <c r="BL1021" s="20" t="s">
        <v>616</v>
      </c>
      <c r="BM1021" s="218" t="s">
        <v>1394</v>
      </c>
    </row>
    <row r="1022" s="2" customFormat="1">
      <c r="A1022" s="41"/>
      <c r="B1022" s="42"/>
      <c r="C1022" s="43"/>
      <c r="D1022" s="220" t="s">
        <v>144</v>
      </c>
      <c r="E1022" s="43"/>
      <c r="F1022" s="221" t="s">
        <v>1395</v>
      </c>
      <c r="G1022" s="43"/>
      <c r="H1022" s="43"/>
      <c r="I1022" s="222"/>
      <c r="J1022" s="43"/>
      <c r="K1022" s="43"/>
      <c r="L1022" s="47"/>
      <c r="M1022" s="223"/>
      <c r="N1022" s="224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T1022" s="20" t="s">
        <v>144</v>
      </c>
      <c r="AU1022" s="20" t="s">
        <v>83</v>
      </c>
    </row>
    <row r="1023" s="2" customFormat="1">
      <c r="A1023" s="41"/>
      <c r="B1023" s="42"/>
      <c r="C1023" s="43"/>
      <c r="D1023" s="225" t="s">
        <v>146</v>
      </c>
      <c r="E1023" s="43"/>
      <c r="F1023" s="226" t="s">
        <v>1396</v>
      </c>
      <c r="G1023" s="43"/>
      <c r="H1023" s="43"/>
      <c r="I1023" s="222"/>
      <c r="J1023" s="43"/>
      <c r="K1023" s="43"/>
      <c r="L1023" s="47"/>
      <c r="M1023" s="223"/>
      <c r="N1023" s="224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146</v>
      </c>
      <c r="AU1023" s="20" t="s">
        <v>83</v>
      </c>
    </row>
    <row r="1024" s="13" customFormat="1">
      <c r="A1024" s="13"/>
      <c r="B1024" s="227"/>
      <c r="C1024" s="228"/>
      <c r="D1024" s="220" t="s">
        <v>148</v>
      </c>
      <c r="E1024" s="229" t="s">
        <v>28</v>
      </c>
      <c r="F1024" s="230" t="s">
        <v>537</v>
      </c>
      <c r="G1024" s="228"/>
      <c r="H1024" s="231">
        <v>52</v>
      </c>
      <c r="I1024" s="232"/>
      <c r="J1024" s="228"/>
      <c r="K1024" s="228"/>
      <c r="L1024" s="233"/>
      <c r="M1024" s="234"/>
      <c r="N1024" s="235"/>
      <c r="O1024" s="235"/>
      <c r="P1024" s="235"/>
      <c r="Q1024" s="235"/>
      <c r="R1024" s="235"/>
      <c r="S1024" s="235"/>
      <c r="T1024" s="236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7" t="s">
        <v>148</v>
      </c>
      <c r="AU1024" s="237" t="s">
        <v>83</v>
      </c>
      <c r="AV1024" s="13" t="s">
        <v>83</v>
      </c>
      <c r="AW1024" s="13" t="s">
        <v>35</v>
      </c>
      <c r="AX1024" s="13" t="s">
        <v>73</v>
      </c>
      <c r="AY1024" s="237" t="s">
        <v>135</v>
      </c>
    </row>
    <row r="1025" s="16" customFormat="1">
      <c r="A1025" s="16"/>
      <c r="B1025" s="259"/>
      <c r="C1025" s="260"/>
      <c r="D1025" s="220" t="s">
        <v>148</v>
      </c>
      <c r="E1025" s="261" t="s">
        <v>28</v>
      </c>
      <c r="F1025" s="262" t="s">
        <v>172</v>
      </c>
      <c r="G1025" s="260"/>
      <c r="H1025" s="263">
        <v>52</v>
      </c>
      <c r="I1025" s="264"/>
      <c r="J1025" s="260"/>
      <c r="K1025" s="260"/>
      <c r="L1025" s="265"/>
      <c r="M1025" s="266"/>
      <c r="N1025" s="267"/>
      <c r="O1025" s="267"/>
      <c r="P1025" s="267"/>
      <c r="Q1025" s="267"/>
      <c r="R1025" s="267"/>
      <c r="S1025" s="267"/>
      <c r="T1025" s="268"/>
      <c r="U1025" s="16"/>
      <c r="V1025" s="16"/>
      <c r="W1025" s="16"/>
      <c r="X1025" s="16"/>
      <c r="Y1025" s="16"/>
      <c r="Z1025" s="16"/>
      <c r="AA1025" s="16"/>
      <c r="AB1025" s="16"/>
      <c r="AC1025" s="16"/>
      <c r="AD1025" s="16"/>
      <c r="AE1025" s="16"/>
      <c r="AT1025" s="269" t="s">
        <v>148</v>
      </c>
      <c r="AU1025" s="269" t="s">
        <v>83</v>
      </c>
      <c r="AV1025" s="16" t="s">
        <v>142</v>
      </c>
      <c r="AW1025" s="16" t="s">
        <v>35</v>
      </c>
      <c r="AX1025" s="16" t="s">
        <v>81</v>
      </c>
      <c r="AY1025" s="269" t="s">
        <v>135</v>
      </c>
    </row>
    <row r="1026" s="2" customFormat="1" ht="21.75" customHeight="1">
      <c r="A1026" s="41"/>
      <c r="B1026" s="42"/>
      <c r="C1026" s="207" t="s">
        <v>1397</v>
      </c>
      <c r="D1026" s="207" t="s">
        <v>137</v>
      </c>
      <c r="E1026" s="208" t="s">
        <v>1398</v>
      </c>
      <c r="F1026" s="209" t="s">
        <v>1399</v>
      </c>
      <c r="G1026" s="210" t="s">
        <v>315</v>
      </c>
      <c r="H1026" s="211">
        <v>52</v>
      </c>
      <c r="I1026" s="212"/>
      <c r="J1026" s="213">
        <f>ROUND(I1026*H1026,2)</f>
        <v>0</v>
      </c>
      <c r="K1026" s="209" t="s">
        <v>141</v>
      </c>
      <c r="L1026" s="47"/>
      <c r="M1026" s="214" t="s">
        <v>28</v>
      </c>
      <c r="N1026" s="215" t="s">
        <v>44</v>
      </c>
      <c r="O1026" s="87"/>
      <c r="P1026" s="216">
        <f>O1026*H1026</f>
        <v>0</v>
      </c>
      <c r="Q1026" s="216">
        <v>9.0000000000000006E-05</v>
      </c>
      <c r="R1026" s="216">
        <f>Q1026*H1026</f>
        <v>0.0046800000000000001</v>
      </c>
      <c r="S1026" s="216">
        <v>0</v>
      </c>
      <c r="T1026" s="217">
        <f>S1026*H1026</f>
        <v>0</v>
      </c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R1026" s="218" t="s">
        <v>616</v>
      </c>
      <c r="AT1026" s="218" t="s">
        <v>137</v>
      </c>
      <c r="AU1026" s="218" t="s">
        <v>83</v>
      </c>
      <c r="AY1026" s="20" t="s">
        <v>135</v>
      </c>
      <c r="BE1026" s="219">
        <f>IF(N1026="základní",J1026,0)</f>
        <v>0</v>
      </c>
      <c r="BF1026" s="219">
        <f>IF(N1026="snížená",J1026,0)</f>
        <v>0</v>
      </c>
      <c r="BG1026" s="219">
        <f>IF(N1026="zákl. přenesená",J1026,0)</f>
        <v>0</v>
      </c>
      <c r="BH1026" s="219">
        <f>IF(N1026="sníž. přenesená",J1026,0)</f>
        <v>0</v>
      </c>
      <c r="BI1026" s="219">
        <f>IF(N1026="nulová",J1026,0)</f>
        <v>0</v>
      </c>
      <c r="BJ1026" s="20" t="s">
        <v>81</v>
      </c>
      <c r="BK1026" s="219">
        <f>ROUND(I1026*H1026,2)</f>
        <v>0</v>
      </c>
      <c r="BL1026" s="20" t="s">
        <v>616</v>
      </c>
      <c r="BM1026" s="218" t="s">
        <v>1400</v>
      </c>
    </row>
    <row r="1027" s="2" customFormat="1">
      <c r="A1027" s="41"/>
      <c r="B1027" s="42"/>
      <c r="C1027" s="43"/>
      <c r="D1027" s="220" t="s">
        <v>144</v>
      </c>
      <c r="E1027" s="43"/>
      <c r="F1027" s="221" t="s">
        <v>1401</v>
      </c>
      <c r="G1027" s="43"/>
      <c r="H1027" s="43"/>
      <c r="I1027" s="222"/>
      <c r="J1027" s="43"/>
      <c r="K1027" s="43"/>
      <c r="L1027" s="47"/>
      <c r="M1027" s="223"/>
      <c r="N1027" s="224"/>
      <c r="O1027" s="87"/>
      <c r="P1027" s="87"/>
      <c r="Q1027" s="87"/>
      <c r="R1027" s="87"/>
      <c r="S1027" s="87"/>
      <c r="T1027" s="88"/>
      <c r="U1027" s="41"/>
      <c r="V1027" s="41"/>
      <c r="W1027" s="41"/>
      <c r="X1027" s="41"/>
      <c r="Y1027" s="41"/>
      <c r="Z1027" s="41"/>
      <c r="AA1027" s="41"/>
      <c r="AB1027" s="41"/>
      <c r="AC1027" s="41"/>
      <c r="AD1027" s="41"/>
      <c r="AE1027" s="41"/>
      <c r="AT1027" s="20" t="s">
        <v>144</v>
      </c>
      <c r="AU1027" s="20" t="s">
        <v>83</v>
      </c>
    </row>
    <row r="1028" s="2" customFormat="1">
      <c r="A1028" s="41"/>
      <c r="B1028" s="42"/>
      <c r="C1028" s="43"/>
      <c r="D1028" s="225" t="s">
        <v>146</v>
      </c>
      <c r="E1028" s="43"/>
      <c r="F1028" s="226" t="s">
        <v>1402</v>
      </c>
      <c r="G1028" s="43"/>
      <c r="H1028" s="43"/>
      <c r="I1028" s="222"/>
      <c r="J1028" s="43"/>
      <c r="K1028" s="43"/>
      <c r="L1028" s="47"/>
      <c r="M1028" s="223"/>
      <c r="N1028" s="224"/>
      <c r="O1028" s="87"/>
      <c r="P1028" s="87"/>
      <c r="Q1028" s="87"/>
      <c r="R1028" s="87"/>
      <c r="S1028" s="87"/>
      <c r="T1028" s="88"/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T1028" s="20" t="s">
        <v>146</v>
      </c>
      <c r="AU1028" s="20" t="s">
        <v>83</v>
      </c>
    </row>
    <row r="1029" s="13" customFormat="1">
      <c r="A1029" s="13"/>
      <c r="B1029" s="227"/>
      <c r="C1029" s="228"/>
      <c r="D1029" s="220" t="s">
        <v>148</v>
      </c>
      <c r="E1029" s="229" t="s">
        <v>28</v>
      </c>
      <c r="F1029" s="230" t="s">
        <v>537</v>
      </c>
      <c r="G1029" s="228"/>
      <c r="H1029" s="231">
        <v>52</v>
      </c>
      <c r="I1029" s="232"/>
      <c r="J1029" s="228"/>
      <c r="K1029" s="228"/>
      <c r="L1029" s="233"/>
      <c r="M1029" s="234"/>
      <c r="N1029" s="235"/>
      <c r="O1029" s="235"/>
      <c r="P1029" s="235"/>
      <c r="Q1029" s="235"/>
      <c r="R1029" s="235"/>
      <c r="S1029" s="235"/>
      <c r="T1029" s="236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7" t="s">
        <v>148</v>
      </c>
      <c r="AU1029" s="237" t="s">
        <v>83</v>
      </c>
      <c r="AV1029" s="13" t="s">
        <v>83</v>
      </c>
      <c r="AW1029" s="13" t="s">
        <v>35</v>
      </c>
      <c r="AX1029" s="13" t="s">
        <v>73</v>
      </c>
      <c r="AY1029" s="237" t="s">
        <v>135</v>
      </c>
    </row>
    <row r="1030" s="16" customFormat="1">
      <c r="A1030" s="16"/>
      <c r="B1030" s="259"/>
      <c r="C1030" s="260"/>
      <c r="D1030" s="220" t="s">
        <v>148</v>
      </c>
      <c r="E1030" s="261" t="s">
        <v>28</v>
      </c>
      <c r="F1030" s="262" t="s">
        <v>172</v>
      </c>
      <c r="G1030" s="260"/>
      <c r="H1030" s="263">
        <v>52</v>
      </c>
      <c r="I1030" s="264"/>
      <c r="J1030" s="260"/>
      <c r="K1030" s="260"/>
      <c r="L1030" s="265"/>
      <c r="M1030" s="266"/>
      <c r="N1030" s="267"/>
      <c r="O1030" s="267"/>
      <c r="P1030" s="267"/>
      <c r="Q1030" s="267"/>
      <c r="R1030" s="267"/>
      <c r="S1030" s="267"/>
      <c r="T1030" s="268"/>
      <c r="U1030" s="16"/>
      <c r="V1030" s="16"/>
      <c r="W1030" s="16"/>
      <c r="X1030" s="16"/>
      <c r="Y1030" s="16"/>
      <c r="Z1030" s="16"/>
      <c r="AA1030" s="16"/>
      <c r="AB1030" s="16"/>
      <c r="AC1030" s="16"/>
      <c r="AD1030" s="16"/>
      <c r="AE1030" s="16"/>
      <c r="AT1030" s="269" t="s">
        <v>148</v>
      </c>
      <c r="AU1030" s="269" t="s">
        <v>83</v>
      </c>
      <c r="AV1030" s="16" t="s">
        <v>142</v>
      </c>
      <c r="AW1030" s="16" t="s">
        <v>35</v>
      </c>
      <c r="AX1030" s="16" t="s">
        <v>81</v>
      </c>
      <c r="AY1030" s="269" t="s">
        <v>135</v>
      </c>
    </row>
    <row r="1031" s="2" customFormat="1" ht="24.15" customHeight="1">
      <c r="A1031" s="41"/>
      <c r="B1031" s="42"/>
      <c r="C1031" s="207" t="s">
        <v>1403</v>
      </c>
      <c r="D1031" s="207" t="s">
        <v>137</v>
      </c>
      <c r="E1031" s="208" t="s">
        <v>1404</v>
      </c>
      <c r="F1031" s="209" t="s">
        <v>1405</v>
      </c>
      <c r="G1031" s="210" t="s">
        <v>315</v>
      </c>
      <c r="H1031" s="211">
        <v>52</v>
      </c>
      <c r="I1031" s="212"/>
      <c r="J1031" s="213">
        <f>ROUND(I1031*H1031,2)</f>
        <v>0</v>
      </c>
      <c r="K1031" s="209" t="s">
        <v>141</v>
      </c>
      <c r="L1031" s="47"/>
      <c r="M1031" s="214" t="s">
        <v>28</v>
      </c>
      <c r="N1031" s="215" t="s">
        <v>44</v>
      </c>
      <c r="O1031" s="87"/>
      <c r="P1031" s="216">
        <f>O1031*H1031</f>
        <v>0</v>
      </c>
      <c r="Q1031" s="216">
        <v>0</v>
      </c>
      <c r="R1031" s="216">
        <f>Q1031*H1031</f>
        <v>0</v>
      </c>
      <c r="S1031" s="216">
        <v>0</v>
      </c>
      <c r="T1031" s="217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18" t="s">
        <v>616</v>
      </c>
      <c r="AT1031" s="218" t="s">
        <v>137</v>
      </c>
      <c r="AU1031" s="218" t="s">
        <v>83</v>
      </c>
      <c r="AY1031" s="20" t="s">
        <v>135</v>
      </c>
      <c r="BE1031" s="219">
        <f>IF(N1031="základní",J1031,0)</f>
        <v>0</v>
      </c>
      <c r="BF1031" s="219">
        <f>IF(N1031="snížená",J1031,0)</f>
        <v>0</v>
      </c>
      <c r="BG1031" s="219">
        <f>IF(N1031="zákl. přenesená",J1031,0)</f>
        <v>0</v>
      </c>
      <c r="BH1031" s="219">
        <f>IF(N1031="sníž. přenesená",J1031,0)</f>
        <v>0</v>
      </c>
      <c r="BI1031" s="219">
        <f>IF(N1031="nulová",J1031,0)</f>
        <v>0</v>
      </c>
      <c r="BJ1031" s="20" t="s">
        <v>81</v>
      </c>
      <c r="BK1031" s="219">
        <f>ROUND(I1031*H1031,2)</f>
        <v>0</v>
      </c>
      <c r="BL1031" s="20" t="s">
        <v>616</v>
      </c>
      <c r="BM1031" s="218" t="s">
        <v>1406</v>
      </c>
    </row>
    <row r="1032" s="2" customFormat="1">
      <c r="A1032" s="41"/>
      <c r="B1032" s="42"/>
      <c r="C1032" s="43"/>
      <c r="D1032" s="220" t="s">
        <v>144</v>
      </c>
      <c r="E1032" s="43"/>
      <c r="F1032" s="221" t="s">
        <v>1407</v>
      </c>
      <c r="G1032" s="43"/>
      <c r="H1032" s="43"/>
      <c r="I1032" s="222"/>
      <c r="J1032" s="43"/>
      <c r="K1032" s="43"/>
      <c r="L1032" s="47"/>
      <c r="M1032" s="223"/>
      <c r="N1032" s="224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T1032" s="20" t="s">
        <v>144</v>
      </c>
      <c r="AU1032" s="20" t="s">
        <v>83</v>
      </c>
    </row>
    <row r="1033" s="2" customFormat="1">
      <c r="A1033" s="41"/>
      <c r="B1033" s="42"/>
      <c r="C1033" s="43"/>
      <c r="D1033" s="225" t="s">
        <v>146</v>
      </c>
      <c r="E1033" s="43"/>
      <c r="F1033" s="226" t="s">
        <v>1408</v>
      </c>
      <c r="G1033" s="43"/>
      <c r="H1033" s="43"/>
      <c r="I1033" s="222"/>
      <c r="J1033" s="43"/>
      <c r="K1033" s="43"/>
      <c r="L1033" s="47"/>
      <c r="M1033" s="223"/>
      <c r="N1033" s="224"/>
      <c r="O1033" s="87"/>
      <c r="P1033" s="87"/>
      <c r="Q1033" s="87"/>
      <c r="R1033" s="87"/>
      <c r="S1033" s="87"/>
      <c r="T1033" s="88"/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T1033" s="20" t="s">
        <v>146</v>
      </c>
      <c r="AU1033" s="20" t="s">
        <v>83</v>
      </c>
    </row>
    <row r="1034" s="13" customFormat="1">
      <c r="A1034" s="13"/>
      <c r="B1034" s="227"/>
      <c r="C1034" s="228"/>
      <c r="D1034" s="220" t="s">
        <v>148</v>
      </c>
      <c r="E1034" s="229" t="s">
        <v>28</v>
      </c>
      <c r="F1034" s="230" t="s">
        <v>537</v>
      </c>
      <c r="G1034" s="228"/>
      <c r="H1034" s="231">
        <v>52</v>
      </c>
      <c r="I1034" s="232"/>
      <c r="J1034" s="228"/>
      <c r="K1034" s="228"/>
      <c r="L1034" s="233"/>
      <c r="M1034" s="234"/>
      <c r="N1034" s="235"/>
      <c r="O1034" s="235"/>
      <c r="P1034" s="235"/>
      <c r="Q1034" s="235"/>
      <c r="R1034" s="235"/>
      <c r="S1034" s="235"/>
      <c r="T1034" s="236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7" t="s">
        <v>148</v>
      </c>
      <c r="AU1034" s="237" t="s">
        <v>83</v>
      </c>
      <c r="AV1034" s="13" t="s">
        <v>83</v>
      </c>
      <c r="AW1034" s="13" t="s">
        <v>35</v>
      </c>
      <c r="AX1034" s="13" t="s">
        <v>73</v>
      </c>
      <c r="AY1034" s="237" t="s">
        <v>135</v>
      </c>
    </row>
    <row r="1035" s="16" customFormat="1">
      <c r="A1035" s="16"/>
      <c r="B1035" s="259"/>
      <c r="C1035" s="260"/>
      <c r="D1035" s="220" t="s">
        <v>148</v>
      </c>
      <c r="E1035" s="261" t="s">
        <v>28</v>
      </c>
      <c r="F1035" s="262" t="s">
        <v>172</v>
      </c>
      <c r="G1035" s="260"/>
      <c r="H1035" s="263">
        <v>52</v>
      </c>
      <c r="I1035" s="264"/>
      <c r="J1035" s="260"/>
      <c r="K1035" s="260"/>
      <c r="L1035" s="265"/>
      <c r="M1035" s="266"/>
      <c r="N1035" s="267"/>
      <c r="O1035" s="267"/>
      <c r="P1035" s="267"/>
      <c r="Q1035" s="267"/>
      <c r="R1035" s="267"/>
      <c r="S1035" s="267"/>
      <c r="T1035" s="268"/>
      <c r="U1035" s="16"/>
      <c r="V1035" s="16"/>
      <c r="W1035" s="16"/>
      <c r="X1035" s="16"/>
      <c r="Y1035" s="16"/>
      <c r="Z1035" s="16"/>
      <c r="AA1035" s="16"/>
      <c r="AB1035" s="16"/>
      <c r="AC1035" s="16"/>
      <c r="AD1035" s="16"/>
      <c r="AE1035" s="16"/>
      <c r="AT1035" s="269" t="s">
        <v>148</v>
      </c>
      <c r="AU1035" s="269" t="s">
        <v>83</v>
      </c>
      <c r="AV1035" s="16" t="s">
        <v>142</v>
      </c>
      <c r="AW1035" s="16" t="s">
        <v>35</v>
      </c>
      <c r="AX1035" s="16" t="s">
        <v>81</v>
      </c>
      <c r="AY1035" s="269" t="s">
        <v>135</v>
      </c>
    </row>
    <row r="1036" s="2" customFormat="1" ht="24.15" customHeight="1">
      <c r="A1036" s="41"/>
      <c r="B1036" s="42"/>
      <c r="C1036" s="271" t="s">
        <v>1409</v>
      </c>
      <c r="D1036" s="271" t="s">
        <v>247</v>
      </c>
      <c r="E1036" s="272" t="s">
        <v>1410</v>
      </c>
      <c r="F1036" s="273" t="s">
        <v>1411</v>
      </c>
      <c r="G1036" s="274" t="s">
        <v>315</v>
      </c>
      <c r="H1036" s="275">
        <v>54.600000000000001</v>
      </c>
      <c r="I1036" s="276"/>
      <c r="J1036" s="277">
        <f>ROUND(I1036*H1036,2)</f>
        <v>0</v>
      </c>
      <c r="K1036" s="273" t="s">
        <v>141</v>
      </c>
      <c r="L1036" s="278"/>
      <c r="M1036" s="279" t="s">
        <v>28</v>
      </c>
      <c r="N1036" s="280" t="s">
        <v>44</v>
      </c>
      <c r="O1036" s="87"/>
      <c r="P1036" s="216">
        <f>O1036*H1036</f>
        <v>0</v>
      </c>
      <c r="Q1036" s="216">
        <v>0.00077999999999999999</v>
      </c>
      <c r="R1036" s="216">
        <f>Q1036*H1036</f>
        <v>0.042588000000000001</v>
      </c>
      <c r="S1036" s="216">
        <v>0</v>
      </c>
      <c r="T1036" s="217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8" t="s">
        <v>1019</v>
      </c>
      <c r="AT1036" s="218" t="s">
        <v>247</v>
      </c>
      <c r="AU1036" s="218" t="s">
        <v>83</v>
      </c>
      <c r="AY1036" s="20" t="s">
        <v>135</v>
      </c>
      <c r="BE1036" s="219">
        <f>IF(N1036="základní",J1036,0)</f>
        <v>0</v>
      </c>
      <c r="BF1036" s="219">
        <f>IF(N1036="snížená",J1036,0)</f>
        <v>0</v>
      </c>
      <c r="BG1036" s="219">
        <f>IF(N1036="zákl. přenesená",J1036,0)</f>
        <v>0</v>
      </c>
      <c r="BH1036" s="219">
        <f>IF(N1036="sníž. přenesená",J1036,0)</f>
        <v>0</v>
      </c>
      <c r="BI1036" s="219">
        <f>IF(N1036="nulová",J1036,0)</f>
        <v>0</v>
      </c>
      <c r="BJ1036" s="20" t="s">
        <v>81</v>
      </c>
      <c r="BK1036" s="219">
        <f>ROUND(I1036*H1036,2)</f>
        <v>0</v>
      </c>
      <c r="BL1036" s="20" t="s">
        <v>1019</v>
      </c>
      <c r="BM1036" s="218" t="s">
        <v>1412</v>
      </c>
    </row>
    <row r="1037" s="2" customFormat="1">
      <c r="A1037" s="41"/>
      <c r="B1037" s="42"/>
      <c r="C1037" s="43"/>
      <c r="D1037" s="220" t="s">
        <v>144</v>
      </c>
      <c r="E1037" s="43"/>
      <c r="F1037" s="221" t="s">
        <v>1411</v>
      </c>
      <c r="G1037" s="43"/>
      <c r="H1037" s="43"/>
      <c r="I1037" s="222"/>
      <c r="J1037" s="43"/>
      <c r="K1037" s="43"/>
      <c r="L1037" s="47"/>
      <c r="M1037" s="223"/>
      <c r="N1037" s="224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144</v>
      </c>
      <c r="AU1037" s="20" t="s">
        <v>83</v>
      </c>
    </row>
    <row r="1038" s="13" customFormat="1">
      <c r="A1038" s="13"/>
      <c r="B1038" s="227"/>
      <c r="C1038" s="228"/>
      <c r="D1038" s="220" t="s">
        <v>148</v>
      </c>
      <c r="E1038" s="229" t="s">
        <v>28</v>
      </c>
      <c r="F1038" s="230" t="s">
        <v>537</v>
      </c>
      <c r="G1038" s="228"/>
      <c r="H1038" s="231">
        <v>52</v>
      </c>
      <c r="I1038" s="232"/>
      <c r="J1038" s="228"/>
      <c r="K1038" s="228"/>
      <c r="L1038" s="233"/>
      <c r="M1038" s="234"/>
      <c r="N1038" s="235"/>
      <c r="O1038" s="235"/>
      <c r="P1038" s="235"/>
      <c r="Q1038" s="235"/>
      <c r="R1038" s="235"/>
      <c r="S1038" s="235"/>
      <c r="T1038" s="236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7" t="s">
        <v>148</v>
      </c>
      <c r="AU1038" s="237" t="s">
        <v>83</v>
      </c>
      <c r="AV1038" s="13" t="s">
        <v>83</v>
      </c>
      <c r="AW1038" s="13" t="s">
        <v>35</v>
      </c>
      <c r="AX1038" s="13" t="s">
        <v>73</v>
      </c>
      <c r="AY1038" s="237" t="s">
        <v>135</v>
      </c>
    </row>
    <row r="1039" s="16" customFormat="1">
      <c r="A1039" s="16"/>
      <c r="B1039" s="259"/>
      <c r="C1039" s="260"/>
      <c r="D1039" s="220" t="s">
        <v>148</v>
      </c>
      <c r="E1039" s="261" t="s">
        <v>28</v>
      </c>
      <c r="F1039" s="262" t="s">
        <v>172</v>
      </c>
      <c r="G1039" s="260"/>
      <c r="H1039" s="263">
        <v>52</v>
      </c>
      <c r="I1039" s="264"/>
      <c r="J1039" s="260"/>
      <c r="K1039" s="260"/>
      <c r="L1039" s="265"/>
      <c r="M1039" s="266"/>
      <c r="N1039" s="267"/>
      <c r="O1039" s="267"/>
      <c r="P1039" s="267"/>
      <c r="Q1039" s="267"/>
      <c r="R1039" s="267"/>
      <c r="S1039" s="267"/>
      <c r="T1039" s="268"/>
      <c r="U1039" s="16"/>
      <c r="V1039" s="16"/>
      <c r="W1039" s="16"/>
      <c r="X1039" s="16"/>
      <c r="Y1039" s="16"/>
      <c r="Z1039" s="16"/>
      <c r="AA1039" s="16"/>
      <c r="AB1039" s="16"/>
      <c r="AC1039" s="16"/>
      <c r="AD1039" s="16"/>
      <c r="AE1039" s="16"/>
      <c r="AT1039" s="269" t="s">
        <v>148</v>
      </c>
      <c r="AU1039" s="269" t="s">
        <v>83</v>
      </c>
      <c r="AV1039" s="16" t="s">
        <v>142</v>
      </c>
      <c r="AW1039" s="16" t="s">
        <v>35</v>
      </c>
      <c r="AX1039" s="16" t="s">
        <v>81</v>
      </c>
      <c r="AY1039" s="269" t="s">
        <v>135</v>
      </c>
    </row>
    <row r="1040" s="13" customFormat="1">
      <c r="A1040" s="13"/>
      <c r="B1040" s="227"/>
      <c r="C1040" s="228"/>
      <c r="D1040" s="220" t="s">
        <v>148</v>
      </c>
      <c r="E1040" s="228"/>
      <c r="F1040" s="230" t="s">
        <v>1413</v>
      </c>
      <c r="G1040" s="228"/>
      <c r="H1040" s="231">
        <v>54.600000000000001</v>
      </c>
      <c r="I1040" s="232"/>
      <c r="J1040" s="228"/>
      <c r="K1040" s="228"/>
      <c r="L1040" s="233"/>
      <c r="M1040" s="234"/>
      <c r="N1040" s="235"/>
      <c r="O1040" s="235"/>
      <c r="P1040" s="235"/>
      <c r="Q1040" s="235"/>
      <c r="R1040" s="235"/>
      <c r="S1040" s="235"/>
      <c r="T1040" s="236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7" t="s">
        <v>148</v>
      </c>
      <c r="AU1040" s="237" t="s">
        <v>83</v>
      </c>
      <c r="AV1040" s="13" t="s">
        <v>83</v>
      </c>
      <c r="AW1040" s="13" t="s">
        <v>4</v>
      </c>
      <c r="AX1040" s="13" t="s">
        <v>81</v>
      </c>
      <c r="AY1040" s="237" t="s">
        <v>135</v>
      </c>
    </row>
    <row r="1041" s="2" customFormat="1" ht="24.15" customHeight="1">
      <c r="A1041" s="41"/>
      <c r="B1041" s="42"/>
      <c r="C1041" s="207" t="s">
        <v>1414</v>
      </c>
      <c r="D1041" s="207" t="s">
        <v>137</v>
      </c>
      <c r="E1041" s="208" t="s">
        <v>1415</v>
      </c>
      <c r="F1041" s="209" t="s">
        <v>1416</v>
      </c>
      <c r="G1041" s="210" t="s">
        <v>232</v>
      </c>
      <c r="H1041" s="211">
        <v>0.047</v>
      </c>
      <c r="I1041" s="212"/>
      <c r="J1041" s="213">
        <f>ROUND(I1041*H1041,2)</f>
        <v>0</v>
      </c>
      <c r="K1041" s="209" t="s">
        <v>141</v>
      </c>
      <c r="L1041" s="47"/>
      <c r="M1041" s="214" t="s">
        <v>28</v>
      </c>
      <c r="N1041" s="215" t="s">
        <v>44</v>
      </c>
      <c r="O1041" s="87"/>
      <c r="P1041" s="216">
        <f>O1041*H1041</f>
        <v>0</v>
      </c>
      <c r="Q1041" s="216">
        <v>0</v>
      </c>
      <c r="R1041" s="216">
        <f>Q1041*H1041</f>
        <v>0</v>
      </c>
      <c r="S1041" s="216">
        <v>0</v>
      </c>
      <c r="T1041" s="217">
        <f>S1041*H1041</f>
        <v>0</v>
      </c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R1041" s="218" t="s">
        <v>616</v>
      </c>
      <c r="AT1041" s="218" t="s">
        <v>137</v>
      </c>
      <c r="AU1041" s="218" t="s">
        <v>83</v>
      </c>
      <c r="AY1041" s="20" t="s">
        <v>135</v>
      </c>
      <c r="BE1041" s="219">
        <f>IF(N1041="základní",J1041,0)</f>
        <v>0</v>
      </c>
      <c r="BF1041" s="219">
        <f>IF(N1041="snížená",J1041,0)</f>
        <v>0</v>
      </c>
      <c r="BG1041" s="219">
        <f>IF(N1041="zákl. přenesená",J1041,0)</f>
        <v>0</v>
      </c>
      <c r="BH1041" s="219">
        <f>IF(N1041="sníž. přenesená",J1041,0)</f>
        <v>0</v>
      </c>
      <c r="BI1041" s="219">
        <f>IF(N1041="nulová",J1041,0)</f>
        <v>0</v>
      </c>
      <c r="BJ1041" s="20" t="s">
        <v>81</v>
      </c>
      <c r="BK1041" s="219">
        <f>ROUND(I1041*H1041,2)</f>
        <v>0</v>
      </c>
      <c r="BL1041" s="20" t="s">
        <v>616</v>
      </c>
      <c r="BM1041" s="218" t="s">
        <v>1417</v>
      </c>
    </row>
    <row r="1042" s="2" customFormat="1">
      <c r="A1042" s="41"/>
      <c r="B1042" s="42"/>
      <c r="C1042" s="43"/>
      <c r="D1042" s="220" t="s">
        <v>144</v>
      </c>
      <c r="E1042" s="43"/>
      <c r="F1042" s="221" t="s">
        <v>1418</v>
      </c>
      <c r="G1042" s="43"/>
      <c r="H1042" s="43"/>
      <c r="I1042" s="222"/>
      <c r="J1042" s="43"/>
      <c r="K1042" s="43"/>
      <c r="L1042" s="47"/>
      <c r="M1042" s="223"/>
      <c r="N1042" s="224"/>
      <c r="O1042" s="87"/>
      <c r="P1042" s="87"/>
      <c r="Q1042" s="87"/>
      <c r="R1042" s="87"/>
      <c r="S1042" s="87"/>
      <c r="T1042" s="88"/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T1042" s="20" t="s">
        <v>144</v>
      </c>
      <c r="AU1042" s="20" t="s">
        <v>83</v>
      </c>
    </row>
    <row r="1043" s="2" customFormat="1">
      <c r="A1043" s="41"/>
      <c r="B1043" s="42"/>
      <c r="C1043" s="43"/>
      <c r="D1043" s="225" t="s">
        <v>146</v>
      </c>
      <c r="E1043" s="43"/>
      <c r="F1043" s="226" t="s">
        <v>1419</v>
      </c>
      <c r="G1043" s="43"/>
      <c r="H1043" s="43"/>
      <c r="I1043" s="222"/>
      <c r="J1043" s="43"/>
      <c r="K1043" s="43"/>
      <c r="L1043" s="47"/>
      <c r="M1043" s="281"/>
      <c r="N1043" s="282"/>
      <c r="O1043" s="283"/>
      <c r="P1043" s="283"/>
      <c r="Q1043" s="283"/>
      <c r="R1043" s="283"/>
      <c r="S1043" s="283"/>
      <c r="T1043" s="284"/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T1043" s="20" t="s">
        <v>146</v>
      </c>
      <c r="AU1043" s="20" t="s">
        <v>83</v>
      </c>
    </row>
    <row r="1044" s="2" customFormat="1" ht="6.96" customHeight="1">
      <c r="A1044" s="41"/>
      <c r="B1044" s="62"/>
      <c r="C1044" s="63"/>
      <c r="D1044" s="63"/>
      <c r="E1044" s="63"/>
      <c r="F1044" s="63"/>
      <c r="G1044" s="63"/>
      <c r="H1044" s="63"/>
      <c r="I1044" s="63"/>
      <c r="J1044" s="63"/>
      <c r="K1044" s="63"/>
      <c r="L1044" s="47"/>
      <c r="M1044" s="41"/>
      <c r="O1044" s="41"/>
      <c r="P1044" s="41"/>
      <c r="Q1044" s="41"/>
      <c r="R1044" s="41"/>
      <c r="S1044" s="41"/>
      <c r="T1044" s="41"/>
      <c r="U1044" s="41"/>
      <c r="V1044" s="41"/>
      <c r="W1044" s="41"/>
      <c r="X1044" s="41"/>
      <c r="Y1044" s="41"/>
      <c r="Z1044" s="41"/>
      <c r="AA1044" s="41"/>
      <c r="AB1044" s="41"/>
      <c r="AC1044" s="41"/>
      <c r="AD1044" s="41"/>
      <c r="AE1044" s="41"/>
    </row>
  </sheetData>
  <sheetProtection sheet="1" autoFilter="0" formatColumns="0" formatRows="0" objects="1" scenarios="1" spinCount="100000" saltValue="MNjTIKZEYL938Ctq64O/KVvp7FdsfPO2eUSfwMqyhw24jxrrpnMwJCPFGJKhBOxh9D9FP59W0/7wenCYqFQERg==" hashValue="7tCUsOY08Y0dB3o53Ig/SlSHfJnglx4a+aw4MiOh/B1KX1pcpfqUt10EgICdxZM9qnXx3AhePkkBMRtUIhR/lQ==" algorithmName="SHA-512" password="CC35"/>
  <autoFilter ref="C94:K1043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6_01/122151104"/>
    <hyperlink ref="F104" r:id="rId2" display="https://podminky.urs.cz/item/CS_URS_2026_01/122251104"/>
    <hyperlink ref="F125" r:id="rId3" display="https://podminky.urs.cz/item/CS_URS_2026_01/132251101"/>
    <hyperlink ref="F132" r:id="rId4" display="https://podminky.urs.cz/item/CS_URS_2026_01/133251101"/>
    <hyperlink ref="F137" r:id="rId5" display="https://podminky.urs.cz/item/CS_URS_2026_01/162351103"/>
    <hyperlink ref="F141" r:id="rId6" display="https://podminky.urs.cz/item/CS_URS_2026_01/162651112"/>
    <hyperlink ref="F147" r:id="rId7" display="https://podminky.urs.cz/item/CS_URS_2026_01/162751117"/>
    <hyperlink ref="F155" r:id="rId8" display="https://podminky.urs.cz/item/CS_URS_2026_01/167151101"/>
    <hyperlink ref="F161" r:id="rId9" display="https://podminky.urs.cz/item/CS_URS_2026_01/171151103"/>
    <hyperlink ref="F166" r:id="rId10" display="https://podminky.urs.cz/item/CS_URS_2026_01/171201231"/>
    <hyperlink ref="F172" r:id="rId11" display="https://podminky.urs.cz/item/CS_URS_2026_01/174151101"/>
    <hyperlink ref="F184" r:id="rId12" display="https://podminky.urs.cz/item/CS_URS_2026_01/175151101"/>
    <hyperlink ref="F194" r:id="rId13" display="https://podminky.urs.cz/item/CS_URS_2026_01/181111111"/>
    <hyperlink ref="F199" r:id="rId14" display="https://podminky.urs.cz/item/CS_URS_2026_01/181351003"/>
    <hyperlink ref="F204" r:id="rId15" display="https://podminky.urs.cz/item/CS_URS_2026_01/181951112"/>
    <hyperlink ref="F209" r:id="rId16" display="https://podminky.urs.cz/item/CS_URS_2026_01/183402121"/>
    <hyperlink ref="F215" r:id="rId17" display="https://podminky.urs.cz/item/CS_URS_2026_01/211971121"/>
    <hyperlink ref="F225" r:id="rId18" display="https://podminky.urs.cz/item/CS_URS_2026_01/212312111"/>
    <hyperlink ref="F230" r:id="rId19" display="https://podminky.urs.cz/item/CS_URS_2026_01/212752412"/>
    <hyperlink ref="F235" r:id="rId20" display="https://podminky.urs.cz/item/CS_URS_2026_01/213141111"/>
    <hyperlink ref="F246" r:id="rId21" display="https://podminky.urs.cz/item/CS_URS_2026_01/271542211"/>
    <hyperlink ref="F250" r:id="rId22" display="https://podminky.urs.cz/item/CS_URS_2026_01/273313611"/>
    <hyperlink ref="F254" r:id="rId23" display="https://podminky.urs.cz/item/CS_URS_2026_01/275313611"/>
    <hyperlink ref="F261" r:id="rId24" display="https://podminky.urs.cz/item/CS_URS_2026_01/339921132"/>
    <hyperlink ref="F274" r:id="rId25" display="https://podminky.urs.cz/item/CS_URS_2026_01/430321616"/>
    <hyperlink ref="F279" r:id="rId26" display="https://podminky.urs.cz/item/CS_URS_2026_01/430362021"/>
    <hyperlink ref="F294" r:id="rId27" display="https://podminky.urs.cz/item/CS_URS_2026_01/434311114"/>
    <hyperlink ref="F299" r:id="rId28" display="https://podminky.urs.cz/item/CS_URS_2026_01/434351141"/>
    <hyperlink ref="F304" r:id="rId29" display="https://podminky.urs.cz/item/CS_URS_2026_01/434351142"/>
    <hyperlink ref="F308" r:id="rId30" display="https://podminky.urs.cz/item/CS_URS_2026_01/451317777"/>
    <hyperlink ref="F313" r:id="rId31" display="https://podminky.urs.cz/item/CS_URS_2026_01/451573111"/>
    <hyperlink ref="F318" r:id="rId32" display="https://podminky.urs.cz/item/CS_URS_2026_01/452311141"/>
    <hyperlink ref="F324" r:id="rId33" display="https://podminky.urs.cz/item/CS_URS_2026_01/564851111"/>
    <hyperlink ref="F329" r:id="rId34" display="https://podminky.urs.cz/item/CS_URS_2026_01/564861112"/>
    <hyperlink ref="F345" r:id="rId35" display="https://podminky.urs.cz/item/CS_URS_2026_01/564871012"/>
    <hyperlink ref="F350" r:id="rId36" display="https://podminky.urs.cz/item/CS_URS_2026_01/564952111"/>
    <hyperlink ref="F355" r:id="rId37" display="https://podminky.urs.cz/item/CS_URS_2026_01/565155021"/>
    <hyperlink ref="F360" r:id="rId38" display="https://podminky.urs.cz/item/CS_URS_2026_01/567132112"/>
    <hyperlink ref="F365" r:id="rId39" display="https://podminky.urs.cz/item/CS_URS_2026_01/573191111"/>
    <hyperlink ref="F370" r:id="rId40" display="https://podminky.urs.cz/item/CS_URS_2026_01/573211108"/>
    <hyperlink ref="F375" r:id="rId41" display="https://podminky.urs.cz/item/CS_URS_2026_01/577134121"/>
    <hyperlink ref="F380" r:id="rId42" display="https://podminky.urs.cz/item/CS_URS_2026_01/581131315"/>
    <hyperlink ref="F397" r:id="rId43" display="https://podminky.urs.cz/item/CS_URS_2026_01/596211110"/>
    <hyperlink ref="F412" r:id="rId44" display="https://podminky.urs.cz/item/CS_URS_2026_01/596211113"/>
    <hyperlink ref="F421" r:id="rId45" display="https://podminky.urs.cz/item/CS_URS_2026_01/596212210"/>
    <hyperlink ref="F462" r:id="rId46" display="https://podminky.urs.cz/item/CS_URS_2026_01/596212213"/>
    <hyperlink ref="F472" r:id="rId47" display="https://podminky.urs.cz/item/CS_URS_2026_01/596412114"/>
    <hyperlink ref="F483" r:id="rId48" display="https://podminky.urs.cz/item/CS_URS_2026_01/596811411"/>
    <hyperlink ref="F501" r:id="rId49" display="https://podminky.urs.cz/item/CS_URS_2026_01/871313121"/>
    <hyperlink ref="F509" r:id="rId50" display="https://podminky.urs.cz/item/CS_URS_2026_01/890411851"/>
    <hyperlink ref="F514" r:id="rId51" display="https://podminky.urs.cz/item/CS_URS_2026_01/895941301"/>
    <hyperlink ref="F522" r:id="rId52" display="https://podminky.urs.cz/item/CS_URS_2026_01/895941314"/>
    <hyperlink ref="F530" r:id="rId53" display="https://podminky.urs.cz/item/CS_URS_2026_01/899132111"/>
    <hyperlink ref="F535" r:id="rId54" display="https://podminky.urs.cz/item/CS_URS_2026_01/899132212"/>
    <hyperlink ref="F539" r:id="rId55" display="https://podminky.urs.cz/item/CS_URS_2026_01/899133211"/>
    <hyperlink ref="F543" r:id="rId56" display="https://podminky.urs.cz/item/CS_URS_2026_01/899203211"/>
    <hyperlink ref="F548" r:id="rId57" display="https://podminky.urs.cz/item/CS_URS_2026_01/899204112"/>
    <hyperlink ref="F562" r:id="rId58" display="https://podminky.urs.cz/item/CS_URS_2026_01/899623141"/>
    <hyperlink ref="F566" r:id="rId59" display="https://podminky.urs.cz/item/CS_URS_2026_01/899722113"/>
    <hyperlink ref="F578" r:id="rId60" display="https://podminky.urs.cz/item/CS_URS_2026_01/911111111"/>
    <hyperlink ref="F582" r:id="rId61" display="https://podminky.urs.cz/item/CS_URS_2026_01/912111113"/>
    <hyperlink ref="F592" r:id="rId62" display="https://podminky.urs.cz/item/CS_URS_2026_01/914111111"/>
    <hyperlink ref="F602" r:id="rId63" display="https://podminky.urs.cz/item/CS_URS_2026_01/914111112"/>
    <hyperlink ref="F619" r:id="rId64" display="https://podminky.urs.cz/item/CS_URS_2026_01/914511112"/>
    <hyperlink ref="F628" r:id="rId65" display="https://podminky.urs.cz/item/CS_URS_2026_01/915211115"/>
    <hyperlink ref="F634" r:id="rId66" display="https://podminky.urs.cz/item/CS_URS_2026_01/915221121"/>
    <hyperlink ref="F638" r:id="rId67" display="https://podminky.urs.cz/item/CS_URS_2026_01/915231111"/>
    <hyperlink ref="F645" r:id="rId68" display="https://podminky.urs.cz/item/CS_URS_2026_01/915321115"/>
    <hyperlink ref="F649" r:id="rId69" display="https://podminky.urs.cz/item/CS_URS_2026_01/915611111"/>
    <hyperlink ref="F653" r:id="rId70" display="https://podminky.urs.cz/item/CS_URS_2026_01/915621111"/>
    <hyperlink ref="F657" r:id="rId71" display="https://podminky.urs.cz/item/CS_URS_2026_01/916131213"/>
    <hyperlink ref="F688" r:id="rId72" display="https://podminky.urs.cz/item/CS_URS_2026_01/916133112"/>
    <hyperlink ref="F704" r:id="rId73" display="https://podminky.urs.cz/item/CS_URS_2026_01/916231213"/>
    <hyperlink ref="F727" r:id="rId74" display="https://podminky.urs.cz/item/CS_URS_2026_01/916231293"/>
    <hyperlink ref="F735" r:id="rId75" display="https://podminky.urs.cz/item/CS_URS_2026_01/919726123"/>
    <hyperlink ref="F741" r:id="rId76" display="https://podminky.urs.cz/item/CS_URS_2026_01/919732211"/>
    <hyperlink ref="F746" r:id="rId77" display="https://podminky.urs.cz/item/CS_URS_2026_01/919735112"/>
    <hyperlink ref="F750" r:id="rId78" display="https://podminky.urs.cz/item/CS_URS_2026_01/936104211"/>
    <hyperlink ref="F777" r:id="rId79" display="https://podminky.urs.cz/item/CS_URS_2026_01/113106123"/>
    <hyperlink ref="F781" r:id="rId80" display="https://podminky.urs.cz/item/CS_URS_2026_01/113107221"/>
    <hyperlink ref="F785" r:id="rId81" display="https://podminky.urs.cz/item/CS_URS_2026_01/113107230"/>
    <hyperlink ref="F789" r:id="rId82" display="https://podminky.urs.cz/item/CS_URS_2026_01/113107241"/>
    <hyperlink ref="F793" r:id="rId83" display="https://podminky.urs.cz/item/CS_URS_2026_01/113107321"/>
    <hyperlink ref="F797" r:id="rId84" display="https://podminky.urs.cz/item/CS_URS_2026_01/113107330"/>
    <hyperlink ref="F801" r:id="rId85" display="https://podminky.urs.cz/item/CS_URS_2026_01/113107232"/>
    <hyperlink ref="F809" r:id="rId86" display="https://podminky.urs.cz/item/CS_URS_2026_01/113154543"/>
    <hyperlink ref="F813" r:id="rId87" display="https://podminky.urs.cz/item/CS_URS_2026_01/113154544"/>
    <hyperlink ref="F819" r:id="rId88" display="https://podminky.urs.cz/item/CS_URS_2026_01/113201112"/>
    <hyperlink ref="F823" r:id="rId89" display="https://podminky.urs.cz/item/CS_URS_2026_01/113202111"/>
    <hyperlink ref="F827" r:id="rId90" display="https://podminky.urs.cz/item/CS_URS_2026_01/113204111"/>
    <hyperlink ref="F831" r:id="rId91" display="https://podminky.urs.cz/item/CS_URS_2026_01/966006132"/>
    <hyperlink ref="F835" r:id="rId92" display="https://podminky.urs.cz/item/CS_URS_2026_01/966006211"/>
    <hyperlink ref="F841" r:id="rId93" display="https://podminky.urs.cz/item/CS_URS_2026_01/966006261"/>
    <hyperlink ref="F846" r:id="rId94" display="https://podminky.urs.cz/item/CS_URS_2026_01/966001311"/>
    <hyperlink ref="F851" r:id="rId95" display="https://podminky.urs.cz/item/CS_URS_2026_01/966005111"/>
    <hyperlink ref="F856" r:id="rId96" display="https://podminky.urs.cz/item/CS_URS_2026_01/966006231"/>
    <hyperlink ref="F860" r:id="rId97" display="https://podminky.urs.cz/item/CS_URS_2026_01/966006251"/>
    <hyperlink ref="F864" r:id="rId98" display="https://podminky.urs.cz/item/CS_URS_2026_01/966007223"/>
    <hyperlink ref="F869" r:id="rId99" display="https://podminky.urs.cz/item/CS_URS_2026_01/997006009"/>
    <hyperlink ref="F873" r:id="rId100" display="https://podminky.urs.cz/item/CS_URS_2026_01/997221551"/>
    <hyperlink ref="F879" r:id="rId101" display="https://podminky.urs.cz/item/CS_URS_2026_01/997221559"/>
    <hyperlink ref="F886" r:id="rId102" display="https://podminky.urs.cz/item/CS_URS_2026_01/997221561"/>
    <hyperlink ref="F894" r:id="rId103" display="https://podminky.urs.cz/item/CS_URS_2026_01/997221569"/>
    <hyperlink ref="F903" r:id="rId104" display="https://podminky.urs.cz/item/CS_URS_2026_01/997221861"/>
    <hyperlink ref="F907" r:id="rId105" display="https://podminky.urs.cz/item/CS_URS_2026_01/997221873"/>
    <hyperlink ref="F911" r:id="rId106" display="https://podminky.urs.cz/item/CS_URS_2026_01/997221875"/>
    <hyperlink ref="F918" r:id="rId107" display="https://podminky.urs.cz/item/CS_URS_2026_01/998223011"/>
    <hyperlink ref="F923" r:id="rId108" display="https://podminky.urs.cz/item/CS_URS_2026_01/767223222"/>
    <hyperlink ref="F928" r:id="rId109" display="https://podminky.urs.cz/item/CS_URS_2026_01/767995113"/>
    <hyperlink ref="F963" r:id="rId110" display="https://podminky.urs.cz/item/CS_URS_2026_01/767996701"/>
    <hyperlink ref="F967" r:id="rId111" display="https://podminky.urs.cz/item/CS_URS_2026_01/998767101"/>
    <hyperlink ref="F971" r:id="rId112" display="https://podminky.urs.cz/item/CS_URS_2026_01/783301303"/>
    <hyperlink ref="F977" r:id="rId113" display="https://podminky.urs.cz/item/CS_URS_2026_01/783301311"/>
    <hyperlink ref="F983" r:id="rId114" display="https://podminky.urs.cz/item/CS_URS_2026_01/783314201"/>
    <hyperlink ref="F989" r:id="rId115" display="https://podminky.urs.cz/item/CS_URS_2026_01/783317101"/>
    <hyperlink ref="F998" r:id="rId116" display="https://podminky.urs.cz/item/CS_URS_2026_01/460161142"/>
    <hyperlink ref="F1003" r:id="rId117" display="https://podminky.urs.cz/item/CS_URS_2026_01/460341113"/>
    <hyperlink ref="F1008" r:id="rId118" display="https://podminky.urs.cz/item/CS_URS_2026_01/460341121"/>
    <hyperlink ref="F1013" r:id="rId119" display="https://podminky.urs.cz/item/CS_URS_2026_01/460361121"/>
    <hyperlink ref="F1019" r:id="rId120" display="https://podminky.urs.cz/item/CS_URS_2026_01/460431152"/>
    <hyperlink ref="F1023" r:id="rId121" display="https://podminky.urs.cz/item/CS_URS_2026_01/460661112"/>
    <hyperlink ref="F1028" r:id="rId122" display="https://podminky.urs.cz/item/CS_URS_2026_01/460671113"/>
    <hyperlink ref="F1033" r:id="rId123" display="https://podminky.urs.cz/item/CS_URS_2026_01/460791114"/>
    <hyperlink ref="F1043" r:id="rId124" display="https://podminky.urs.cz/item/CS_URS_2026_01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97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Teplice - Navýšení kapacity parkovacích stání ul. Trnovanská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1420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20. 1. 2026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30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">
        <v>28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34</v>
      </c>
      <c r="F21" s="41"/>
      <c r="G21" s="41"/>
      <c r="H21" s="41"/>
      <c r="I21" s="135" t="s">
        <v>30</v>
      </c>
      <c r="J21" s="139" t="s">
        <v>28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36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95.25" customHeight="1">
      <c r="A27" s="141"/>
      <c r="B27" s="142"/>
      <c r="C27" s="141"/>
      <c r="D27" s="141"/>
      <c r="E27" s="143" t="s">
        <v>1421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ROUND((SUM(BE85:BE157)),  2)</f>
        <v>0</v>
      </c>
      <c r="G33" s="41"/>
      <c r="H33" s="41"/>
      <c r="I33" s="151">
        <v>0.20999999999999999</v>
      </c>
      <c r="J33" s="150">
        <f>ROUND(((SUM(BE85:BE157))*I33),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ROUND((SUM(BF85:BF157)),  2)</f>
        <v>0</v>
      </c>
      <c r="G34" s="41"/>
      <c r="H34" s="41"/>
      <c r="I34" s="151">
        <v>0.12</v>
      </c>
      <c r="J34" s="150">
        <f>ROUND(((SUM(BF85:BF157))*I34),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ROUND((SUM(BG85:BG157)),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ROUND((SUM(BH85:BH157)),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ROUND((SUM(BI85:BI157)),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Teplice - Navýšení kapacity parkovacích stání ul. Trnovanská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101s - Sanace aktivní zóny a zemní pláně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Teplice</v>
      </c>
      <c r="G52" s="43"/>
      <c r="H52" s="43"/>
      <c r="I52" s="35" t="s">
        <v>24</v>
      </c>
      <c r="J52" s="75" t="str">
        <f>IF(J12="","",J12)</f>
        <v>20. 1. 2026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>Projekce dopravní Filip,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105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109</v>
      </c>
      <c r="E62" s="177"/>
      <c r="F62" s="177"/>
      <c r="G62" s="177"/>
      <c r="H62" s="177"/>
      <c r="I62" s="177"/>
      <c r="J62" s="178">
        <f>J115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111</v>
      </c>
      <c r="E63" s="177"/>
      <c r="F63" s="177"/>
      <c r="G63" s="177"/>
      <c r="H63" s="177"/>
      <c r="I63" s="177"/>
      <c r="J63" s="178">
        <f>J134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J139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114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120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Teplice - Navýšení kapacity parkovacích stání ul. Trnovanská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98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101s - Sanace aktivní zóny a zemní pláně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22</v>
      </c>
      <c r="D79" s="43"/>
      <c r="E79" s="43"/>
      <c r="F79" s="30" t="str">
        <f>F12</f>
        <v>Teplice</v>
      </c>
      <c r="G79" s="43"/>
      <c r="H79" s="43"/>
      <c r="I79" s="35" t="s">
        <v>24</v>
      </c>
      <c r="J79" s="75" t="str">
        <f>IF(J12="","",J12)</f>
        <v>20. 1. 2026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26</v>
      </c>
      <c r="D81" s="43"/>
      <c r="E81" s="43"/>
      <c r="F81" s="30" t="str">
        <f>E15</f>
        <v xml:space="preserve"> </v>
      </c>
      <c r="G81" s="43"/>
      <c r="H81" s="43"/>
      <c r="I81" s="35" t="s">
        <v>33</v>
      </c>
      <c r="J81" s="39" t="str">
        <f>E21</f>
        <v>Projekce dopravní Filip, s.r.o.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36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121</v>
      </c>
      <c r="D84" s="183" t="s">
        <v>58</v>
      </c>
      <c r="E84" s="183" t="s">
        <v>54</v>
      </c>
      <c r="F84" s="183" t="s">
        <v>55</v>
      </c>
      <c r="G84" s="183" t="s">
        <v>122</v>
      </c>
      <c r="H84" s="183" t="s">
        <v>123</v>
      </c>
      <c r="I84" s="183" t="s">
        <v>124</v>
      </c>
      <c r="J84" s="183" t="s">
        <v>102</v>
      </c>
      <c r="K84" s="184" t="s">
        <v>125</v>
      </c>
      <c r="L84" s="185"/>
      <c r="M84" s="95" t="s">
        <v>28</v>
      </c>
      <c r="N84" s="96" t="s">
        <v>43</v>
      </c>
      <c r="O84" s="96" t="s">
        <v>126</v>
      </c>
      <c r="P84" s="96" t="s">
        <v>127</v>
      </c>
      <c r="Q84" s="96" t="s">
        <v>128</v>
      </c>
      <c r="R84" s="96" t="s">
        <v>129</v>
      </c>
      <c r="S84" s="96" t="s">
        <v>130</v>
      </c>
      <c r="T84" s="97" t="s">
        <v>131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132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3.7076091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72</v>
      </c>
      <c r="AU85" s="20" t="s">
        <v>103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133</v>
      </c>
      <c r="F86" s="194" t="s">
        <v>134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P87+P115+P134+P139+P154</f>
        <v>0</v>
      </c>
      <c r="Q86" s="199"/>
      <c r="R86" s="200">
        <f>R87+R115+R134+R139+R154</f>
        <v>3.7076091</v>
      </c>
      <c r="S86" s="199"/>
      <c r="T86" s="201">
        <f>T87+T115+T134+T139+T154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73</v>
      </c>
      <c r="AY86" s="202" t="s">
        <v>135</v>
      </c>
      <c r="BK86" s="204">
        <f>BK87+BK115+BK134+BK139+BK154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</v>
      </c>
      <c r="F87" s="205" t="s">
        <v>136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SUM(P88:P114)</f>
        <v>0</v>
      </c>
      <c r="Q87" s="199"/>
      <c r="R87" s="200">
        <f>SUM(R88:R114)</f>
        <v>0</v>
      </c>
      <c r="S87" s="199"/>
      <c r="T87" s="201">
        <f>SUM(T88:T114)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81</v>
      </c>
      <c r="AY87" s="202" t="s">
        <v>135</v>
      </c>
      <c r="BK87" s="204">
        <f>SUM(BK88:BK114)</f>
        <v>0</v>
      </c>
    </row>
    <row r="88" s="2" customFormat="1" ht="33" customHeight="1">
      <c r="A88" s="41"/>
      <c r="B88" s="42"/>
      <c r="C88" s="207" t="s">
        <v>81</v>
      </c>
      <c r="D88" s="207" t="s">
        <v>137</v>
      </c>
      <c r="E88" s="208" t="s">
        <v>1422</v>
      </c>
      <c r="F88" s="209" t="s">
        <v>1423</v>
      </c>
      <c r="G88" s="210" t="s">
        <v>140</v>
      </c>
      <c r="H88" s="211">
        <v>3141.23</v>
      </c>
      <c r="I88" s="212"/>
      <c r="J88" s="213">
        <f>ROUND(I88*H88,2)</f>
        <v>0</v>
      </c>
      <c r="K88" s="209" t="s">
        <v>141</v>
      </c>
      <c r="L88" s="47"/>
      <c r="M88" s="214" t="s">
        <v>28</v>
      </c>
      <c r="N88" s="215" t="s">
        <v>44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142</v>
      </c>
      <c r="AT88" s="218" t="s">
        <v>137</v>
      </c>
      <c r="AU88" s="218" t="s">
        <v>83</v>
      </c>
      <c r="AY88" s="20" t="s">
        <v>135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81</v>
      </c>
      <c r="BK88" s="219">
        <f>ROUND(I88*H88,2)</f>
        <v>0</v>
      </c>
      <c r="BL88" s="20" t="s">
        <v>142</v>
      </c>
      <c r="BM88" s="218" t="s">
        <v>1424</v>
      </c>
    </row>
    <row r="89" s="2" customFormat="1">
      <c r="A89" s="41"/>
      <c r="B89" s="42"/>
      <c r="C89" s="43"/>
      <c r="D89" s="220" t="s">
        <v>144</v>
      </c>
      <c r="E89" s="43"/>
      <c r="F89" s="221" t="s">
        <v>1425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144</v>
      </c>
      <c r="AU89" s="20" t="s">
        <v>83</v>
      </c>
    </row>
    <row r="90" s="2" customFormat="1">
      <c r="A90" s="41"/>
      <c r="B90" s="42"/>
      <c r="C90" s="43"/>
      <c r="D90" s="225" t="s">
        <v>146</v>
      </c>
      <c r="E90" s="43"/>
      <c r="F90" s="226" t="s">
        <v>1426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146</v>
      </c>
      <c r="AU90" s="20" t="s">
        <v>83</v>
      </c>
    </row>
    <row r="91" s="13" customFormat="1">
      <c r="A91" s="13"/>
      <c r="B91" s="227"/>
      <c r="C91" s="228"/>
      <c r="D91" s="220" t="s">
        <v>148</v>
      </c>
      <c r="E91" s="229" t="s">
        <v>28</v>
      </c>
      <c r="F91" s="230" t="s">
        <v>1427</v>
      </c>
      <c r="G91" s="228"/>
      <c r="H91" s="231">
        <v>1363.3499999999999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148</v>
      </c>
      <c r="AU91" s="237" t="s">
        <v>83</v>
      </c>
      <c r="AV91" s="13" t="s">
        <v>83</v>
      </c>
      <c r="AW91" s="13" t="s">
        <v>35</v>
      </c>
      <c r="AX91" s="13" t="s">
        <v>73</v>
      </c>
      <c r="AY91" s="237" t="s">
        <v>135</v>
      </c>
    </row>
    <row r="92" s="13" customFormat="1">
      <c r="A92" s="13"/>
      <c r="B92" s="227"/>
      <c r="C92" s="228"/>
      <c r="D92" s="220" t="s">
        <v>148</v>
      </c>
      <c r="E92" s="229" t="s">
        <v>28</v>
      </c>
      <c r="F92" s="230" t="s">
        <v>1428</v>
      </c>
      <c r="G92" s="228"/>
      <c r="H92" s="231">
        <v>1777.8800000000001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148</v>
      </c>
      <c r="AU92" s="237" t="s">
        <v>83</v>
      </c>
      <c r="AV92" s="13" t="s">
        <v>83</v>
      </c>
      <c r="AW92" s="13" t="s">
        <v>35</v>
      </c>
      <c r="AX92" s="13" t="s">
        <v>73</v>
      </c>
      <c r="AY92" s="237" t="s">
        <v>135</v>
      </c>
    </row>
    <row r="93" s="16" customFormat="1">
      <c r="A93" s="16"/>
      <c r="B93" s="259"/>
      <c r="C93" s="260"/>
      <c r="D93" s="220" t="s">
        <v>148</v>
      </c>
      <c r="E93" s="261" t="s">
        <v>28</v>
      </c>
      <c r="F93" s="262" t="s">
        <v>172</v>
      </c>
      <c r="G93" s="260"/>
      <c r="H93" s="263">
        <v>3141.23</v>
      </c>
      <c r="I93" s="264"/>
      <c r="J93" s="260"/>
      <c r="K93" s="260"/>
      <c r="L93" s="265"/>
      <c r="M93" s="266"/>
      <c r="N93" s="267"/>
      <c r="O93" s="267"/>
      <c r="P93" s="267"/>
      <c r="Q93" s="267"/>
      <c r="R93" s="267"/>
      <c r="S93" s="267"/>
      <c r="T93" s="268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69" t="s">
        <v>148</v>
      </c>
      <c r="AU93" s="269" t="s">
        <v>83</v>
      </c>
      <c r="AV93" s="16" t="s">
        <v>142</v>
      </c>
      <c r="AW93" s="16" t="s">
        <v>35</v>
      </c>
      <c r="AX93" s="16" t="s">
        <v>81</v>
      </c>
      <c r="AY93" s="269" t="s">
        <v>135</v>
      </c>
    </row>
    <row r="94" s="2" customFormat="1" ht="37.8" customHeight="1">
      <c r="A94" s="41"/>
      <c r="B94" s="42"/>
      <c r="C94" s="207" t="s">
        <v>83</v>
      </c>
      <c r="D94" s="207" t="s">
        <v>137</v>
      </c>
      <c r="E94" s="208" t="s">
        <v>204</v>
      </c>
      <c r="F94" s="209" t="s">
        <v>205</v>
      </c>
      <c r="G94" s="210" t="s">
        <v>140</v>
      </c>
      <c r="H94" s="211">
        <v>3141.23</v>
      </c>
      <c r="I94" s="212"/>
      <c r="J94" s="213">
        <f>ROUND(I94*H94,2)</f>
        <v>0</v>
      </c>
      <c r="K94" s="209" t="s">
        <v>141</v>
      </c>
      <c r="L94" s="47"/>
      <c r="M94" s="214" t="s">
        <v>28</v>
      </c>
      <c r="N94" s="215" t="s">
        <v>44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142</v>
      </c>
      <c r="AT94" s="218" t="s">
        <v>137</v>
      </c>
      <c r="AU94" s="218" t="s">
        <v>83</v>
      </c>
      <c r="AY94" s="20" t="s">
        <v>135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81</v>
      </c>
      <c r="BK94" s="219">
        <f>ROUND(I94*H94,2)</f>
        <v>0</v>
      </c>
      <c r="BL94" s="20" t="s">
        <v>142</v>
      </c>
      <c r="BM94" s="218" t="s">
        <v>1429</v>
      </c>
    </row>
    <row r="95" s="2" customFormat="1">
      <c r="A95" s="41"/>
      <c r="B95" s="42"/>
      <c r="C95" s="43"/>
      <c r="D95" s="220" t="s">
        <v>144</v>
      </c>
      <c r="E95" s="43"/>
      <c r="F95" s="221" t="s">
        <v>207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144</v>
      </c>
      <c r="AU95" s="20" t="s">
        <v>83</v>
      </c>
    </row>
    <row r="96" s="2" customFormat="1">
      <c r="A96" s="41"/>
      <c r="B96" s="42"/>
      <c r="C96" s="43"/>
      <c r="D96" s="225" t="s">
        <v>146</v>
      </c>
      <c r="E96" s="43"/>
      <c r="F96" s="226" t="s">
        <v>208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146</v>
      </c>
      <c r="AU96" s="20" t="s">
        <v>83</v>
      </c>
    </row>
    <row r="97" s="2" customFormat="1">
      <c r="A97" s="41"/>
      <c r="B97" s="42"/>
      <c r="C97" s="43"/>
      <c r="D97" s="220" t="s">
        <v>209</v>
      </c>
      <c r="E97" s="43"/>
      <c r="F97" s="270" t="s">
        <v>210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209</v>
      </c>
      <c r="AU97" s="20" t="s">
        <v>83</v>
      </c>
    </row>
    <row r="98" s="13" customFormat="1">
      <c r="A98" s="13"/>
      <c r="B98" s="227"/>
      <c r="C98" s="228"/>
      <c r="D98" s="220" t="s">
        <v>148</v>
      </c>
      <c r="E98" s="229" t="s">
        <v>28</v>
      </c>
      <c r="F98" s="230" t="s">
        <v>1427</v>
      </c>
      <c r="G98" s="228"/>
      <c r="H98" s="231">
        <v>1363.3499999999999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148</v>
      </c>
      <c r="AU98" s="237" t="s">
        <v>83</v>
      </c>
      <c r="AV98" s="13" t="s">
        <v>83</v>
      </c>
      <c r="AW98" s="13" t="s">
        <v>35</v>
      </c>
      <c r="AX98" s="13" t="s">
        <v>73</v>
      </c>
      <c r="AY98" s="237" t="s">
        <v>135</v>
      </c>
    </row>
    <row r="99" s="13" customFormat="1">
      <c r="A99" s="13"/>
      <c r="B99" s="227"/>
      <c r="C99" s="228"/>
      <c r="D99" s="220" t="s">
        <v>148</v>
      </c>
      <c r="E99" s="229" t="s">
        <v>28</v>
      </c>
      <c r="F99" s="230" t="s">
        <v>1428</v>
      </c>
      <c r="G99" s="228"/>
      <c r="H99" s="231">
        <v>1777.8800000000001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148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135</v>
      </c>
    </row>
    <row r="100" s="16" customFormat="1">
      <c r="A100" s="16"/>
      <c r="B100" s="259"/>
      <c r="C100" s="260"/>
      <c r="D100" s="220" t="s">
        <v>148</v>
      </c>
      <c r="E100" s="261" t="s">
        <v>28</v>
      </c>
      <c r="F100" s="262" t="s">
        <v>172</v>
      </c>
      <c r="G100" s="260"/>
      <c r="H100" s="263">
        <v>3141.23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69" t="s">
        <v>148</v>
      </c>
      <c r="AU100" s="269" t="s">
        <v>83</v>
      </c>
      <c r="AV100" s="16" t="s">
        <v>142</v>
      </c>
      <c r="AW100" s="16" t="s">
        <v>35</v>
      </c>
      <c r="AX100" s="16" t="s">
        <v>81</v>
      </c>
      <c r="AY100" s="269" t="s">
        <v>135</v>
      </c>
    </row>
    <row r="101" s="2" customFormat="1" ht="24.15" customHeight="1">
      <c r="A101" s="41"/>
      <c r="B101" s="42"/>
      <c r="C101" s="207" t="s">
        <v>161</v>
      </c>
      <c r="D101" s="207" t="s">
        <v>137</v>
      </c>
      <c r="E101" s="208" t="s">
        <v>230</v>
      </c>
      <c r="F101" s="209" t="s">
        <v>231</v>
      </c>
      <c r="G101" s="210" t="s">
        <v>232</v>
      </c>
      <c r="H101" s="211">
        <v>5654.2139999999999</v>
      </c>
      <c r="I101" s="212"/>
      <c r="J101" s="213">
        <f>ROUND(I101*H101,2)</f>
        <v>0</v>
      </c>
      <c r="K101" s="209" t="s">
        <v>141</v>
      </c>
      <c r="L101" s="47"/>
      <c r="M101" s="214" t="s">
        <v>28</v>
      </c>
      <c r="N101" s="215" t="s">
        <v>44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142</v>
      </c>
      <c r="AT101" s="218" t="s">
        <v>137</v>
      </c>
      <c r="AU101" s="218" t="s">
        <v>83</v>
      </c>
      <c r="AY101" s="20" t="s">
        <v>135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81</v>
      </c>
      <c r="BK101" s="219">
        <f>ROUND(I101*H101,2)</f>
        <v>0</v>
      </c>
      <c r="BL101" s="20" t="s">
        <v>142</v>
      </c>
      <c r="BM101" s="218" t="s">
        <v>1430</v>
      </c>
    </row>
    <row r="102" s="2" customFormat="1">
      <c r="A102" s="41"/>
      <c r="B102" s="42"/>
      <c r="C102" s="43"/>
      <c r="D102" s="220" t="s">
        <v>144</v>
      </c>
      <c r="E102" s="43"/>
      <c r="F102" s="221" t="s">
        <v>234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83</v>
      </c>
    </row>
    <row r="103" s="2" customFormat="1">
      <c r="A103" s="41"/>
      <c r="B103" s="42"/>
      <c r="C103" s="43"/>
      <c r="D103" s="225" t="s">
        <v>146</v>
      </c>
      <c r="E103" s="43"/>
      <c r="F103" s="226" t="s">
        <v>235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146</v>
      </c>
      <c r="AU103" s="20" t="s">
        <v>83</v>
      </c>
    </row>
    <row r="104" s="13" customFormat="1">
      <c r="A104" s="13"/>
      <c r="B104" s="227"/>
      <c r="C104" s="228"/>
      <c r="D104" s="220" t="s">
        <v>148</v>
      </c>
      <c r="E104" s="229" t="s">
        <v>28</v>
      </c>
      <c r="F104" s="230" t="s">
        <v>1427</v>
      </c>
      <c r="G104" s="228"/>
      <c r="H104" s="231">
        <v>1363.3499999999999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148</v>
      </c>
      <c r="AU104" s="237" t="s">
        <v>83</v>
      </c>
      <c r="AV104" s="13" t="s">
        <v>83</v>
      </c>
      <c r="AW104" s="13" t="s">
        <v>35</v>
      </c>
      <c r="AX104" s="13" t="s">
        <v>73</v>
      </c>
      <c r="AY104" s="237" t="s">
        <v>135</v>
      </c>
    </row>
    <row r="105" s="13" customFormat="1">
      <c r="A105" s="13"/>
      <c r="B105" s="227"/>
      <c r="C105" s="228"/>
      <c r="D105" s="220" t="s">
        <v>148</v>
      </c>
      <c r="E105" s="229" t="s">
        <v>28</v>
      </c>
      <c r="F105" s="230" t="s">
        <v>1428</v>
      </c>
      <c r="G105" s="228"/>
      <c r="H105" s="231">
        <v>1777.8800000000001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148</v>
      </c>
      <c r="AU105" s="237" t="s">
        <v>83</v>
      </c>
      <c r="AV105" s="13" t="s">
        <v>83</v>
      </c>
      <c r="AW105" s="13" t="s">
        <v>35</v>
      </c>
      <c r="AX105" s="13" t="s">
        <v>73</v>
      </c>
      <c r="AY105" s="237" t="s">
        <v>135</v>
      </c>
    </row>
    <row r="106" s="16" customFormat="1">
      <c r="A106" s="16"/>
      <c r="B106" s="259"/>
      <c r="C106" s="260"/>
      <c r="D106" s="220" t="s">
        <v>148</v>
      </c>
      <c r="E106" s="261" t="s">
        <v>28</v>
      </c>
      <c r="F106" s="262" t="s">
        <v>172</v>
      </c>
      <c r="G106" s="260"/>
      <c r="H106" s="263">
        <v>3141.23</v>
      </c>
      <c r="I106" s="264"/>
      <c r="J106" s="260"/>
      <c r="K106" s="260"/>
      <c r="L106" s="265"/>
      <c r="M106" s="266"/>
      <c r="N106" s="267"/>
      <c r="O106" s="267"/>
      <c r="P106" s="267"/>
      <c r="Q106" s="267"/>
      <c r="R106" s="267"/>
      <c r="S106" s="267"/>
      <c r="T106" s="268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69" t="s">
        <v>148</v>
      </c>
      <c r="AU106" s="269" t="s">
        <v>83</v>
      </c>
      <c r="AV106" s="16" t="s">
        <v>142</v>
      </c>
      <c r="AW106" s="16" t="s">
        <v>35</v>
      </c>
      <c r="AX106" s="16" t="s">
        <v>81</v>
      </c>
      <c r="AY106" s="269" t="s">
        <v>135</v>
      </c>
    </row>
    <row r="107" s="13" customFormat="1">
      <c r="A107" s="13"/>
      <c r="B107" s="227"/>
      <c r="C107" s="228"/>
      <c r="D107" s="220" t="s">
        <v>148</v>
      </c>
      <c r="E107" s="228"/>
      <c r="F107" s="230" t="s">
        <v>1431</v>
      </c>
      <c r="G107" s="228"/>
      <c r="H107" s="231">
        <v>5654.2139999999999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148</v>
      </c>
      <c r="AU107" s="237" t="s">
        <v>83</v>
      </c>
      <c r="AV107" s="13" t="s">
        <v>83</v>
      </c>
      <c r="AW107" s="13" t="s">
        <v>4</v>
      </c>
      <c r="AX107" s="13" t="s">
        <v>81</v>
      </c>
      <c r="AY107" s="237" t="s">
        <v>135</v>
      </c>
    </row>
    <row r="108" s="2" customFormat="1" ht="24.15" customHeight="1">
      <c r="A108" s="41"/>
      <c r="B108" s="42"/>
      <c r="C108" s="207" t="s">
        <v>142</v>
      </c>
      <c r="D108" s="207" t="s">
        <v>137</v>
      </c>
      <c r="E108" s="208" t="s">
        <v>281</v>
      </c>
      <c r="F108" s="209" t="s">
        <v>282</v>
      </c>
      <c r="G108" s="210" t="s">
        <v>269</v>
      </c>
      <c r="H108" s="211">
        <v>7171.3999999999996</v>
      </c>
      <c r="I108" s="212"/>
      <c r="J108" s="213">
        <f>ROUND(I108*H108,2)</f>
        <v>0</v>
      </c>
      <c r="K108" s="209" t="s">
        <v>141</v>
      </c>
      <c r="L108" s="47"/>
      <c r="M108" s="214" t="s">
        <v>28</v>
      </c>
      <c r="N108" s="215" t="s">
        <v>44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142</v>
      </c>
      <c r="AT108" s="218" t="s">
        <v>137</v>
      </c>
      <c r="AU108" s="218" t="s">
        <v>83</v>
      </c>
      <c r="AY108" s="20" t="s">
        <v>135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81</v>
      </c>
      <c r="BK108" s="219">
        <f>ROUND(I108*H108,2)</f>
        <v>0</v>
      </c>
      <c r="BL108" s="20" t="s">
        <v>142</v>
      </c>
      <c r="BM108" s="218" t="s">
        <v>1432</v>
      </c>
    </row>
    <row r="109" s="2" customFormat="1">
      <c r="A109" s="41"/>
      <c r="B109" s="42"/>
      <c r="C109" s="43"/>
      <c r="D109" s="220" t="s">
        <v>144</v>
      </c>
      <c r="E109" s="43"/>
      <c r="F109" s="221" t="s">
        <v>284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144</v>
      </c>
      <c r="AU109" s="20" t="s">
        <v>83</v>
      </c>
    </row>
    <row r="110" s="2" customFormat="1">
      <c r="A110" s="41"/>
      <c r="B110" s="42"/>
      <c r="C110" s="43"/>
      <c r="D110" s="225" t="s">
        <v>146</v>
      </c>
      <c r="E110" s="43"/>
      <c r="F110" s="226" t="s">
        <v>285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146</v>
      </c>
      <c r="AU110" s="20" t="s">
        <v>83</v>
      </c>
    </row>
    <row r="111" s="14" customFormat="1">
      <c r="A111" s="14"/>
      <c r="B111" s="238"/>
      <c r="C111" s="239"/>
      <c r="D111" s="220" t="s">
        <v>148</v>
      </c>
      <c r="E111" s="240" t="s">
        <v>28</v>
      </c>
      <c r="F111" s="241" t="s">
        <v>1433</v>
      </c>
      <c r="G111" s="239"/>
      <c r="H111" s="240" t="s">
        <v>28</v>
      </c>
      <c r="I111" s="242"/>
      <c r="J111" s="239"/>
      <c r="K111" s="239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148</v>
      </c>
      <c r="AU111" s="247" t="s">
        <v>83</v>
      </c>
      <c r="AV111" s="14" t="s">
        <v>81</v>
      </c>
      <c r="AW111" s="14" t="s">
        <v>35</v>
      </c>
      <c r="AX111" s="14" t="s">
        <v>73</v>
      </c>
      <c r="AY111" s="247" t="s">
        <v>135</v>
      </c>
    </row>
    <row r="112" s="13" customFormat="1">
      <c r="A112" s="13"/>
      <c r="B112" s="227"/>
      <c r="C112" s="228"/>
      <c r="D112" s="220" t="s">
        <v>148</v>
      </c>
      <c r="E112" s="229" t="s">
        <v>28</v>
      </c>
      <c r="F112" s="230" t="s">
        <v>1434</v>
      </c>
      <c r="G112" s="228"/>
      <c r="H112" s="231">
        <v>2726.6999999999998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148</v>
      </c>
      <c r="AU112" s="237" t="s">
        <v>83</v>
      </c>
      <c r="AV112" s="13" t="s">
        <v>83</v>
      </c>
      <c r="AW112" s="13" t="s">
        <v>35</v>
      </c>
      <c r="AX112" s="13" t="s">
        <v>73</v>
      </c>
      <c r="AY112" s="237" t="s">
        <v>135</v>
      </c>
    </row>
    <row r="113" s="13" customFormat="1">
      <c r="A113" s="13"/>
      <c r="B113" s="227"/>
      <c r="C113" s="228"/>
      <c r="D113" s="220" t="s">
        <v>148</v>
      </c>
      <c r="E113" s="229" t="s">
        <v>28</v>
      </c>
      <c r="F113" s="230" t="s">
        <v>1435</v>
      </c>
      <c r="G113" s="228"/>
      <c r="H113" s="231">
        <v>4444.6999999999998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148</v>
      </c>
      <c r="AU113" s="237" t="s">
        <v>83</v>
      </c>
      <c r="AV113" s="13" t="s">
        <v>83</v>
      </c>
      <c r="AW113" s="13" t="s">
        <v>35</v>
      </c>
      <c r="AX113" s="13" t="s">
        <v>73</v>
      </c>
      <c r="AY113" s="237" t="s">
        <v>135</v>
      </c>
    </row>
    <row r="114" s="16" customFormat="1">
      <c r="A114" s="16"/>
      <c r="B114" s="259"/>
      <c r="C114" s="260"/>
      <c r="D114" s="220" t="s">
        <v>148</v>
      </c>
      <c r="E114" s="261" t="s">
        <v>28</v>
      </c>
      <c r="F114" s="262" t="s">
        <v>172</v>
      </c>
      <c r="G114" s="260"/>
      <c r="H114" s="263">
        <v>7171.3999999999996</v>
      </c>
      <c r="I114" s="264"/>
      <c r="J114" s="260"/>
      <c r="K114" s="260"/>
      <c r="L114" s="265"/>
      <c r="M114" s="266"/>
      <c r="N114" s="267"/>
      <c r="O114" s="267"/>
      <c r="P114" s="267"/>
      <c r="Q114" s="267"/>
      <c r="R114" s="267"/>
      <c r="S114" s="267"/>
      <c r="T114" s="268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69" t="s">
        <v>148</v>
      </c>
      <c r="AU114" s="269" t="s">
        <v>83</v>
      </c>
      <c r="AV114" s="16" t="s">
        <v>142</v>
      </c>
      <c r="AW114" s="16" t="s">
        <v>35</v>
      </c>
      <c r="AX114" s="16" t="s">
        <v>81</v>
      </c>
      <c r="AY114" s="269" t="s">
        <v>135</v>
      </c>
    </row>
    <row r="115" s="12" customFormat="1" ht="22.8" customHeight="1">
      <c r="A115" s="12"/>
      <c r="B115" s="191"/>
      <c r="C115" s="192"/>
      <c r="D115" s="193" t="s">
        <v>72</v>
      </c>
      <c r="E115" s="205" t="s">
        <v>188</v>
      </c>
      <c r="F115" s="205" t="s">
        <v>452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SUM(P116:P133)</f>
        <v>0</v>
      </c>
      <c r="Q115" s="199"/>
      <c r="R115" s="200">
        <f>SUM(R116:R133)</f>
        <v>0</v>
      </c>
      <c r="S115" s="199"/>
      <c r="T115" s="201">
        <f>SUM(T116:T133)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81</v>
      </c>
      <c r="AT115" s="203" t="s">
        <v>72</v>
      </c>
      <c r="AU115" s="203" t="s">
        <v>81</v>
      </c>
      <c r="AY115" s="202" t="s">
        <v>135</v>
      </c>
      <c r="BK115" s="204">
        <f>SUM(BK116:BK133)</f>
        <v>0</v>
      </c>
    </row>
    <row r="116" s="2" customFormat="1" ht="24.15" customHeight="1">
      <c r="A116" s="41"/>
      <c r="B116" s="42"/>
      <c r="C116" s="207" t="s">
        <v>188</v>
      </c>
      <c r="D116" s="207" t="s">
        <v>137</v>
      </c>
      <c r="E116" s="208" t="s">
        <v>1436</v>
      </c>
      <c r="F116" s="209" t="s">
        <v>1437</v>
      </c>
      <c r="G116" s="210" t="s">
        <v>269</v>
      </c>
      <c r="H116" s="211">
        <v>5707.8159999999998</v>
      </c>
      <c r="I116" s="212"/>
      <c r="J116" s="213">
        <f>ROUND(I116*H116,2)</f>
        <v>0</v>
      </c>
      <c r="K116" s="209" t="s">
        <v>141</v>
      </c>
      <c r="L116" s="47"/>
      <c r="M116" s="214" t="s">
        <v>28</v>
      </c>
      <c r="N116" s="215" t="s">
        <v>44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142</v>
      </c>
      <c r="AT116" s="218" t="s">
        <v>137</v>
      </c>
      <c r="AU116" s="218" t="s">
        <v>83</v>
      </c>
      <c r="AY116" s="20" t="s">
        <v>135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81</v>
      </c>
      <c r="BK116" s="219">
        <f>ROUND(I116*H116,2)</f>
        <v>0</v>
      </c>
      <c r="BL116" s="20" t="s">
        <v>142</v>
      </c>
      <c r="BM116" s="218" t="s">
        <v>1438</v>
      </c>
    </row>
    <row r="117" s="2" customFormat="1">
      <c r="A117" s="41"/>
      <c r="B117" s="42"/>
      <c r="C117" s="43"/>
      <c r="D117" s="220" t="s">
        <v>144</v>
      </c>
      <c r="E117" s="43"/>
      <c r="F117" s="221" t="s">
        <v>1439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83</v>
      </c>
    </row>
    <row r="118" s="2" customFormat="1">
      <c r="A118" s="41"/>
      <c r="B118" s="42"/>
      <c r="C118" s="43"/>
      <c r="D118" s="225" t="s">
        <v>146</v>
      </c>
      <c r="E118" s="43"/>
      <c r="F118" s="226" t="s">
        <v>1440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146</v>
      </c>
      <c r="AU118" s="20" t="s">
        <v>83</v>
      </c>
    </row>
    <row r="119" s="2" customFormat="1">
      <c r="A119" s="41"/>
      <c r="B119" s="42"/>
      <c r="C119" s="43"/>
      <c r="D119" s="220" t="s">
        <v>209</v>
      </c>
      <c r="E119" s="43"/>
      <c r="F119" s="270" t="s">
        <v>1441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209</v>
      </c>
      <c r="AU119" s="20" t="s">
        <v>83</v>
      </c>
    </row>
    <row r="120" s="14" customFormat="1">
      <c r="A120" s="14"/>
      <c r="B120" s="238"/>
      <c r="C120" s="239"/>
      <c r="D120" s="220" t="s">
        <v>148</v>
      </c>
      <c r="E120" s="240" t="s">
        <v>28</v>
      </c>
      <c r="F120" s="241" t="s">
        <v>1442</v>
      </c>
      <c r="G120" s="239"/>
      <c r="H120" s="240" t="s">
        <v>28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148</v>
      </c>
      <c r="AU120" s="247" t="s">
        <v>83</v>
      </c>
      <c r="AV120" s="14" t="s">
        <v>81</v>
      </c>
      <c r="AW120" s="14" t="s">
        <v>35</v>
      </c>
      <c r="AX120" s="14" t="s">
        <v>73</v>
      </c>
      <c r="AY120" s="247" t="s">
        <v>135</v>
      </c>
    </row>
    <row r="121" s="13" customFormat="1">
      <c r="A121" s="13"/>
      <c r="B121" s="227"/>
      <c r="C121" s="228"/>
      <c r="D121" s="220" t="s">
        <v>148</v>
      </c>
      <c r="E121" s="229" t="s">
        <v>28</v>
      </c>
      <c r="F121" s="230" t="s">
        <v>1443</v>
      </c>
      <c r="G121" s="228"/>
      <c r="H121" s="231">
        <v>5707.8159999999998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148</v>
      </c>
      <c r="AU121" s="237" t="s">
        <v>83</v>
      </c>
      <c r="AV121" s="13" t="s">
        <v>83</v>
      </c>
      <c r="AW121" s="13" t="s">
        <v>35</v>
      </c>
      <c r="AX121" s="13" t="s">
        <v>73</v>
      </c>
      <c r="AY121" s="237" t="s">
        <v>135</v>
      </c>
    </row>
    <row r="122" s="16" customFormat="1">
      <c r="A122" s="16"/>
      <c r="B122" s="259"/>
      <c r="C122" s="260"/>
      <c r="D122" s="220" t="s">
        <v>148</v>
      </c>
      <c r="E122" s="261" t="s">
        <v>28</v>
      </c>
      <c r="F122" s="262" t="s">
        <v>172</v>
      </c>
      <c r="G122" s="260"/>
      <c r="H122" s="263">
        <v>5707.8159999999998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9" t="s">
        <v>148</v>
      </c>
      <c r="AU122" s="269" t="s">
        <v>83</v>
      </c>
      <c r="AV122" s="16" t="s">
        <v>142</v>
      </c>
      <c r="AW122" s="16" t="s">
        <v>35</v>
      </c>
      <c r="AX122" s="16" t="s">
        <v>81</v>
      </c>
      <c r="AY122" s="269" t="s">
        <v>135</v>
      </c>
    </row>
    <row r="123" s="2" customFormat="1" ht="24.15" customHeight="1">
      <c r="A123" s="41"/>
      <c r="B123" s="42"/>
      <c r="C123" s="207" t="s">
        <v>1043</v>
      </c>
      <c r="D123" s="207" t="s">
        <v>137</v>
      </c>
      <c r="E123" s="208" t="s">
        <v>1444</v>
      </c>
      <c r="F123" s="209" t="s">
        <v>1445</v>
      </c>
      <c r="G123" s="210" t="s">
        <v>269</v>
      </c>
      <c r="H123" s="211">
        <v>3181.5839999999998</v>
      </c>
      <c r="I123" s="212"/>
      <c r="J123" s="213">
        <f>ROUND(I123*H123,2)</f>
        <v>0</v>
      </c>
      <c r="K123" s="209" t="s">
        <v>141</v>
      </c>
      <c r="L123" s="47"/>
      <c r="M123" s="214" t="s">
        <v>28</v>
      </c>
      <c r="N123" s="215" t="s">
        <v>44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142</v>
      </c>
      <c r="AT123" s="218" t="s">
        <v>137</v>
      </c>
      <c r="AU123" s="218" t="s">
        <v>83</v>
      </c>
      <c r="AY123" s="20" t="s">
        <v>135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81</v>
      </c>
      <c r="BK123" s="219">
        <f>ROUND(I123*H123,2)</f>
        <v>0</v>
      </c>
      <c r="BL123" s="20" t="s">
        <v>142</v>
      </c>
      <c r="BM123" s="218" t="s">
        <v>1446</v>
      </c>
    </row>
    <row r="124" s="2" customFormat="1">
      <c r="A124" s="41"/>
      <c r="B124" s="42"/>
      <c r="C124" s="43"/>
      <c r="D124" s="220" t="s">
        <v>144</v>
      </c>
      <c r="E124" s="43"/>
      <c r="F124" s="221" t="s">
        <v>1447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83</v>
      </c>
    </row>
    <row r="125" s="2" customFormat="1">
      <c r="A125" s="41"/>
      <c r="B125" s="42"/>
      <c r="C125" s="43"/>
      <c r="D125" s="225" t="s">
        <v>146</v>
      </c>
      <c r="E125" s="43"/>
      <c r="F125" s="226" t="s">
        <v>1448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146</v>
      </c>
      <c r="AU125" s="20" t="s">
        <v>83</v>
      </c>
    </row>
    <row r="126" s="13" customFormat="1">
      <c r="A126" s="13"/>
      <c r="B126" s="227"/>
      <c r="C126" s="228"/>
      <c r="D126" s="220" t="s">
        <v>148</v>
      </c>
      <c r="E126" s="229" t="s">
        <v>28</v>
      </c>
      <c r="F126" s="230" t="s">
        <v>1449</v>
      </c>
      <c r="G126" s="228"/>
      <c r="H126" s="231">
        <v>8889.3999999999996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148</v>
      </c>
      <c r="AU126" s="237" t="s">
        <v>83</v>
      </c>
      <c r="AV126" s="13" t="s">
        <v>83</v>
      </c>
      <c r="AW126" s="13" t="s">
        <v>35</v>
      </c>
      <c r="AX126" s="13" t="s">
        <v>73</v>
      </c>
      <c r="AY126" s="237" t="s">
        <v>135</v>
      </c>
    </row>
    <row r="127" s="14" customFormat="1">
      <c r="A127" s="14"/>
      <c r="B127" s="238"/>
      <c r="C127" s="239"/>
      <c r="D127" s="220" t="s">
        <v>148</v>
      </c>
      <c r="E127" s="240" t="s">
        <v>28</v>
      </c>
      <c r="F127" s="241" t="s">
        <v>1442</v>
      </c>
      <c r="G127" s="239"/>
      <c r="H127" s="240" t="s">
        <v>28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148</v>
      </c>
      <c r="AU127" s="247" t="s">
        <v>83</v>
      </c>
      <c r="AV127" s="14" t="s">
        <v>81</v>
      </c>
      <c r="AW127" s="14" t="s">
        <v>35</v>
      </c>
      <c r="AX127" s="14" t="s">
        <v>73</v>
      </c>
      <c r="AY127" s="247" t="s">
        <v>135</v>
      </c>
    </row>
    <row r="128" s="13" customFormat="1">
      <c r="A128" s="13"/>
      <c r="B128" s="227"/>
      <c r="C128" s="228"/>
      <c r="D128" s="220" t="s">
        <v>148</v>
      </c>
      <c r="E128" s="229" t="s">
        <v>28</v>
      </c>
      <c r="F128" s="230" t="s">
        <v>1450</v>
      </c>
      <c r="G128" s="228"/>
      <c r="H128" s="231">
        <v>-5707.8159999999998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148</v>
      </c>
      <c r="AU128" s="237" t="s">
        <v>83</v>
      </c>
      <c r="AV128" s="13" t="s">
        <v>83</v>
      </c>
      <c r="AW128" s="13" t="s">
        <v>35</v>
      </c>
      <c r="AX128" s="13" t="s">
        <v>73</v>
      </c>
      <c r="AY128" s="237" t="s">
        <v>135</v>
      </c>
    </row>
    <row r="129" s="16" customFormat="1">
      <c r="A129" s="16"/>
      <c r="B129" s="259"/>
      <c r="C129" s="260"/>
      <c r="D129" s="220" t="s">
        <v>148</v>
      </c>
      <c r="E129" s="261" t="s">
        <v>28</v>
      </c>
      <c r="F129" s="262" t="s">
        <v>172</v>
      </c>
      <c r="G129" s="260"/>
      <c r="H129" s="263">
        <v>3181.5839999999998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9" t="s">
        <v>148</v>
      </c>
      <c r="AU129" s="269" t="s">
        <v>83</v>
      </c>
      <c r="AV129" s="16" t="s">
        <v>142</v>
      </c>
      <c r="AW129" s="16" t="s">
        <v>35</v>
      </c>
      <c r="AX129" s="16" t="s">
        <v>81</v>
      </c>
      <c r="AY129" s="269" t="s">
        <v>135</v>
      </c>
    </row>
    <row r="130" s="2" customFormat="1" ht="24.15" customHeight="1">
      <c r="A130" s="41"/>
      <c r="B130" s="42"/>
      <c r="C130" s="207" t="s">
        <v>203</v>
      </c>
      <c r="D130" s="207" t="s">
        <v>137</v>
      </c>
      <c r="E130" s="208" t="s">
        <v>1451</v>
      </c>
      <c r="F130" s="209" t="s">
        <v>1452</v>
      </c>
      <c r="G130" s="210" t="s">
        <v>269</v>
      </c>
      <c r="H130" s="211">
        <v>5453.3999999999996</v>
      </c>
      <c r="I130" s="212"/>
      <c r="J130" s="213">
        <f>ROUND(I130*H130,2)</f>
        <v>0</v>
      </c>
      <c r="K130" s="209" t="s">
        <v>141</v>
      </c>
      <c r="L130" s="47"/>
      <c r="M130" s="214" t="s">
        <v>28</v>
      </c>
      <c r="N130" s="215" t="s">
        <v>44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142</v>
      </c>
      <c r="AT130" s="218" t="s">
        <v>137</v>
      </c>
      <c r="AU130" s="218" t="s">
        <v>83</v>
      </c>
      <c r="AY130" s="20" t="s">
        <v>135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81</v>
      </c>
      <c r="BK130" s="219">
        <f>ROUND(I130*H130,2)</f>
        <v>0</v>
      </c>
      <c r="BL130" s="20" t="s">
        <v>142</v>
      </c>
      <c r="BM130" s="218" t="s">
        <v>1453</v>
      </c>
    </row>
    <row r="131" s="2" customFormat="1">
      <c r="A131" s="41"/>
      <c r="B131" s="42"/>
      <c r="C131" s="43"/>
      <c r="D131" s="220" t="s">
        <v>144</v>
      </c>
      <c r="E131" s="43"/>
      <c r="F131" s="221" t="s">
        <v>1454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83</v>
      </c>
    </row>
    <row r="132" s="2" customFormat="1">
      <c r="A132" s="41"/>
      <c r="B132" s="42"/>
      <c r="C132" s="43"/>
      <c r="D132" s="225" t="s">
        <v>146</v>
      </c>
      <c r="E132" s="43"/>
      <c r="F132" s="226" t="s">
        <v>1455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146</v>
      </c>
      <c r="AU132" s="20" t="s">
        <v>83</v>
      </c>
    </row>
    <row r="133" s="13" customFormat="1">
      <c r="A133" s="13"/>
      <c r="B133" s="227"/>
      <c r="C133" s="228"/>
      <c r="D133" s="220" t="s">
        <v>148</v>
      </c>
      <c r="E133" s="229" t="s">
        <v>28</v>
      </c>
      <c r="F133" s="230" t="s">
        <v>1456</v>
      </c>
      <c r="G133" s="228"/>
      <c r="H133" s="231">
        <v>5453.3999999999996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148</v>
      </c>
      <c r="AU133" s="237" t="s">
        <v>83</v>
      </c>
      <c r="AV133" s="13" t="s">
        <v>83</v>
      </c>
      <c r="AW133" s="13" t="s">
        <v>35</v>
      </c>
      <c r="AX133" s="13" t="s">
        <v>81</v>
      </c>
      <c r="AY133" s="237" t="s">
        <v>135</v>
      </c>
    </row>
    <row r="134" s="12" customFormat="1" ht="22.8" customHeight="1">
      <c r="A134" s="12"/>
      <c r="B134" s="191"/>
      <c r="C134" s="192"/>
      <c r="D134" s="193" t="s">
        <v>72</v>
      </c>
      <c r="E134" s="205" t="s">
        <v>222</v>
      </c>
      <c r="F134" s="205" t="s">
        <v>769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SUM(P135:P138)</f>
        <v>0</v>
      </c>
      <c r="Q134" s="199"/>
      <c r="R134" s="200">
        <f>SUM(R135:R138)</f>
        <v>3.7076091</v>
      </c>
      <c r="S134" s="199"/>
      <c r="T134" s="201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81</v>
      </c>
      <c r="AT134" s="203" t="s">
        <v>72</v>
      </c>
      <c r="AU134" s="203" t="s">
        <v>81</v>
      </c>
      <c r="AY134" s="202" t="s">
        <v>135</v>
      </c>
      <c r="BK134" s="204">
        <f>SUM(BK135:BK138)</f>
        <v>0</v>
      </c>
    </row>
    <row r="135" s="2" customFormat="1" ht="24.15" customHeight="1">
      <c r="A135" s="41"/>
      <c r="B135" s="42"/>
      <c r="C135" s="207" t="s">
        <v>214</v>
      </c>
      <c r="D135" s="207" t="s">
        <v>137</v>
      </c>
      <c r="E135" s="208" t="s">
        <v>1457</v>
      </c>
      <c r="F135" s="209" t="s">
        <v>1458</v>
      </c>
      <c r="G135" s="210" t="s">
        <v>269</v>
      </c>
      <c r="H135" s="211">
        <v>7888.5299999999997</v>
      </c>
      <c r="I135" s="212"/>
      <c r="J135" s="213">
        <f>ROUND(I135*H135,2)</f>
        <v>0</v>
      </c>
      <c r="K135" s="209" t="s">
        <v>141</v>
      </c>
      <c r="L135" s="47"/>
      <c r="M135" s="214" t="s">
        <v>28</v>
      </c>
      <c r="N135" s="215" t="s">
        <v>44</v>
      </c>
      <c r="O135" s="87"/>
      <c r="P135" s="216">
        <f>O135*H135</f>
        <v>0</v>
      </c>
      <c r="Q135" s="216">
        <v>0.00046999999999999999</v>
      </c>
      <c r="R135" s="216">
        <f>Q135*H135</f>
        <v>3.7076091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142</v>
      </c>
      <c r="AT135" s="218" t="s">
        <v>137</v>
      </c>
      <c r="AU135" s="218" t="s">
        <v>83</v>
      </c>
      <c r="AY135" s="20" t="s">
        <v>135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81</v>
      </c>
      <c r="BK135" s="219">
        <f>ROUND(I135*H135,2)</f>
        <v>0</v>
      </c>
      <c r="BL135" s="20" t="s">
        <v>142</v>
      </c>
      <c r="BM135" s="218" t="s">
        <v>1459</v>
      </c>
    </row>
    <row r="136" s="2" customFormat="1">
      <c r="A136" s="41"/>
      <c r="B136" s="42"/>
      <c r="C136" s="43"/>
      <c r="D136" s="220" t="s">
        <v>144</v>
      </c>
      <c r="E136" s="43"/>
      <c r="F136" s="221" t="s">
        <v>1460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83</v>
      </c>
    </row>
    <row r="137" s="2" customFormat="1">
      <c r="A137" s="41"/>
      <c r="B137" s="42"/>
      <c r="C137" s="43"/>
      <c r="D137" s="225" t="s">
        <v>146</v>
      </c>
      <c r="E137" s="43"/>
      <c r="F137" s="226" t="s">
        <v>1461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146</v>
      </c>
      <c r="AU137" s="20" t="s">
        <v>83</v>
      </c>
    </row>
    <row r="138" s="13" customFormat="1">
      <c r="A138" s="13"/>
      <c r="B138" s="227"/>
      <c r="C138" s="228"/>
      <c r="D138" s="220" t="s">
        <v>148</v>
      </c>
      <c r="E138" s="229" t="s">
        <v>28</v>
      </c>
      <c r="F138" s="230" t="s">
        <v>1462</v>
      </c>
      <c r="G138" s="228"/>
      <c r="H138" s="231">
        <v>7888.5299999999997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148</v>
      </c>
      <c r="AU138" s="237" t="s">
        <v>83</v>
      </c>
      <c r="AV138" s="13" t="s">
        <v>83</v>
      </c>
      <c r="AW138" s="13" t="s">
        <v>35</v>
      </c>
      <c r="AX138" s="13" t="s">
        <v>81</v>
      </c>
      <c r="AY138" s="237" t="s">
        <v>135</v>
      </c>
    </row>
    <row r="139" s="12" customFormat="1" ht="22.8" customHeight="1">
      <c r="A139" s="12"/>
      <c r="B139" s="191"/>
      <c r="C139" s="192"/>
      <c r="D139" s="193" t="s">
        <v>72</v>
      </c>
      <c r="E139" s="205" t="s">
        <v>1186</v>
      </c>
      <c r="F139" s="205" t="s">
        <v>1187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SUM(P140:P153)</f>
        <v>0</v>
      </c>
      <c r="Q139" s="199"/>
      <c r="R139" s="200">
        <f>SUM(R140:R153)</f>
        <v>0</v>
      </c>
      <c r="S139" s="199"/>
      <c r="T139" s="201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81</v>
      </c>
      <c r="AT139" s="203" t="s">
        <v>72</v>
      </c>
      <c r="AU139" s="203" t="s">
        <v>81</v>
      </c>
      <c r="AY139" s="202" t="s">
        <v>135</v>
      </c>
      <c r="BK139" s="204">
        <f>SUM(BK140:BK153)</f>
        <v>0</v>
      </c>
    </row>
    <row r="140" s="2" customFormat="1" ht="21.75" customHeight="1">
      <c r="A140" s="41"/>
      <c r="B140" s="42"/>
      <c r="C140" s="207" t="s">
        <v>222</v>
      </c>
      <c r="D140" s="207" t="s">
        <v>137</v>
      </c>
      <c r="E140" s="208" t="s">
        <v>1196</v>
      </c>
      <c r="F140" s="209" t="s">
        <v>1197</v>
      </c>
      <c r="G140" s="210" t="s">
        <v>232</v>
      </c>
      <c r="H140" s="211">
        <v>2168.9699999999998</v>
      </c>
      <c r="I140" s="212"/>
      <c r="J140" s="213">
        <f>ROUND(I140*H140,2)</f>
        <v>0</v>
      </c>
      <c r="K140" s="209" t="s">
        <v>141</v>
      </c>
      <c r="L140" s="47"/>
      <c r="M140" s="214" t="s">
        <v>28</v>
      </c>
      <c r="N140" s="215" t="s">
        <v>44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142</v>
      </c>
      <c r="AT140" s="218" t="s">
        <v>137</v>
      </c>
      <c r="AU140" s="218" t="s">
        <v>83</v>
      </c>
      <c r="AY140" s="20" t="s">
        <v>135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81</v>
      </c>
      <c r="BK140" s="219">
        <f>ROUND(I140*H140,2)</f>
        <v>0</v>
      </c>
      <c r="BL140" s="20" t="s">
        <v>142</v>
      </c>
      <c r="BM140" s="218" t="s">
        <v>1463</v>
      </c>
    </row>
    <row r="141" s="2" customFormat="1">
      <c r="A141" s="41"/>
      <c r="B141" s="42"/>
      <c r="C141" s="43"/>
      <c r="D141" s="220" t="s">
        <v>144</v>
      </c>
      <c r="E141" s="43"/>
      <c r="F141" s="221" t="s">
        <v>1199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83</v>
      </c>
    </row>
    <row r="142" s="2" customFormat="1">
      <c r="A142" s="41"/>
      <c r="B142" s="42"/>
      <c r="C142" s="43"/>
      <c r="D142" s="225" t="s">
        <v>146</v>
      </c>
      <c r="E142" s="43"/>
      <c r="F142" s="226" t="s">
        <v>1200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146</v>
      </c>
      <c r="AU142" s="20" t="s">
        <v>83</v>
      </c>
    </row>
    <row r="143" s="13" customFormat="1">
      <c r="A143" s="13"/>
      <c r="B143" s="227"/>
      <c r="C143" s="228"/>
      <c r="D143" s="220" t="s">
        <v>148</v>
      </c>
      <c r="E143" s="229" t="s">
        <v>28</v>
      </c>
      <c r="F143" s="230" t="s">
        <v>1464</v>
      </c>
      <c r="G143" s="228"/>
      <c r="H143" s="231">
        <v>2168.9699999999998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148</v>
      </c>
      <c r="AU143" s="237" t="s">
        <v>83</v>
      </c>
      <c r="AV143" s="13" t="s">
        <v>83</v>
      </c>
      <c r="AW143" s="13" t="s">
        <v>35</v>
      </c>
      <c r="AX143" s="13" t="s">
        <v>73</v>
      </c>
      <c r="AY143" s="237" t="s">
        <v>135</v>
      </c>
    </row>
    <row r="144" s="16" customFormat="1">
      <c r="A144" s="16"/>
      <c r="B144" s="259"/>
      <c r="C144" s="260"/>
      <c r="D144" s="220" t="s">
        <v>148</v>
      </c>
      <c r="E144" s="261" t="s">
        <v>28</v>
      </c>
      <c r="F144" s="262" t="s">
        <v>172</v>
      </c>
      <c r="G144" s="260"/>
      <c r="H144" s="263">
        <v>2168.9699999999998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9" t="s">
        <v>148</v>
      </c>
      <c r="AU144" s="269" t="s">
        <v>83</v>
      </c>
      <c r="AV144" s="16" t="s">
        <v>142</v>
      </c>
      <c r="AW144" s="16" t="s">
        <v>35</v>
      </c>
      <c r="AX144" s="16" t="s">
        <v>81</v>
      </c>
      <c r="AY144" s="269" t="s">
        <v>135</v>
      </c>
    </row>
    <row r="145" s="2" customFormat="1" ht="24.15" customHeight="1">
      <c r="A145" s="41"/>
      <c r="B145" s="42"/>
      <c r="C145" s="207" t="s">
        <v>229</v>
      </c>
      <c r="D145" s="207" t="s">
        <v>137</v>
      </c>
      <c r="E145" s="208" t="s">
        <v>1204</v>
      </c>
      <c r="F145" s="209" t="s">
        <v>1205</v>
      </c>
      <c r="G145" s="210" t="s">
        <v>232</v>
      </c>
      <c r="H145" s="211">
        <v>13013.82</v>
      </c>
      <c r="I145" s="212"/>
      <c r="J145" s="213">
        <f>ROUND(I145*H145,2)</f>
        <v>0</v>
      </c>
      <c r="K145" s="209" t="s">
        <v>141</v>
      </c>
      <c r="L145" s="47"/>
      <c r="M145" s="214" t="s">
        <v>28</v>
      </c>
      <c r="N145" s="215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142</v>
      </c>
      <c r="AT145" s="218" t="s">
        <v>137</v>
      </c>
      <c r="AU145" s="218" t="s">
        <v>83</v>
      </c>
      <c r="AY145" s="20" t="s">
        <v>135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81</v>
      </c>
      <c r="BK145" s="219">
        <f>ROUND(I145*H145,2)</f>
        <v>0</v>
      </c>
      <c r="BL145" s="20" t="s">
        <v>142</v>
      </c>
      <c r="BM145" s="218" t="s">
        <v>1465</v>
      </c>
    </row>
    <row r="146" s="2" customFormat="1">
      <c r="A146" s="41"/>
      <c r="B146" s="42"/>
      <c r="C146" s="43"/>
      <c r="D146" s="220" t="s">
        <v>144</v>
      </c>
      <c r="E146" s="43"/>
      <c r="F146" s="221" t="s">
        <v>1207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144</v>
      </c>
      <c r="AU146" s="20" t="s">
        <v>83</v>
      </c>
    </row>
    <row r="147" s="2" customFormat="1">
      <c r="A147" s="41"/>
      <c r="B147" s="42"/>
      <c r="C147" s="43"/>
      <c r="D147" s="225" t="s">
        <v>146</v>
      </c>
      <c r="E147" s="43"/>
      <c r="F147" s="226" t="s">
        <v>1208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146</v>
      </c>
      <c r="AU147" s="20" t="s">
        <v>83</v>
      </c>
    </row>
    <row r="148" s="2" customFormat="1">
      <c r="A148" s="41"/>
      <c r="B148" s="42"/>
      <c r="C148" s="43"/>
      <c r="D148" s="220" t="s">
        <v>209</v>
      </c>
      <c r="E148" s="43"/>
      <c r="F148" s="270" t="s">
        <v>210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209</v>
      </c>
      <c r="AU148" s="20" t="s">
        <v>83</v>
      </c>
    </row>
    <row r="149" s="13" customFormat="1">
      <c r="A149" s="13"/>
      <c r="B149" s="227"/>
      <c r="C149" s="228"/>
      <c r="D149" s="220" t="s">
        <v>148</v>
      </c>
      <c r="E149" s="229" t="s">
        <v>28</v>
      </c>
      <c r="F149" s="230" t="s">
        <v>1466</v>
      </c>
      <c r="G149" s="228"/>
      <c r="H149" s="231">
        <v>13013.82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148</v>
      </c>
      <c r="AU149" s="237" t="s">
        <v>83</v>
      </c>
      <c r="AV149" s="13" t="s">
        <v>83</v>
      </c>
      <c r="AW149" s="13" t="s">
        <v>35</v>
      </c>
      <c r="AX149" s="13" t="s">
        <v>81</v>
      </c>
      <c r="AY149" s="237" t="s">
        <v>135</v>
      </c>
    </row>
    <row r="150" s="2" customFormat="1" ht="24.15" customHeight="1">
      <c r="A150" s="41"/>
      <c r="B150" s="42"/>
      <c r="C150" s="207" t="s">
        <v>238</v>
      </c>
      <c r="D150" s="207" t="s">
        <v>137</v>
      </c>
      <c r="E150" s="208" t="s">
        <v>1467</v>
      </c>
      <c r="F150" s="209" t="s">
        <v>1468</v>
      </c>
      <c r="G150" s="210" t="s">
        <v>232</v>
      </c>
      <c r="H150" s="211">
        <v>2168.9699999999998</v>
      </c>
      <c r="I150" s="212"/>
      <c r="J150" s="213">
        <f>ROUND(I150*H150,2)</f>
        <v>0</v>
      </c>
      <c r="K150" s="209" t="s">
        <v>141</v>
      </c>
      <c r="L150" s="47"/>
      <c r="M150" s="214" t="s">
        <v>28</v>
      </c>
      <c r="N150" s="215" t="s">
        <v>44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142</v>
      </c>
      <c r="AT150" s="218" t="s">
        <v>137</v>
      </c>
      <c r="AU150" s="218" t="s">
        <v>83</v>
      </c>
      <c r="AY150" s="20" t="s">
        <v>135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81</v>
      </c>
      <c r="BK150" s="219">
        <f>ROUND(I150*H150,2)</f>
        <v>0</v>
      </c>
      <c r="BL150" s="20" t="s">
        <v>142</v>
      </c>
      <c r="BM150" s="218" t="s">
        <v>1469</v>
      </c>
    </row>
    <row r="151" s="2" customFormat="1">
      <c r="A151" s="41"/>
      <c r="B151" s="42"/>
      <c r="C151" s="43"/>
      <c r="D151" s="220" t="s">
        <v>144</v>
      </c>
      <c r="E151" s="43"/>
      <c r="F151" s="221" t="s">
        <v>1470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83</v>
      </c>
    </row>
    <row r="152" s="2" customFormat="1">
      <c r="A152" s="41"/>
      <c r="B152" s="42"/>
      <c r="C152" s="43"/>
      <c r="D152" s="225" t="s">
        <v>146</v>
      </c>
      <c r="E152" s="43"/>
      <c r="F152" s="226" t="s">
        <v>1471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146</v>
      </c>
      <c r="AU152" s="20" t="s">
        <v>83</v>
      </c>
    </row>
    <row r="153" s="13" customFormat="1">
      <c r="A153" s="13"/>
      <c r="B153" s="227"/>
      <c r="C153" s="228"/>
      <c r="D153" s="220" t="s">
        <v>148</v>
      </c>
      <c r="E153" s="229" t="s">
        <v>28</v>
      </c>
      <c r="F153" s="230" t="s">
        <v>1472</v>
      </c>
      <c r="G153" s="228"/>
      <c r="H153" s="231">
        <v>2168.9699999999998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148</v>
      </c>
      <c r="AU153" s="237" t="s">
        <v>83</v>
      </c>
      <c r="AV153" s="13" t="s">
        <v>83</v>
      </c>
      <c r="AW153" s="13" t="s">
        <v>35</v>
      </c>
      <c r="AX153" s="13" t="s">
        <v>81</v>
      </c>
      <c r="AY153" s="237" t="s">
        <v>135</v>
      </c>
    </row>
    <row r="154" s="12" customFormat="1" ht="22.8" customHeight="1">
      <c r="A154" s="12"/>
      <c r="B154" s="191"/>
      <c r="C154" s="192"/>
      <c r="D154" s="193" t="s">
        <v>72</v>
      </c>
      <c r="E154" s="205" t="s">
        <v>1252</v>
      </c>
      <c r="F154" s="205" t="s">
        <v>1253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SUM(P155:P157)</f>
        <v>0</v>
      </c>
      <c r="Q154" s="199"/>
      <c r="R154" s="200">
        <f>SUM(R155:R157)</f>
        <v>0</v>
      </c>
      <c r="S154" s="199"/>
      <c r="T154" s="201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81</v>
      </c>
      <c r="AT154" s="203" t="s">
        <v>72</v>
      </c>
      <c r="AU154" s="203" t="s">
        <v>81</v>
      </c>
      <c r="AY154" s="202" t="s">
        <v>135</v>
      </c>
      <c r="BK154" s="204">
        <f>SUM(BK155:BK157)</f>
        <v>0</v>
      </c>
    </row>
    <row r="155" s="2" customFormat="1" ht="33" customHeight="1">
      <c r="A155" s="41"/>
      <c r="B155" s="42"/>
      <c r="C155" s="207" t="s">
        <v>8</v>
      </c>
      <c r="D155" s="207" t="s">
        <v>137</v>
      </c>
      <c r="E155" s="208" t="s">
        <v>1473</v>
      </c>
      <c r="F155" s="209" t="s">
        <v>1474</v>
      </c>
      <c r="G155" s="210" t="s">
        <v>232</v>
      </c>
      <c r="H155" s="211">
        <v>3.7080000000000002</v>
      </c>
      <c r="I155" s="212"/>
      <c r="J155" s="213">
        <f>ROUND(I155*H155,2)</f>
        <v>0</v>
      </c>
      <c r="K155" s="209" t="s">
        <v>141</v>
      </c>
      <c r="L155" s="47"/>
      <c r="M155" s="214" t="s">
        <v>28</v>
      </c>
      <c r="N155" s="215" t="s">
        <v>44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142</v>
      </c>
      <c r="AT155" s="218" t="s">
        <v>137</v>
      </c>
      <c r="AU155" s="218" t="s">
        <v>83</v>
      </c>
      <c r="AY155" s="20" t="s">
        <v>135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81</v>
      </c>
      <c r="BK155" s="219">
        <f>ROUND(I155*H155,2)</f>
        <v>0</v>
      </c>
      <c r="BL155" s="20" t="s">
        <v>142</v>
      </c>
      <c r="BM155" s="218" t="s">
        <v>1475</v>
      </c>
    </row>
    <row r="156" s="2" customFormat="1">
      <c r="A156" s="41"/>
      <c r="B156" s="42"/>
      <c r="C156" s="43"/>
      <c r="D156" s="220" t="s">
        <v>144</v>
      </c>
      <c r="E156" s="43"/>
      <c r="F156" s="221" t="s">
        <v>1476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83</v>
      </c>
    </row>
    <row r="157" s="2" customFormat="1">
      <c r="A157" s="41"/>
      <c r="B157" s="42"/>
      <c r="C157" s="43"/>
      <c r="D157" s="225" t="s">
        <v>146</v>
      </c>
      <c r="E157" s="43"/>
      <c r="F157" s="226" t="s">
        <v>1477</v>
      </c>
      <c r="G157" s="43"/>
      <c r="H157" s="43"/>
      <c r="I157" s="222"/>
      <c r="J157" s="43"/>
      <c r="K157" s="43"/>
      <c r="L157" s="47"/>
      <c r="M157" s="281"/>
      <c r="N157" s="282"/>
      <c r="O157" s="283"/>
      <c r="P157" s="283"/>
      <c r="Q157" s="283"/>
      <c r="R157" s="283"/>
      <c r="S157" s="283"/>
      <c r="T157" s="284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146</v>
      </c>
      <c r="AU157" s="20" t="s">
        <v>83</v>
      </c>
    </row>
    <row r="158" s="2" customFormat="1" ht="6.96" customHeight="1">
      <c r="A158" s="41"/>
      <c r="B158" s="62"/>
      <c r="C158" s="63"/>
      <c r="D158" s="63"/>
      <c r="E158" s="63"/>
      <c r="F158" s="63"/>
      <c r="G158" s="63"/>
      <c r="H158" s="63"/>
      <c r="I158" s="63"/>
      <c r="J158" s="63"/>
      <c r="K158" s="63"/>
      <c r="L158" s="47"/>
      <c r="M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</row>
  </sheetData>
  <sheetProtection sheet="1" autoFilter="0" formatColumns="0" formatRows="0" objects="1" scenarios="1" spinCount="100000" saltValue="mTQ2S2d0itKEzflqCJ6R7Juue7BB661iFlNQ0IU5sh9BNrrvx80LL2YIOT601CpGq13FNvJCvWmF91uHLSVueg==" hashValue="o/74cPoZ8UluhKPXVc2a1sS12PWSNP/hWAksu7VnzPRoNNA/UJYAmupzOnmLvh38HHT5lTKXBWxKI6Sn+YCC/w==" algorithmName="SHA-512" password="CC35"/>
  <autoFilter ref="C84:K15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6_01/122251106"/>
    <hyperlink ref="F96" r:id="rId2" display="https://podminky.urs.cz/item/CS_URS_2026_01/162751117"/>
    <hyperlink ref="F103" r:id="rId3" display="https://podminky.urs.cz/item/CS_URS_2026_01/171201231"/>
    <hyperlink ref="F110" r:id="rId4" display="https://podminky.urs.cz/item/CS_URS_2026_01/181951112"/>
    <hyperlink ref="F118" r:id="rId5" display="https://podminky.urs.cz/item/CS_URS_2026_01/564561111"/>
    <hyperlink ref="F125" r:id="rId6" display="https://podminky.urs.cz/item/CS_URS_2026_01/564961315"/>
    <hyperlink ref="F132" r:id="rId7" display="https://podminky.urs.cz/item/CS_URS_2026_01/564971315"/>
    <hyperlink ref="F137" r:id="rId8" display="https://podminky.urs.cz/item/CS_URS_2026_01/919726122"/>
    <hyperlink ref="F142" r:id="rId9" display="https://podminky.urs.cz/item/CS_URS_2026_01/997221551"/>
    <hyperlink ref="F147" r:id="rId10" display="https://podminky.urs.cz/item/CS_URS_2026_01/997221559"/>
    <hyperlink ref="F152" r:id="rId11" display="https://podminky.urs.cz/item/CS_URS_2026_01/997221611"/>
    <hyperlink ref="F157" r:id="rId12" display="https://podminky.urs.cz/item/CS_URS_2026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97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Teplice - Navýšení kapacity parkovacích stání ul. Trnovanská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1478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28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20. 1. 2026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30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>Projekce dopravní Filip, s.r.o.</v>
      </c>
      <c r="F21" s="41"/>
      <c r="G21" s="41"/>
      <c r="H21" s="41"/>
      <c r="I21" s="135" t="s">
        <v>30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36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ROUND(J94,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ROUND((SUM(BE94:BE473)),  2)</f>
        <v>0</v>
      </c>
      <c r="G33" s="41"/>
      <c r="H33" s="41"/>
      <c r="I33" s="151">
        <v>0.20999999999999999</v>
      </c>
      <c r="J33" s="150">
        <f>ROUND(((SUM(BE94:BE473))*I33),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ROUND((SUM(BF94:BF473)),  2)</f>
        <v>0</v>
      </c>
      <c r="G34" s="41"/>
      <c r="H34" s="41"/>
      <c r="I34" s="151">
        <v>0.12</v>
      </c>
      <c r="J34" s="150">
        <f>ROUND(((SUM(BF94:BF473))*I34),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ROUND((SUM(BG94:BG473)),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ROUND((SUM(BH94:BH473)),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ROUND((SUM(BI94:BI473)),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Teplice - Navýšení kapacity parkovacích stání ul. Trnovanská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401 - Veřejné osvětlení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Teplice</v>
      </c>
      <c r="G52" s="43"/>
      <c r="H52" s="43"/>
      <c r="I52" s="35" t="s">
        <v>24</v>
      </c>
      <c r="J52" s="75" t="str">
        <f>IF(J12="","",J12)</f>
        <v>20. 1. 2026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>Projekce dopravní Filip,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68"/>
      <c r="C60" s="169"/>
      <c r="D60" s="170" t="s">
        <v>1479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1480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1481</v>
      </c>
      <c r="E62" s="177"/>
      <c r="F62" s="177"/>
      <c r="G62" s="177"/>
      <c r="H62" s="177"/>
      <c r="I62" s="177"/>
      <c r="J62" s="178">
        <f>J145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1482</v>
      </c>
      <c r="E63" s="177"/>
      <c r="F63" s="177"/>
      <c r="G63" s="177"/>
      <c r="H63" s="177"/>
      <c r="I63" s="177"/>
      <c r="J63" s="178">
        <f>J185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1483</v>
      </c>
      <c r="E64" s="177"/>
      <c r="F64" s="177"/>
      <c r="G64" s="177"/>
      <c r="H64" s="177"/>
      <c r="I64" s="177"/>
      <c r="J64" s="178">
        <f>J210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1484</v>
      </c>
      <c r="E65" s="177"/>
      <c r="F65" s="177"/>
      <c r="G65" s="177"/>
      <c r="H65" s="177"/>
      <c r="I65" s="177"/>
      <c r="J65" s="178">
        <f>J237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1485</v>
      </c>
      <c r="E66" s="177"/>
      <c r="F66" s="177"/>
      <c r="G66" s="177"/>
      <c r="H66" s="177"/>
      <c r="I66" s="177"/>
      <c r="J66" s="178">
        <f>J262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1486</v>
      </c>
      <c r="E67" s="177"/>
      <c r="F67" s="177"/>
      <c r="G67" s="177"/>
      <c r="H67" s="177"/>
      <c r="I67" s="177"/>
      <c r="J67" s="178">
        <f>J275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1487</v>
      </c>
      <c r="E68" s="177"/>
      <c r="F68" s="177"/>
      <c r="G68" s="177"/>
      <c r="H68" s="177"/>
      <c r="I68" s="177"/>
      <c r="J68" s="178">
        <f>J288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1488</v>
      </c>
      <c r="E69" s="177"/>
      <c r="F69" s="177"/>
      <c r="G69" s="177"/>
      <c r="H69" s="177"/>
      <c r="I69" s="177"/>
      <c r="J69" s="178">
        <f>J303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1489</v>
      </c>
      <c r="E70" s="177"/>
      <c r="F70" s="177"/>
      <c r="G70" s="177"/>
      <c r="H70" s="177"/>
      <c r="I70" s="177"/>
      <c r="J70" s="178">
        <f>J356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1490</v>
      </c>
      <c r="E71" s="177"/>
      <c r="F71" s="177"/>
      <c r="G71" s="177"/>
      <c r="H71" s="177"/>
      <c r="I71" s="177"/>
      <c r="J71" s="178">
        <f>J437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118</v>
      </c>
      <c r="E72" s="171"/>
      <c r="F72" s="171"/>
      <c r="G72" s="171"/>
      <c r="H72" s="171"/>
      <c r="I72" s="171"/>
      <c r="J72" s="172">
        <f>J465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1491</v>
      </c>
      <c r="E73" s="177"/>
      <c r="F73" s="177"/>
      <c r="G73" s="177"/>
      <c r="H73" s="177"/>
      <c r="I73" s="177"/>
      <c r="J73" s="178">
        <f>J466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119</v>
      </c>
      <c r="E74" s="177"/>
      <c r="F74" s="177"/>
      <c r="G74" s="177"/>
      <c r="H74" s="177"/>
      <c r="I74" s="177"/>
      <c r="J74" s="178">
        <f>J470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120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3" t="str">
        <f>E7</f>
        <v>Teplice - Navýšení kapacity parkovacích stání ul. Trnovanská</v>
      </c>
      <c r="F84" s="35"/>
      <c r="G84" s="35"/>
      <c r="H84" s="35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98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SO 401 - Veřejné osvětlení</v>
      </c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F12</f>
        <v>Teplice</v>
      </c>
      <c r="G88" s="43"/>
      <c r="H88" s="43"/>
      <c r="I88" s="35" t="s">
        <v>24</v>
      </c>
      <c r="J88" s="75" t="str">
        <f>IF(J12="","",J12)</f>
        <v>20. 1. 2026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5.65" customHeight="1">
      <c r="A90" s="41"/>
      <c r="B90" s="42"/>
      <c r="C90" s="35" t="s">
        <v>26</v>
      </c>
      <c r="D90" s="43"/>
      <c r="E90" s="43"/>
      <c r="F90" s="30" t="str">
        <f>E15</f>
        <v xml:space="preserve"> </v>
      </c>
      <c r="G90" s="43"/>
      <c r="H90" s="43"/>
      <c r="I90" s="35" t="s">
        <v>33</v>
      </c>
      <c r="J90" s="39" t="str">
        <f>E21</f>
        <v>Projekce dopravní Filip, s.r.o.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IF(E18="","",E18)</f>
        <v>Vyplň údaj</v>
      </c>
      <c r="G91" s="43"/>
      <c r="H91" s="43"/>
      <c r="I91" s="35" t="s">
        <v>36</v>
      </c>
      <c r="J91" s="39" t="str">
        <f>E24</f>
        <v xml:space="preserve"> 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0"/>
      <c r="B93" s="181"/>
      <c r="C93" s="182" t="s">
        <v>121</v>
      </c>
      <c r="D93" s="183" t="s">
        <v>58</v>
      </c>
      <c r="E93" s="183" t="s">
        <v>54</v>
      </c>
      <c r="F93" s="183" t="s">
        <v>55</v>
      </c>
      <c r="G93" s="183" t="s">
        <v>122</v>
      </c>
      <c r="H93" s="183" t="s">
        <v>123</v>
      </c>
      <c r="I93" s="183" t="s">
        <v>124</v>
      </c>
      <c r="J93" s="183" t="s">
        <v>102</v>
      </c>
      <c r="K93" s="184" t="s">
        <v>125</v>
      </c>
      <c r="L93" s="185"/>
      <c r="M93" s="95" t="s">
        <v>28</v>
      </c>
      <c r="N93" s="96" t="s">
        <v>43</v>
      </c>
      <c r="O93" s="96" t="s">
        <v>126</v>
      </c>
      <c r="P93" s="96" t="s">
        <v>127</v>
      </c>
      <c r="Q93" s="96" t="s">
        <v>128</v>
      </c>
      <c r="R93" s="96" t="s">
        <v>129</v>
      </c>
      <c r="S93" s="96" t="s">
        <v>130</v>
      </c>
      <c r="T93" s="97" t="s">
        <v>131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1"/>
      <c r="B94" s="42"/>
      <c r="C94" s="102" t="s">
        <v>132</v>
      </c>
      <c r="D94" s="43"/>
      <c r="E94" s="43"/>
      <c r="F94" s="43"/>
      <c r="G94" s="43"/>
      <c r="H94" s="43"/>
      <c r="I94" s="43"/>
      <c r="J94" s="186">
        <f>BK94</f>
        <v>0</v>
      </c>
      <c r="K94" s="43"/>
      <c r="L94" s="47"/>
      <c r="M94" s="98"/>
      <c r="N94" s="187"/>
      <c r="O94" s="99"/>
      <c r="P94" s="188">
        <f>P95+P465</f>
        <v>0</v>
      </c>
      <c r="Q94" s="99"/>
      <c r="R94" s="188">
        <f>R95+R465</f>
        <v>131.78200423999999</v>
      </c>
      <c r="S94" s="99"/>
      <c r="T94" s="189">
        <f>T95+T465</f>
        <v>35.344760000000001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72</v>
      </c>
      <c r="AU94" s="20" t="s">
        <v>103</v>
      </c>
      <c r="BK94" s="190">
        <f>BK95+BK465</f>
        <v>0</v>
      </c>
    </row>
    <row r="95" s="12" customFormat="1" ht="25.92" customHeight="1">
      <c r="A95" s="12"/>
      <c r="B95" s="191"/>
      <c r="C95" s="192"/>
      <c r="D95" s="193" t="s">
        <v>72</v>
      </c>
      <c r="E95" s="194" t="s">
        <v>133</v>
      </c>
      <c r="F95" s="194" t="s">
        <v>133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P96+P145+P185+P210+P237+P262+P275+P288+P303+P356+P437</f>
        <v>0</v>
      </c>
      <c r="Q95" s="199"/>
      <c r="R95" s="200">
        <f>R96+R145+R185+R210+R237+R262+R275+R288+R303+R356+R437</f>
        <v>131.77351224</v>
      </c>
      <c r="S95" s="199"/>
      <c r="T95" s="201">
        <f>T96+T145+T185+T210+T237+T262+T275+T288+T303+T356+T437</f>
        <v>35.344760000000001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81</v>
      </c>
      <c r="AT95" s="203" t="s">
        <v>72</v>
      </c>
      <c r="AU95" s="203" t="s">
        <v>73</v>
      </c>
      <c r="AY95" s="202" t="s">
        <v>135</v>
      </c>
      <c r="BK95" s="204">
        <f>BK96+BK145+BK185+BK210+BK237+BK262+BK275+BK288+BK303+BK356+BK437</f>
        <v>0</v>
      </c>
    </row>
    <row r="96" s="12" customFormat="1" ht="22.8" customHeight="1">
      <c r="A96" s="12"/>
      <c r="B96" s="191"/>
      <c r="C96" s="192"/>
      <c r="D96" s="193" t="s">
        <v>72</v>
      </c>
      <c r="E96" s="205" t="s">
        <v>1492</v>
      </c>
      <c r="F96" s="205" t="s">
        <v>1493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SUM(P97:P144)</f>
        <v>0</v>
      </c>
      <c r="Q96" s="199"/>
      <c r="R96" s="200">
        <f>SUM(R97:R144)</f>
        <v>0</v>
      </c>
      <c r="S96" s="199"/>
      <c r="T96" s="201">
        <f>SUM(T97:T144)</f>
        <v>28.323760000000004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81</v>
      </c>
      <c r="AT96" s="203" t="s">
        <v>72</v>
      </c>
      <c r="AU96" s="203" t="s">
        <v>81</v>
      </c>
      <c r="AY96" s="202" t="s">
        <v>135</v>
      </c>
      <c r="BK96" s="204">
        <f>SUM(BK97:BK144)</f>
        <v>0</v>
      </c>
    </row>
    <row r="97" s="2" customFormat="1" ht="24.15" customHeight="1">
      <c r="A97" s="41"/>
      <c r="B97" s="42"/>
      <c r="C97" s="207" t="s">
        <v>81</v>
      </c>
      <c r="D97" s="207" t="s">
        <v>137</v>
      </c>
      <c r="E97" s="208" t="s">
        <v>1494</v>
      </c>
      <c r="F97" s="209" t="s">
        <v>1495</v>
      </c>
      <c r="G97" s="210" t="s">
        <v>368</v>
      </c>
      <c r="H97" s="211">
        <v>144</v>
      </c>
      <c r="I97" s="212"/>
      <c r="J97" s="213">
        <f>ROUND(I97*H97,2)</f>
        <v>0</v>
      </c>
      <c r="K97" s="209" t="s">
        <v>141</v>
      </c>
      <c r="L97" s="47"/>
      <c r="M97" s="214" t="s">
        <v>28</v>
      </c>
      <c r="N97" s="215" t="s">
        <v>44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142</v>
      </c>
      <c r="AT97" s="218" t="s">
        <v>137</v>
      </c>
      <c r="AU97" s="218" t="s">
        <v>83</v>
      </c>
      <c r="AY97" s="20" t="s">
        <v>135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81</v>
      </c>
      <c r="BK97" s="219">
        <f>ROUND(I97*H97,2)</f>
        <v>0</v>
      </c>
      <c r="BL97" s="20" t="s">
        <v>142</v>
      </c>
      <c r="BM97" s="218" t="s">
        <v>83</v>
      </c>
    </row>
    <row r="98" s="2" customFormat="1">
      <c r="A98" s="41"/>
      <c r="B98" s="42"/>
      <c r="C98" s="43"/>
      <c r="D98" s="220" t="s">
        <v>144</v>
      </c>
      <c r="E98" s="43"/>
      <c r="F98" s="221" t="s">
        <v>1495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83</v>
      </c>
    </row>
    <row r="99" s="2" customFormat="1">
      <c r="A99" s="41"/>
      <c r="B99" s="42"/>
      <c r="C99" s="43"/>
      <c r="D99" s="225" t="s">
        <v>146</v>
      </c>
      <c r="E99" s="43"/>
      <c r="F99" s="226" t="s">
        <v>1496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146</v>
      </c>
      <c r="AU99" s="20" t="s">
        <v>83</v>
      </c>
    </row>
    <row r="100" s="2" customFormat="1" ht="37.8" customHeight="1">
      <c r="A100" s="41"/>
      <c r="B100" s="42"/>
      <c r="C100" s="207" t="s">
        <v>83</v>
      </c>
      <c r="D100" s="207" t="s">
        <v>137</v>
      </c>
      <c r="E100" s="208" t="s">
        <v>1497</v>
      </c>
      <c r="F100" s="209" t="s">
        <v>1498</v>
      </c>
      <c r="G100" s="210" t="s">
        <v>368</v>
      </c>
      <c r="H100" s="211">
        <v>24</v>
      </c>
      <c r="I100" s="212"/>
      <c r="J100" s="213">
        <f>ROUND(I100*H100,2)</f>
        <v>0</v>
      </c>
      <c r="K100" s="209" t="s">
        <v>141</v>
      </c>
      <c r="L100" s="47"/>
      <c r="M100" s="214" t="s">
        <v>28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0.0074999999999999997</v>
      </c>
      <c r="T100" s="217">
        <f>S100*H100</f>
        <v>0.17999999999999999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142</v>
      </c>
      <c r="AT100" s="218" t="s">
        <v>137</v>
      </c>
      <c r="AU100" s="218" t="s">
        <v>83</v>
      </c>
      <c r="AY100" s="20" t="s">
        <v>135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81</v>
      </c>
      <c r="BK100" s="219">
        <f>ROUND(I100*H100,2)</f>
        <v>0</v>
      </c>
      <c r="BL100" s="20" t="s">
        <v>142</v>
      </c>
      <c r="BM100" s="218" t="s">
        <v>142</v>
      </c>
    </row>
    <row r="101" s="2" customFormat="1">
      <c r="A101" s="41"/>
      <c r="B101" s="42"/>
      <c r="C101" s="43"/>
      <c r="D101" s="220" t="s">
        <v>144</v>
      </c>
      <c r="E101" s="43"/>
      <c r="F101" s="221" t="s">
        <v>1498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83</v>
      </c>
    </row>
    <row r="102" s="2" customFormat="1">
      <c r="A102" s="41"/>
      <c r="B102" s="42"/>
      <c r="C102" s="43"/>
      <c r="D102" s="225" t="s">
        <v>146</v>
      </c>
      <c r="E102" s="43"/>
      <c r="F102" s="226" t="s">
        <v>1499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146</v>
      </c>
      <c r="AU102" s="20" t="s">
        <v>83</v>
      </c>
    </row>
    <row r="103" s="2" customFormat="1" ht="24.15" customHeight="1">
      <c r="A103" s="41"/>
      <c r="B103" s="42"/>
      <c r="C103" s="207" t="s">
        <v>161</v>
      </c>
      <c r="D103" s="207" t="s">
        <v>137</v>
      </c>
      <c r="E103" s="208" t="s">
        <v>1500</v>
      </c>
      <c r="F103" s="209" t="s">
        <v>1501</v>
      </c>
      <c r="G103" s="210" t="s">
        <v>368</v>
      </c>
      <c r="H103" s="211">
        <v>17</v>
      </c>
      <c r="I103" s="212"/>
      <c r="J103" s="213">
        <f>ROUND(I103*H103,2)</f>
        <v>0</v>
      </c>
      <c r="K103" s="209" t="s">
        <v>28</v>
      </c>
      <c r="L103" s="47"/>
      <c r="M103" s="214" t="s">
        <v>28</v>
      </c>
      <c r="N103" s="215" t="s">
        <v>44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142</v>
      </c>
      <c r="AT103" s="218" t="s">
        <v>137</v>
      </c>
      <c r="AU103" s="218" t="s">
        <v>83</v>
      </c>
      <c r="AY103" s="20" t="s">
        <v>135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81</v>
      </c>
      <c r="BK103" s="219">
        <f>ROUND(I103*H103,2)</f>
        <v>0</v>
      </c>
      <c r="BL103" s="20" t="s">
        <v>142</v>
      </c>
      <c r="BM103" s="218" t="s">
        <v>1043</v>
      </c>
    </row>
    <row r="104" s="2" customFormat="1">
      <c r="A104" s="41"/>
      <c r="B104" s="42"/>
      <c r="C104" s="43"/>
      <c r="D104" s="220" t="s">
        <v>144</v>
      </c>
      <c r="E104" s="43"/>
      <c r="F104" s="221" t="s">
        <v>1501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83</v>
      </c>
    </row>
    <row r="105" s="2" customFormat="1" ht="24.15" customHeight="1">
      <c r="A105" s="41"/>
      <c r="B105" s="42"/>
      <c r="C105" s="207" t="s">
        <v>142</v>
      </c>
      <c r="D105" s="207" t="s">
        <v>137</v>
      </c>
      <c r="E105" s="208" t="s">
        <v>1502</v>
      </c>
      <c r="F105" s="209" t="s">
        <v>1503</v>
      </c>
      <c r="G105" s="210" t="s">
        <v>368</v>
      </c>
      <c r="H105" s="211">
        <v>15</v>
      </c>
      <c r="I105" s="212"/>
      <c r="J105" s="213">
        <f>ROUND(I105*H105,2)</f>
        <v>0</v>
      </c>
      <c r="K105" s="209" t="s">
        <v>28</v>
      </c>
      <c r="L105" s="47"/>
      <c r="M105" s="214" t="s">
        <v>28</v>
      </c>
      <c r="N105" s="215" t="s">
        <v>44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142</v>
      </c>
      <c r="AT105" s="218" t="s">
        <v>137</v>
      </c>
      <c r="AU105" s="218" t="s">
        <v>83</v>
      </c>
      <c r="AY105" s="20" t="s">
        <v>135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81</v>
      </c>
      <c r="BK105" s="219">
        <f>ROUND(I105*H105,2)</f>
        <v>0</v>
      </c>
      <c r="BL105" s="20" t="s">
        <v>142</v>
      </c>
      <c r="BM105" s="218" t="s">
        <v>214</v>
      </c>
    </row>
    <row r="106" s="2" customFormat="1">
      <c r="A106" s="41"/>
      <c r="B106" s="42"/>
      <c r="C106" s="43"/>
      <c r="D106" s="220" t="s">
        <v>144</v>
      </c>
      <c r="E106" s="43"/>
      <c r="F106" s="221" t="s">
        <v>1503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83</v>
      </c>
    </row>
    <row r="107" s="2" customFormat="1" ht="24.15" customHeight="1">
      <c r="A107" s="41"/>
      <c r="B107" s="42"/>
      <c r="C107" s="207" t="s">
        <v>260</v>
      </c>
      <c r="D107" s="207" t="s">
        <v>137</v>
      </c>
      <c r="E107" s="208" t="s">
        <v>1504</v>
      </c>
      <c r="F107" s="209" t="s">
        <v>1505</v>
      </c>
      <c r="G107" s="210" t="s">
        <v>368</v>
      </c>
      <c r="H107" s="211">
        <v>2</v>
      </c>
      <c r="I107" s="212"/>
      <c r="J107" s="213">
        <f>ROUND(I107*H107,2)</f>
        <v>0</v>
      </c>
      <c r="K107" s="209" t="s">
        <v>141</v>
      </c>
      <c r="L107" s="47"/>
      <c r="M107" s="214" t="s">
        <v>28</v>
      </c>
      <c r="N107" s="215" t="s">
        <v>44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142</v>
      </c>
      <c r="AT107" s="218" t="s">
        <v>137</v>
      </c>
      <c r="AU107" s="218" t="s">
        <v>83</v>
      </c>
      <c r="AY107" s="20" t="s">
        <v>135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81</v>
      </c>
      <c r="BK107" s="219">
        <f>ROUND(I107*H107,2)</f>
        <v>0</v>
      </c>
      <c r="BL107" s="20" t="s">
        <v>142</v>
      </c>
      <c r="BM107" s="218" t="s">
        <v>229</v>
      </c>
    </row>
    <row r="108" s="2" customFormat="1">
      <c r="A108" s="41"/>
      <c r="B108" s="42"/>
      <c r="C108" s="43"/>
      <c r="D108" s="220" t="s">
        <v>144</v>
      </c>
      <c r="E108" s="43"/>
      <c r="F108" s="221" t="s">
        <v>1505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83</v>
      </c>
    </row>
    <row r="109" s="2" customFormat="1">
      <c r="A109" s="41"/>
      <c r="B109" s="42"/>
      <c r="C109" s="43"/>
      <c r="D109" s="225" t="s">
        <v>146</v>
      </c>
      <c r="E109" s="43"/>
      <c r="F109" s="226" t="s">
        <v>1506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146</v>
      </c>
      <c r="AU109" s="20" t="s">
        <v>83</v>
      </c>
    </row>
    <row r="110" s="2" customFormat="1" ht="24.15" customHeight="1">
      <c r="A110" s="41"/>
      <c r="B110" s="42"/>
      <c r="C110" s="207" t="s">
        <v>188</v>
      </c>
      <c r="D110" s="207" t="s">
        <v>137</v>
      </c>
      <c r="E110" s="208" t="s">
        <v>1507</v>
      </c>
      <c r="F110" s="209" t="s">
        <v>1508</v>
      </c>
      <c r="G110" s="210" t="s">
        <v>368</v>
      </c>
      <c r="H110" s="211">
        <v>136</v>
      </c>
      <c r="I110" s="212"/>
      <c r="J110" s="213">
        <f>ROUND(I110*H110,2)</f>
        <v>0</v>
      </c>
      <c r="K110" s="209" t="s">
        <v>141</v>
      </c>
      <c r="L110" s="47"/>
      <c r="M110" s="214" t="s">
        <v>28</v>
      </c>
      <c r="N110" s="215" t="s">
        <v>44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142</v>
      </c>
      <c r="AT110" s="218" t="s">
        <v>137</v>
      </c>
      <c r="AU110" s="218" t="s">
        <v>83</v>
      </c>
      <c r="AY110" s="20" t="s">
        <v>135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81</v>
      </c>
      <c r="BK110" s="219">
        <f>ROUND(I110*H110,2)</f>
        <v>0</v>
      </c>
      <c r="BL110" s="20" t="s">
        <v>142</v>
      </c>
      <c r="BM110" s="218" t="s">
        <v>8</v>
      </c>
    </row>
    <row r="111" s="2" customFormat="1">
      <c r="A111" s="41"/>
      <c r="B111" s="42"/>
      <c r="C111" s="43"/>
      <c r="D111" s="220" t="s">
        <v>144</v>
      </c>
      <c r="E111" s="43"/>
      <c r="F111" s="221" t="s">
        <v>1508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144</v>
      </c>
      <c r="AU111" s="20" t="s">
        <v>83</v>
      </c>
    </row>
    <row r="112" s="2" customFormat="1">
      <c r="A112" s="41"/>
      <c r="B112" s="42"/>
      <c r="C112" s="43"/>
      <c r="D112" s="225" t="s">
        <v>146</v>
      </c>
      <c r="E112" s="43"/>
      <c r="F112" s="226" t="s">
        <v>1509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146</v>
      </c>
      <c r="AU112" s="20" t="s">
        <v>83</v>
      </c>
    </row>
    <row r="113" s="2" customFormat="1" ht="21.75" customHeight="1">
      <c r="A113" s="41"/>
      <c r="B113" s="42"/>
      <c r="C113" s="207" t="s">
        <v>1043</v>
      </c>
      <c r="D113" s="207" t="s">
        <v>137</v>
      </c>
      <c r="E113" s="208" t="s">
        <v>1510</v>
      </c>
      <c r="F113" s="209" t="s">
        <v>1511</v>
      </c>
      <c r="G113" s="210" t="s">
        <v>368</v>
      </c>
      <c r="H113" s="211">
        <v>15</v>
      </c>
      <c r="I113" s="212"/>
      <c r="J113" s="213">
        <f>ROUND(I113*H113,2)</f>
        <v>0</v>
      </c>
      <c r="K113" s="209" t="s">
        <v>141</v>
      </c>
      <c r="L113" s="47"/>
      <c r="M113" s="214" t="s">
        <v>28</v>
      </c>
      <c r="N113" s="215" t="s">
        <v>44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142</v>
      </c>
      <c r="AT113" s="218" t="s">
        <v>137</v>
      </c>
      <c r="AU113" s="218" t="s">
        <v>83</v>
      </c>
      <c r="AY113" s="20" t="s">
        <v>135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81</v>
      </c>
      <c r="BK113" s="219">
        <f>ROUND(I113*H113,2)</f>
        <v>0</v>
      </c>
      <c r="BL113" s="20" t="s">
        <v>142</v>
      </c>
      <c r="BM113" s="218" t="s">
        <v>260</v>
      </c>
    </row>
    <row r="114" s="2" customFormat="1">
      <c r="A114" s="41"/>
      <c r="B114" s="42"/>
      <c r="C114" s="43"/>
      <c r="D114" s="220" t="s">
        <v>144</v>
      </c>
      <c r="E114" s="43"/>
      <c r="F114" s="221" t="s">
        <v>1511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83</v>
      </c>
    </row>
    <row r="115" s="2" customFormat="1">
      <c r="A115" s="41"/>
      <c r="B115" s="42"/>
      <c r="C115" s="43"/>
      <c r="D115" s="225" t="s">
        <v>146</v>
      </c>
      <c r="E115" s="43"/>
      <c r="F115" s="226" t="s">
        <v>1512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146</v>
      </c>
      <c r="AU115" s="20" t="s">
        <v>83</v>
      </c>
    </row>
    <row r="116" s="2" customFormat="1" ht="21.75" customHeight="1">
      <c r="A116" s="41"/>
      <c r="B116" s="42"/>
      <c r="C116" s="207" t="s">
        <v>266</v>
      </c>
      <c r="D116" s="207" t="s">
        <v>137</v>
      </c>
      <c r="E116" s="208" t="s">
        <v>1513</v>
      </c>
      <c r="F116" s="209" t="s">
        <v>1514</v>
      </c>
      <c r="G116" s="210" t="s">
        <v>368</v>
      </c>
      <c r="H116" s="211">
        <v>2</v>
      </c>
      <c r="I116" s="212"/>
      <c r="J116" s="213">
        <f>ROUND(I116*H116,2)</f>
        <v>0</v>
      </c>
      <c r="K116" s="209" t="s">
        <v>141</v>
      </c>
      <c r="L116" s="47"/>
      <c r="M116" s="214" t="s">
        <v>28</v>
      </c>
      <c r="N116" s="215" t="s">
        <v>44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142</v>
      </c>
      <c r="AT116" s="218" t="s">
        <v>137</v>
      </c>
      <c r="AU116" s="218" t="s">
        <v>83</v>
      </c>
      <c r="AY116" s="20" t="s">
        <v>135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81</v>
      </c>
      <c r="BK116" s="219">
        <f>ROUND(I116*H116,2)</f>
        <v>0</v>
      </c>
      <c r="BL116" s="20" t="s">
        <v>142</v>
      </c>
      <c r="BM116" s="218" t="s">
        <v>274</v>
      </c>
    </row>
    <row r="117" s="2" customFormat="1">
      <c r="A117" s="41"/>
      <c r="B117" s="42"/>
      <c r="C117" s="43"/>
      <c r="D117" s="220" t="s">
        <v>144</v>
      </c>
      <c r="E117" s="43"/>
      <c r="F117" s="221" t="s">
        <v>1514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83</v>
      </c>
    </row>
    <row r="118" s="2" customFormat="1">
      <c r="A118" s="41"/>
      <c r="B118" s="42"/>
      <c r="C118" s="43"/>
      <c r="D118" s="225" t="s">
        <v>146</v>
      </c>
      <c r="E118" s="43"/>
      <c r="F118" s="226" t="s">
        <v>1515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146</v>
      </c>
      <c r="AU118" s="20" t="s">
        <v>83</v>
      </c>
    </row>
    <row r="119" s="2" customFormat="1" ht="16.5" customHeight="1">
      <c r="A119" s="41"/>
      <c r="B119" s="42"/>
      <c r="C119" s="207" t="s">
        <v>203</v>
      </c>
      <c r="D119" s="207" t="s">
        <v>137</v>
      </c>
      <c r="E119" s="208" t="s">
        <v>1516</v>
      </c>
      <c r="F119" s="209" t="s">
        <v>1517</v>
      </c>
      <c r="G119" s="210" t="s">
        <v>368</v>
      </c>
      <c r="H119" s="211">
        <v>17</v>
      </c>
      <c r="I119" s="212"/>
      <c r="J119" s="213">
        <f>ROUND(I119*H119,2)</f>
        <v>0</v>
      </c>
      <c r="K119" s="209" t="s">
        <v>141</v>
      </c>
      <c r="L119" s="47"/>
      <c r="M119" s="214" t="s">
        <v>28</v>
      </c>
      <c r="N119" s="215" t="s">
        <v>44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142</v>
      </c>
      <c r="AT119" s="218" t="s">
        <v>137</v>
      </c>
      <c r="AU119" s="218" t="s">
        <v>83</v>
      </c>
      <c r="AY119" s="20" t="s">
        <v>135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81</v>
      </c>
      <c r="BK119" s="219">
        <f>ROUND(I119*H119,2)</f>
        <v>0</v>
      </c>
      <c r="BL119" s="20" t="s">
        <v>142</v>
      </c>
      <c r="BM119" s="218" t="s">
        <v>287</v>
      </c>
    </row>
    <row r="120" s="2" customFormat="1">
      <c r="A120" s="41"/>
      <c r="B120" s="42"/>
      <c r="C120" s="43"/>
      <c r="D120" s="220" t="s">
        <v>144</v>
      </c>
      <c r="E120" s="43"/>
      <c r="F120" s="221" t="s">
        <v>1517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144</v>
      </c>
      <c r="AU120" s="20" t="s">
        <v>83</v>
      </c>
    </row>
    <row r="121" s="2" customFormat="1">
      <c r="A121" s="41"/>
      <c r="B121" s="42"/>
      <c r="C121" s="43"/>
      <c r="D121" s="225" t="s">
        <v>146</v>
      </c>
      <c r="E121" s="43"/>
      <c r="F121" s="226" t="s">
        <v>1518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146</v>
      </c>
      <c r="AU121" s="20" t="s">
        <v>83</v>
      </c>
    </row>
    <row r="122" s="2" customFormat="1" ht="16.5" customHeight="1">
      <c r="A122" s="41"/>
      <c r="B122" s="42"/>
      <c r="C122" s="207" t="s">
        <v>214</v>
      </c>
      <c r="D122" s="207" t="s">
        <v>137</v>
      </c>
      <c r="E122" s="208" t="s">
        <v>1519</v>
      </c>
      <c r="F122" s="209" t="s">
        <v>1520</v>
      </c>
      <c r="G122" s="210" t="s">
        <v>140</v>
      </c>
      <c r="H122" s="211">
        <v>12.784000000000001</v>
      </c>
      <c r="I122" s="212"/>
      <c r="J122" s="213">
        <f>ROUND(I122*H122,2)</f>
        <v>0</v>
      </c>
      <c r="K122" s="209" t="s">
        <v>141</v>
      </c>
      <c r="L122" s="47"/>
      <c r="M122" s="214" t="s">
        <v>28</v>
      </c>
      <c r="N122" s="215" t="s">
        <v>44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2.2000000000000002</v>
      </c>
      <c r="T122" s="217">
        <f>S122*H122</f>
        <v>28.124800000000004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142</v>
      </c>
      <c r="AT122" s="218" t="s">
        <v>137</v>
      </c>
      <c r="AU122" s="218" t="s">
        <v>83</v>
      </c>
      <c r="AY122" s="20" t="s">
        <v>135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81</v>
      </c>
      <c r="BK122" s="219">
        <f>ROUND(I122*H122,2)</f>
        <v>0</v>
      </c>
      <c r="BL122" s="20" t="s">
        <v>142</v>
      </c>
      <c r="BM122" s="218" t="s">
        <v>301</v>
      </c>
    </row>
    <row r="123" s="2" customFormat="1">
      <c r="A123" s="41"/>
      <c r="B123" s="42"/>
      <c r="C123" s="43"/>
      <c r="D123" s="220" t="s">
        <v>144</v>
      </c>
      <c r="E123" s="43"/>
      <c r="F123" s="221" t="s">
        <v>1520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83</v>
      </c>
    </row>
    <row r="124" s="2" customFormat="1">
      <c r="A124" s="41"/>
      <c r="B124" s="42"/>
      <c r="C124" s="43"/>
      <c r="D124" s="225" t="s">
        <v>146</v>
      </c>
      <c r="E124" s="43"/>
      <c r="F124" s="226" t="s">
        <v>1521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146</v>
      </c>
      <c r="AU124" s="20" t="s">
        <v>83</v>
      </c>
    </row>
    <row r="125" s="2" customFormat="1" ht="24.15" customHeight="1">
      <c r="A125" s="41"/>
      <c r="B125" s="42"/>
      <c r="C125" s="207" t="s">
        <v>222</v>
      </c>
      <c r="D125" s="207" t="s">
        <v>137</v>
      </c>
      <c r="E125" s="208" t="s">
        <v>1522</v>
      </c>
      <c r="F125" s="209" t="s">
        <v>1523</v>
      </c>
      <c r="G125" s="210" t="s">
        <v>140</v>
      </c>
      <c r="H125" s="211">
        <v>14.449999999999999</v>
      </c>
      <c r="I125" s="212"/>
      <c r="J125" s="213">
        <f>ROUND(I125*H125,2)</f>
        <v>0</v>
      </c>
      <c r="K125" s="209" t="s">
        <v>141</v>
      </c>
      <c r="L125" s="47"/>
      <c r="M125" s="214" t="s">
        <v>28</v>
      </c>
      <c r="N125" s="215" t="s">
        <v>44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142</v>
      </c>
      <c r="AT125" s="218" t="s">
        <v>137</v>
      </c>
      <c r="AU125" s="218" t="s">
        <v>83</v>
      </c>
      <c r="AY125" s="20" t="s">
        <v>135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81</v>
      </c>
      <c r="BK125" s="219">
        <f>ROUND(I125*H125,2)</f>
        <v>0</v>
      </c>
      <c r="BL125" s="20" t="s">
        <v>142</v>
      </c>
      <c r="BM125" s="218" t="s">
        <v>312</v>
      </c>
    </row>
    <row r="126" s="2" customFormat="1">
      <c r="A126" s="41"/>
      <c r="B126" s="42"/>
      <c r="C126" s="43"/>
      <c r="D126" s="220" t="s">
        <v>144</v>
      </c>
      <c r="E126" s="43"/>
      <c r="F126" s="221" t="s">
        <v>1523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83</v>
      </c>
    </row>
    <row r="127" s="2" customFormat="1">
      <c r="A127" s="41"/>
      <c r="B127" s="42"/>
      <c r="C127" s="43"/>
      <c r="D127" s="225" t="s">
        <v>146</v>
      </c>
      <c r="E127" s="43"/>
      <c r="F127" s="226" t="s">
        <v>1524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146</v>
      </c>
      <c r="AU127" s="20" t="s">
        <v>83</v>
      </c>
    </row>
    <row r="128" s="2" customFormat="1" ht="24.15" customHeight="1">
      <c r="A128" s="41"/>
      <c r="B128" s="42"/>
      <c r="C128" s="207" t="s">
        <v>229</v>
      </c>
      <c r="D128" s="207" t="s">
        <v>137</v>
      </c>
      <c r="E128" s="208" t="s">
        <v>1525</v>
      </c>
      <c r="F128" s="209" t="s">
        <v>1526</v>
      </c>
      <c r="G128" s="210" t="s">
        <v>140</v>
      </c>
      <c r="H128" s="211">
        <v>14.449999999999999</v>
      </c>
      <c r="I128" s="212"/>
      <c r="J128" s="213">
        <f>ROUND(I128*H128,2)</f>
        <v>0</v>
      </c>
      <c r="K128" s="209" t="s">
        <v>141</v>
      </c>
      <c r="L128" s="47"/>
      <c r="M128" s="214" t="s">
        <v>28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142</v>
      </c>
      <c r="AT128" s="218" t="s">
        <v>137</v>
      </c>
      <c r="AU128" s="218" t="s">
        <v>83</v>
      </c>
      <c r="AY128" s="20" t="s">
        <v>135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81</v>
      </c>
      <c r="BK128" s="219">
        <f>ROUND(I128*H128,2)</f>
        <v>0</v>
      </c>
      <c r="BL128" s="20" t="s">
        <v>142</v>
      </c>
      <c r="BM128" s="218" t="s">
        <v>328</v>
      </c>
    </row>
    <row r="129" s="2" customFormat="1">
      <c r="A129" s="41"/>
      <c r="B129" s="42"/>
      <c r="C129" s="43"/>
      <c r="D129" s="220" t="s">
        <v>144</v>
      </c>
      <c r="E129" s="43"/>
      <c r="F129" s="221" t="s">
        <v>1526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83</v>
      </c>
    </row>
    <row r="130" s="2" customFormat="1">
      <c r="A130" s="41"/>
      <c r="B130" s="42"/>
      <c r="C130" s="43"/>
      <c r="D130" s="225" t="s">
        <v>146</v>
      </c>
      <c r="E130" s="43"/>
      <c r="F130" s="226" t="s">
        <v>1527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83</v>
      </c>
    </row>
    <row r="131" s="2" customFormat="1" ht="24.15" customHeight="1">
      <c r="A131" s="41"/>
      <c r="B131" s="42"/>
      <c r="C131" s="207" t="s">
        <v>238</v>
      </c>
      <c r="D131" s="207" t="s">
        <v>137</v>
      </c>
      <c r="E131" s="208" t="s">
        <v>1528</v>
      </c>
      <c r="F131" s="209" t="s">
        <v>1529</v>
      </c>
      <c r="G131" s="210" t="s">
        <v>232</v>
      </c>
      <c r="H131" s="211">
        <v>26.928000000000001</v>
      </c>
      <c r="I131" s="212"/>
      <c r="J131" s="213">
        <f>ROUND(I131*H131,2)</f>
        <v>0</v>
      </c>
      <c r="K131" s="209" t="s">
        <v>28</v>
      </c>
      <c r="L131" s="47"/>
      <c r="M131" s="214" t="s">
        <v>28</v>
      </c>
      <c r="N131" s="215" t="s">
        <v>44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142</v>
      </c>
      <c r="AT131" s="218" t="s">
        <v>137</v>
      </c>
      <c r="AU131" s="218" t="s">
        <v>83</v>
      </c>
      <c r="AY131" s="20" t="s">
        <v>135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81</v>
      </c>
      <c r="BK131" s="219">
        <f>ROUND(I131*H131,2)</f>
        <v>0</v>
      </c>
      <c r="BL131" s="20" t="s">
        <v>142</v>
      </c>
      <c r="BM131" s="218" t="s">
        <v>342</v>
      </c>
    </row>
    <row r="132" s="2" customFormat="1">
      <c r="A132" s="41"/>
      <c r="B132" s="42"/>
      <c r="C132" s="43"/>
      <c r="D132" s="220" t="s">
        <v>144</v>
      </c>
      <c r="E132" s="43"/>
      <c r="F132" s="221" t="s">
        <v>1529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144</v>
      </c>
      <c r="AU132" s="20" t="s">
        <v>83</v>
      </c>
    </row>
    <row r="133" s="2" customFormat="1" ht="24.15" customHeight="1">
      <c r="A133" s="41"/>
      <c r="B133" s="42"/>
      <c r="C133" s="207" t="s">
        <v>8</v>
      </c>
      <c r="D133" s="207" t="s">
        <v>137</v>
      </c>
      <c r="E133" s="208" t="s">
        <v>1530</v>
      </c>
      <c r="F133" s="209" t="s">
        <v>1531</v>
      </c>
      <c r="G133" s="210" t="s">
        <v>232</v>
      </c>
      <c r="H133" s="211">
        <v>269.27999999999997</v>
      </c>
      <c r="I133" s="212"/>
      <c r="J133" s="213">
        <f>ROUND(I133*H133,2)</f>
        <v>0</v>
      </c>
      <c r="K133" s="209" t="s">
        <v>141</v>
      </c>
      <c r="L133" s="47"/>
      <c r="M133" s="214" t="s">
        <v>28</v>
      </c>
      <c r="N133" s="215" t="s">
        <v>44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142</v>
      </c>
      <c r="AT133" s="218" t="s">
        <v>137</v>
      </c>
      <c r="AU133" s="218" t="s">
        <v>83</v>
      </c>
      <c r="AY133" s="20" t="s">
        <v>135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81</v>
      </c>
      <c r="BK133" s="219">
        <f>ROUND(I133*H133,2)</f>
        <v>0</v>
      </c>
      <c r="BL133" s="20" t="s">
        <v>142</v>
      </c>
      <c r="BM133" s="218" t="s">
        <v>358</v>
      </c>
    </row>
    <row r="134" s="2" customFormat="1">
      <c r="A134" s="41"/>
      <c r="B134" s="42"/>
      <c r="C134" s="43"/>
      <c r="D134" s="220" t="s">
        <v>144</v>
      </c>
      <c r="E134" s="43"/>
      <c r="F134" s="221" t="s">
        <v>1531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144</v>
      </c>
      <c r="AU134" s="20" t="s">
        <v>83</v>
      </c>
    </row>
    <row r="135" s="2" customFormat="1">
      <c r="A135" s="41"/>
      <c r="B135" s="42"/>
      <c r="C135" s="43"/>
      <c r="D135" s="225" t="s">
        <v>146</v>
      </c>
      <c r="E135" s="43"/>
      <c r="F135" s="226" t="s">
        <v>1532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146</v>
      </c>
      <c r="AU135" s="20" t="s">
        <v>83</v>
      </c>
    </row>
    <row r="136" s="2" customFormat="1" ht="24.15" customHeight="1">
      <c r="A136" s="41"/>
      <c r="B136" s="42"/>
      <c r="C136" s="207" t="s">
        <v>253</v>
      </c>
      <c r="D136" s="207" t="s">
        <v>137</v>
      </c>
      <c r="E136" s="208" t="s">
        <v>1415</v>
      </c>
      <c r="F136" s="209" t="s">
        <v>1533</v>
      </c>
      <c r="G136" s="210" t="s">
        <v>232</v>
      </c>
      <c r="H136" s="211">
        <v>26.928000000000001</v>
      </c>
      <c r="I136" s="212"/>
      <c r="J136" s="213">
        <f>ROUND(I136*H136,2)</f>
        <v>0</v>
      </c>
      <c r="K136" s="209" t="s">
        <v>141</v>
      </c>
      <c r="L136" s="47"/>
      <c r="M136" s="214" t="s">
        <v>28</v>
      </c>
      <c r="N136" s="215" t="s">
        <v>44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142</v>
      </c>
      <c r="AT136" s="218" t="s">
        <v>137</v>
      </c>
      <c r="AU136" s="218" t="s">
        <v>83</v>
      </c>
      <c r="AY136" s="20" t="s">
        <v>135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81</v>
      </c>
      <c r="BK136" s="219">
        <f>ROUND(I136*H136,2)</f>
        <v>0</v>
      </c>
      <c r="BL136" s="20" t="s">
        <v>142</v>
      </c>
      <c r="BM136" s="218" t="s">
        <v>372</v>
      </c>
    </row>
    <row r="137" s="2" customFormat="1">
      <c r="A137" s="41"/>
      <c r="B137" s="42"/>
      <c r="C137" s="43"/>
      <c r="D137" s="220" t="s">
        <v>144</v>
      </c>
      <c r="E137" s="43"/>
      <c r="F137" s="221" t="s">
        <v>1533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83</v>
      </c>
    </row>
    <row r="138" s="2" customFormat="1">
      <c r="A138" s="41"/>
      <c r="B138" s="42"/>
      <c r="C138" s="43"/>
      <c r="D138" s="225" t="s">
        <v>146</v>
      </c>
      <c r="E138" s="43"/>
      <c r="F138" s="226" t="s">
        <v>1419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146</v>
      </c>
      <c r="AU138" s="20" t="s">
        <v>83</v>
      </c>
    </row>
    <row r="139" s="2" customFormat="1" ht="24.15" customHeight="1">
      <c r="A139" s="41"/>
      <c r="B139" s="42"/>
      <c r="C139" s="207" t="s">
        <v>287</v>
      </c>
      <c r="D139" s="207" t="s">
        <v>137</v>
      </c>
      <c r="E139" s="208" t="s">
        <v>1534</v>
      </c>
      <c r="F139" s="209" t="s">
        <v>1535</v>
      </c>
      <c r="G139" s="210" t="s">
        <v>315</v>
      </c>
      <c r="H139" s="211">
        <v>402</v>
      </c>
      <c r="I139" s="212"/>
      <c r="J139" s="213">
        <f>ROUND(I139*H139,2)</f>
        <v>0</v>
      </c>
      <c r="K139" s="209" t="s">
        <v>141</v>
      </c>
      <c r="L139" s="47"/>
      <c r="M139" s="214" t="s">
        <v>28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4.0000000000000003E-05</v>
      </c>
      <c r="T139" s="217">
        <f>S139*H139</f>
        <v>0.016080000000000001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142</v>
      </c>
      <c r="AT139" s="218" t="s">
        <v>137</v>
      </c>
      <c r="AU139" s="218" t="s">
        <v>83</v>
      </c>
      <c r="AY139" s="20" t="s">
        <v>135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81</v>
      </c>
      <c r="BK139" s="219">
        <f>ROUND(I139*H139,2)</f>
        <v>0</v>
      </c>
      <c r="BL139" s="20" t="s">
        <v>142</v>
      </c>
      <c r="BM139" s="218" t="s">
        <v>387</v>
      </c>
    </row>
    <row r="140" s="2" customFormat="1">
      <c r="A140" s="41"/>
      <c r="B140" s="42"/>
      <c r="C140" s="43"/>
      <c r="D140" s="220" t="s">
        <v>144</v>
      </c>
      <c r="E140" s="43"/>
      <c r="F140" s="221" t="s">
        <v>1535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83</v>
      </c>
    </row>
    <row r="141" s="2" customFormat="1">
      <c r="A141" s="41"/>
      <c r="B141" s="42"/>
      <c r="C141" s="43"/>
      <c r="D141" s="225" t="s">
        <v>146</v>
      </c>
      <c r="E141" s="43"/>
      <c r="F141" s="226" t="s">
        <v>1536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146</v>
      </c>
      <c r="AU141" s="20" t="s">
        <v>83</v>
      </c>
    </row>
    <row r="142" s="2" customFormat="1" ht="24.15" customHeight="1">
      <c r="A142" s="41"/>
      <c r="B142" s="42"/>
      <c r="C142" s="207" t="s">
        <v>294</v>
      </c>
      <c r="D142" s="207" t="s">
        <v>137</v>
      </c>
      <c r="E142" s="208" t="s">
        <v>1537</v>
      </c>
      <c r="F142" s="209" t="s">
        <v>1538</v>
      </c>
      <c r="G142" s="210" t="s">
        <v>315</v>
      </c>
      <c r="H142" s="211">
        <v>12</v>
      </c>
      <c r="I142" s="212"/>
      <c r="J142" s="213">
        <f>ROUND(I142*H142,2)</f>
        <v>0</v>
      </c>
      <c r="K142" s="209" t="s">
        <v>141</v>
      </c>
      <c r="L142" s="47"/>
      <c r="M142" s="214" t="s">
        <v>28</v>
      </c>
      <c r="N142" s="215" t="s">
        <v>44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0.00024000000000000001</v>
      </c>
      <c r="T142" s="217">
        <f>S142*H142</f>
        <v>0.0028800000000000002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142</v>
      </c>
      <c r="AT142" s="218" t="s">
        <v>137</v>
      </c>
      <c r="AU142" s="218" t="s">
        <v>83</v>
      </c>
      <c r="AY142" s="20" t="s">
        <v>135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81</v>
      </c>
      <c r="BK142" s="219">
        <f>ROUND(I142*H142,2)</f>
        <v>0</v>
      </c>
      <c r="BL142" s="20" t="s">
        <v>142</v>
      </c>
      <c r="BM142" s="218" t="s">
        <v>402</v>
      </c>
    </row>
    <row r="143" s="2" customFormat="1">
      <c r="A143" s="41"/>
      <c r="B143" s="42"/>
      <c r="C143" s="43"/>
      <c r="D143" s="220" t="s">
        <v>144</v>
      </c>
      <c r="E143" s="43"/>
      <c r="F143" s="221" t="s">
        <v>1538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83</v>
      </c>
    </row>
    <row r="144" s="2" customFormat="1">
      <c r="A144" s="41"/>
      <c r="B144" s="42"/>
      <c r="C144" s="43"/>
      <c r="D144" s="225" t="s">
        <v>146</v>
      </c>
      <c r="E144" s="43"/>
      <c r="F144" s="226" t="s">
        <v>1539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146</v>
      </c>
      <c r="AU144" s="20" t="s">
        <v>83</v>
      </c>
    </row>
    <row r="145" s="12" customFormat="1" ht="22.8" customHeight="1">
      <c r="A145" s="12"/>
      <c r="B145" s="191"/>
      <c r="C145" s="192"/>
      <c r="D145" s="193" t="s">
        <v>72</v>
      </c>
      <c r="E145" s="205" t="s">
        <v>1540</v>
      </c>
      <c r="F145" s="205" t="s">
        <v>1541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SUM(P146:P184)</f>
        <v>0</v>
      </c>
      <c r="Q145" s="199"/>
      <c r="R145" s="200">
        <f>SUM(R146:R184)</f>
        <v>0.0034400000000000003</v>
      </c>
      <c r="S145" s="199"/>
      <c r="T145" s="201">
        <f>SUM(T146:T184)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81</v>
      </c>
      <c r="AT145" s="203" t="s">
        <v>72</v>
      </c>
      <c r="AU145" s="203" t="s">
        <v>81</v>
      </c>
      <c r="AY145" s="202" t="s">
        <v>135</v>
      </c>
      <c r="BK145" s="204">
        <f>SUM(BK146:BK184)</f>
        <v>0</v>
      </c>
    </row>
    <row r="146" s="2" customFormat="1" ht="24.15" customHeight="1">
      <c r="A146" s="41"/>
      <c r="B146" s="42"/>
      <c r="C146" s="207" t="s">
        <v>342</v>
      </c>
      <c r="D146" s="207" t="s">
        <v>137</v>
      </c>
      <c r="E146" s="208" t="s">
        <v>1542</v>
      </c>
      <c r="F146" s="209" t="s">
        <v>1543</v>
      </c>
      <c r="G146" s="210" t="s">
        <v>368</v>
      </c>
      <c r="H146" s="211">
        <v>9</v>
      </c>
      <c r="I146" s="212"/>
      <c r="J146" s="213">
        <f>ROUND(I146*H146,2)</f>
        <v>0</v>
      </c>
      <c r="K146" s="209" t="s">
        <v>141</v>
      </c>
      <c r="L146" s="47"/>
      <c r="M146" s="214" t="s">
        <v>28</v>
      </c>
      <c r="N146" s="215" t="s">
        <v>44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142</v>
      </c>
      <c r="AT146" s="218" t="s">
        <v>137</v>
      </c>
      <c r="AU146" s="218" t="s">
        <v>83</v>
      </c>
      <c r="AY146" s="20" t="s">
        <v>135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81</v>
      </c>
      <c r="BK146" s="219">
        <f>ROUND(I146*H146,2)</f>
        <v>0</v>
      </c>
      <c r="BL146" s="20" t="s">
        <v>142</v>
      </c>
      <c r="BM146" s="218" t="s">
        <v>416</v>
      </c>
    </row>
    <row r="147" s="2" customFormat="1">
      <c r="A147" s="41"/>
      <c r="B147" s="42"/>
      <c r="C147" s="43"/>
      <c r="D147" s="220" t="s">
        <v>144</v>
      </c>
      <c r="E147" s="43"/>
      <c r="F147" s="221" t="s">
        <v>1543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144</v>
      </c>
      <c r="AU147" s="20" t="s">
        <v>83</v>
      </c>
    </row>
    <row r="148" s="2" customFormat="1">
      <c r="A148" s="41"/>
      <c r="B148" s="42"/>
      <c r="C148" s="43"/>
      <c r="D148" s="225" t="s">
        <v>146</v>
      </c>
      <c r="E148" s="43"/>
      <c r="F148" s="226" t="s">
        <v>1544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146</v>
      </c>
      <c r="AU148" s="20" t="s">
        <v>83</v>
      </c>
    </row>
    <row r="149" s="2" customFormat="1" ht="24.15" customHeight="1">
      <c r="A149" s="41"/>
      <c r="B149" s="42"/>
      <c r="C149" s="207" t="s">
        <v>301</v>
      </c>
      <c r="D149" s="207" t="s">
        <v>137</v>
      </c>
      <c r="E149" s="208" t="s">
        <v>1545</v>
      </c>
      <c r="F149" s="209" t="s">
        <v>1546</v>
      </c>
      <c r="G149" s="210" t="s">
        <v>368</v>
      </c>
      <c r="H149" s="211">
        <v>8</v>
      </c>
      <c r="I149" s="212"/>
      <c r="J149" s="213">
        <f>ROUND(I149*H149,2)</f>
        <v>0</v>
      </c>
      <c r="K149" s="209" t="s">
        <v>141</v>
      </c>
      <c r="L149" s="47"/>
      <c r="M149" s="214" t="s">
        <v>28</v>
      </c>
      <c r="N149" s="215" t="s">
        <v>44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142</v>
      </c>
      <c r="AT149" s="218" t="s">
        <v>137</v>
      </c>
      <c r="AU149" s="218" t="s">
        <v>83</v>
      </c>
      <c r="AY149" s="20" t="s">
        <v>135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81</v>
      </c>
      <c r="BK149" s="219">
        <f>ROUND(I149*H149,2)</f>
        <v>0</v>
      </c>
      <c r="BL149" s="20" t="s">
        <v>142</v>
      </c>
      <c r="BM149" s="218" t="s">
        <v>430</v>
      </c>
    </row>
    <row r="150" s="2" customFormat="1">
      <c r="A150" s="41"/>
      <c r="B150" s="42"/>
      <c r="C150" s="43"/>
      <c r="D150" s="220" t="s">
        <v>144</v>
      </c>
      <c r="E150" s="43"/>
      <c r="F150" s="221" t="s">
        <v>1546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144</v>
      </c>
      <c r="AU150" s="20" t="s">
        <v>83</v>
      </c>
    </row>
    <row r="151" s="2" customFormat="1">
      <c r="A151" s="41"/>
      <c r="B151" s="42"/>
      <c r="C151" s="43"/>
      <c r="D151" s="225" t="s">
        <v>146</v>
      </c>
      <c r="E151" s="43"/>
      <c r="F151" s="226" t="s">
        <v>1547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146</v>
      </c>
      <c r="AU151" s="20" t="s">
        <v>83</v>
      </c>
    </row>
    <row r="152" s="2" customFormat="1" ht="16.5" customHeight="1">
      <c r="A152" s="41"/>
      <c r="B152" s="42"/>
      <c r="C152" s="207" t="s">
        <v>7</v>
      </c>
      <c r="D152" s="207" t="s">
        <v>137</v>
      </c>
      <c r="E152" s="208" t="s">
        <v>1548</v>
      </c>
      <c r="F152" s="209" t="s">
        <v>1549</v>
      </c>
      <c r="G152" s="210" t="s">
        <v>368</v>
      </c>
      <c r="H152" s="211">
        <v>2</v>
      </c>
      <c r="I152" s="212"/>
      <c r="J152" s="213">
        <f>ROUND(I152*H152,2)</f>
        <v>0</v>
      </c>
      <c r="K152" s="209" t="s">
        <v>141</v>
      </c>
      <c r="L152" s="47"/>
      <c r="M152" s="214" t="s">
        <v>28</v>
      </c>
      <c r="N152" s="215" t="s">
        <v>44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142</v>
      </c>
      <c r="AT152" s="218" t="s">
        <v>137</v>
      </c>
      <c r="AU152" s="218" t="s">
        <v>83</v>
      </c>
      <c r="AY152" s="20" t="s">
        <v>135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81</v>
      </c>
      <c r="BK152" s="219">
        <f>ROUND(I152*H152,2)</f>
        <v>0</v>
      </c>
      <c r="BL152" s="20" t="s">
        <v>142</v>
      </c>
      <c r="BM152" s="218" t="s">
        <v>445</v>
      </c>
    </row>
    <row r="153" s="2" customFormat="1">
      <c r="A153" s="41"/>
      <c r="B153" s="42"/>
      <c r="C153" s="43"/>
      <c r="D153" s="220" t="s">
        <v>144</v>
      </c>
      <c r="E153" s="43"/>
      <c r="F153" s="221" t="s">
        <v>1549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144</v>
      </c>
      <c r="AU153" s="20" t="s">
        <v>83</v>
      </c>
    </row>
    <row r="154" s="2" customFormat="1">
      <c r="A154" s="41"/>
      <c r="B154" s="42"/>
      <c r="C154" s="43"/>
      <c r="D154" s="225" t="s">
        <v>146</v>
      </c>
      <c r="E154" s="43"/>
      <c r="F154" s="226" t="s">
        <v>1550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146</v>
      </c>
      <c r="AU154" s="20" t="s">
        <v>83</v>
      </c>
    </row>
    <row r="155" s="2" customFormat="1" ht="16.5" customHeight="1">
      <c r="A155" s="41"/>
      <c r="B155" s="42"/>
      <c r="C155" s="271" t="s">
        <v>312</v>
      </c>
      <c r="D155" s="271" t="s">
        <v>247</v>
      </c>
      <c r="E155" s="272" t="s">
        <v>1551</v>
      </c>
      <c r="F155" s="273" t="s">
        <v>1552</v>
      </c>
      <c r="G155" s="274" t="s">
        <v>368</v>
      </c>
      <c r="H155" s="275">
        <v>1</v>
      </c>
      <c r="I155" s="276"/>
      <c r="J155" s="277">
        <f>ROUND(I155*H155,2)</f>
        <v>0</v>
      </c>
      <c r="K155" s="273" t="s">
        <v>141</v>
      </c>
      <c r="L155" s="278"/>
      <c r="M155" s="279" t="s">
        <v>28</v>
      </c>
      <c r="N155" s="280" t="s">
        <v>44</v>
      </c>
      <c r="O155" s="87"/>
      <c r="P155" s="216">
        <f>O155*H155</f>
        <v>0</v>
      </c>
      <c r="Q155" s="216">
        <v>9.0000000000000006E-05</v>
      </c>
      <c r="R155" s="216">
        <f>Q155*H155</f>
        <v>9.0000000000000006E-05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214</v>
      </c>
      <c r="AT155" s="218" t="s">
        <v>247</v>
      </c>
      <c r="AU155" s="218" t="s">
        <v>83</v>
      </c>
      <c r="AY155" s="20" t="s">
        <v>135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81</v>
      </c>
      <c r="BK155" s="219">
        <f>ROUND(I155*H155,2)</f>
        <v>0</v>
      </c>
      <c r="BL155" s="20" t="s">
        <v>142</v>
      </c>
      <c r="BM155" s="218" t="s">
        <v>461</v>
      </c>
    </row>
    <row r="156" s="2" customFormat="1">
      <c r="A156" s="41"/>
      <c r="B156" s="42"/>
      <c r="C156" s="43"/>
      <c r="D156" s="220" t="s">
        <v>144</v>
      </c>
      <c r="E156" s="43"/>
      <c r="F156" s="221" t="s">
        <v>1552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83</v>
      </c>
    </row>
    <row r="157" s="2" customFormat="1" ht="16.5" customHeight="1">
      <c r="A157" s="41"/>
      <c r="B157" s="42"/>
      <c r="C157" s="271" t="s">
        <v>349</v>
      </c>
      <c r="D157" s="271" t="s">
        <v>247</v>
      </c>
      <c r="E157" s="272" t="s">
        <v>1553</v>
      </c>
      <c r="F157" s="273" t="s">
        <v>1554</v>
      </c>
      <c r="G157" s="274" t="s">
        <v>368</v>
      </c>
      <c r="H157" s="275">
        <v>1</v>
      </c>
      <c r="I157" s="276"/>
      <c r="J157" s="277">
        <f>ROUND(I157*H157,2)</f>
        <v>0</v>
      </c>
      <c r="K157" s="273" t="s">
        <v>141</v>
      </c>
      <c r="L157" s="278"/>
      <c r="M157" s="279" t="s">
        <v>28</v>
      </c>
      <c r="N157" s="280" t="s">
        <v>44</v>
      </c>
      <c r="O157" s="87"/>
      <c r="P157" s="216">
        <f>O157*H157</f>
        <v>0</v>
      </c>
      <c r="Q157" s="216">
        <v>0.00013999999999999999</v>
      </c>
      <c r="R157" s="216">
        <f>Q157*H157</f>
        <v>0.00013999999999999999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214</v>
      </c>
      <c r="AT157" s="218" t="s">
        <v>247</v>
      </c>
      <c r="AU157" s="218" t="s">
        <v>83</v>
      </c>
      <c r="AY157" s="20" t="s">
        <v>135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81</v>
      </c>
      <c r="BK157" s="219">
        <f>ROUND(I157*H157,2)</f>
        <v>0</v>
      </c>
      <c r="BL157" s="20" t="s">
        <v>142</v>
      </c>
      <c r="BM157" s="218" t="s">
        <v>485</v>
      </c>
    </row>
    <row r="158" s="2" customFormat="1">
      <c r="A158" s="41"/>
      <c r="B158" s="42"/>
      <c r="C158" s="43"/>
      <c r="D158" s="220" t="s">
        <v>144</v>
      </c>
      <c r="E158" s="43"/>
      <c r="F158" s="221" t="s">
        <v>1554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144</v>
      </c>
      <c r="AU158" s="20" t="s">
        <v>83</v>
      </c>
    </row>
    <row r="159" s="2" customFormat="1" ht="24.15" customHeight="1">
      <c r="A159" s="41"/>
      <c r="B159" s="42"/>
      <c r="C159" s="207" t="s">
        <v>320</v>
      </c>
      <c r="D159" s="207" t="s">
        <v>137</v>
      </c>
      <c r="E159" s="208" t="s">
        <v>1555</v>
      </c>
      <c r="F159" s="209" t="s">
        <v>1556</v>
      </c>
      <c r="G159" s="210" t="s">
        <v>368</v>
      </c>
      <c r="H159" s="211">
        <v>1</v>
      </c>
      <c r="I159" s="212"/>
      <c r="J159" s="213">
        <f>ROUND(I159*H159,2)</f>
        <v>0</v>
      </c>
      <c r="K159" s="209" t="s">
        <v>141</v>
      </c>
      <c r="L159" s="47"/>
      <c r="M159" s="214" t="s">
        <v>28</v>
      </c>
      <c r="N159" s="215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142</v>
      </c>
      <c r="AT159" s="218" t="s">
        <v>137</v>
      </c>
      <c r="AU159" s="218" t="s">
        <v>83</v>
      </c>
      <c r="AY159" s="20" t="s">
        <v>135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81</v>
      </c>
      <c r="BK159" s="219">
        <f>ROUND(I159*H159,2)</f>
        <v>0</v>
      </c>
      <c r="BL159" s="20" t="s">
        <v>142</v>
      </c>
      <c r="BM159" s="218" t="s">
        <v>499</v>
      </c>
    </row>
    <row r="160" s="2" customFormat="1">
      <c r="A160" s="41"/>
      <c r="B160" s="42"/>
      <c r="C160" s="43"/>
      <c r="D160" s="220" t="s">
        <v>144</v>
      </c>
      <c r="E160" s="43"/>
      <c r="F160" s="221" t="s">
        <v>1556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83</v>
      </c>
    </row>
    <row r="161" s="2" customFormat="1">
      <c r="A161" s="41"/>
      <c r="B161" s="42"/>
      <c r="C161" s="43"/>
      <c r="D161" s="225" t="s">
        <v>146</v>
      </c>
      <c r="E161" s="43"/>
      <c r="F161" s="226" t="s">
        <v>1557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146</v>
      </c>
      <c r="AU161" s="20" t="s">
        <v>83</v>
      </c>
    </row>
    <row r="162" s="2" customFormat="1" ht="24.15" customHeight="1">
      <c r="A162" s="41"/>
      <c r="B162" s="42"/>
      <c r="C162" s="207" t="s">
        <v>358</v>
      </c>
      <c r="D162" s="207" t="s">
        <v>137</v>
      </c>
      <c r="E162" s="208" t="s">
        <v>1558</v>
      </c>
      <c r="F162" s="209" t="s">
        <v>1559</v>
      </c>
      <c r="G162" s="210" t="s">
        <v>368</v>
      </c>
      <c r="H162" s="211">
        <v>1</v>
      </c>
      <c r="I162" s="212"/>
      <c r="J162" s="213">
        <f>ROUND(I162*H162,2)</f>
        <v>0</v>
      </c>
      <c r="K162" s="209" t="s">
        <v>141</v>
      </c>
      <c r="L162" s="47"/>
      <c r="M162" s="214" t="s">
        <v>28</v>
      </c>
      <c r="N162" s="215" t="s">
        <v>44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142</v>
      </c>
      <c r="AT162" s="218" t="s">
        <v>137</v>
      </c>
      <c r="AU162" s="218" t="s">
        <v>83</v>
      </c>
      <c r="AY162" s="20" t="s">
        <v>135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81</v>
      </c>
      <c r="BK162" s="219">
        <f>ROUND(I162*H162,2)</f>
        <v>0</v>
      </c>
      <c r="BL162" s="20" t="s">
        <v>142</v>
      </c>
      <c r="BM162" s="218" t="s">
        <v>512</v>
      </c>
    </row>
    <row r="163" s="2" customFormat="1">
      <c r="A163" s="41"/>
      <c r="B163" s="42"/>
      <c r="C163" s="43"/>
      <c r="D163" s="220" t="s">
        <v>144</v>
      </c>
      <c r="E163" s="43"/>
      <c r="F163" s="221" t="s">
        <v>1559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83</v>
      </c>
    </row>
    <row r="164" s="2" customFormat="1">
      <c r="A164" s="41"/>
      <c r="B164" s="42"/>
      <c r="C164" s="43"/>
      <c r="D164" s="225" t="s">
        <v>146</v>
      </c>
      <c r="E164" s="43"/>
      <c r="F164" s="226" t="s">
        <v>1560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146</v>
      </c>
      <c r="AU164" s="20" t="s">
        <v>83</v>
      </c>
    </row>
    <row r="165" s="2" customFormat="1" ht="33" customHeight="1">
      <c r="A165" s="41"/>
      <c r="B165" s="42"/>
      <c r="C165" s="271" t="s">
        <v>365</v>
      </c>
      <c r="D165" s="271" t="s">
        <v>247</v>
      </c>
      <c r="E165" s="272" t="s">
        <v>1561</v>
      </c>
      <c r="F165" s="273" t="s">
        <v>1562</v>
      </c>
      <c r="G165" s="274" t="s">
        <v>368</v>
      </c>
      <c r="H165" s="275">
        <v>1</v>
      </c>
      <c r="I165" s="276"/>
      <c r="J165" s="277">
        <f>ROUND(I165*H165,2)</f>
        <v>0</v>
      </c>
      <c r="K165" s="273" t="s">
        <v>28</v>
      </c>
      <c r="L165" s="278"/>
      <c r="M165" s="279" t="s">
        <v>28</v>
      </c>
      <c r="N165" s="280" t="s">
        <v>44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214</v>
      </c>
      <c r="AT165" s="218" t="s">
        <v>247</v>
      </c>
      <c r="AU165" s="218" t="s">
        <v>83</v>
      </c>
      <c r="AY165" s="20" t="s">
        <v>135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81</v>
      </c>
      <c r="BK165" s="219">
        <f>ROUND(I165*H165,2)</f>
        <v>0</v>
      </c>
      <c r="BL165" s="20" t="s">
        <v>142</v>
      </c>
      <c r="BM165" s="218" t="s">
        <v>524</v>
      </c>
    </row>
    <row r="166" s="2" customFormat="1">
      <c r="A166" s="41"/>
      <c r="B166" s="42"/>
      <c r="C166" s="43"/>
      <c r="D166" s="220" t="s">
        <v>144</v>
      </c>
      <c r="E166" s="43"/>
      <c r="F166" s="221" t="s">
        <v>1562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144</v>
      </c>
      <c r="AU166" s="20" t="s">
        <v>83</v>
      </c>
    </row>
    <row r="167" s="2" customFormat="1" ht="24.15" customHeight="1">
      <c r="A167" s="41"/>
      <c r="B167" s="42"/>
      <c r="C167" s="207" t="s">
        <v>372</v>
      </c>
      <c r="D167" s="207" t="s">
        <v>137</v>
      </c>
      <c r="E167" s="208" t="s">
        <v>1563</v>
      </c>
      <c r="F167" s="209" t="s">
        <v>1564</v>
      </c>
      <c r="G167" s="210" t="s">
        <v>368</v>
      </c>
      <c r="H167" s="211">
        <v>3</v>
      </c>
      <c r="I167" s="212"/>
      <c r="J167" s="213">
        <f>ROUND(I167*H167,2)</f>
        <v>0</v>
      </c>
      <c r="K167" s="209" t="s">
        <v>141</v>
      </c>
      <c r="L167" s="47"/>
      <c r="M167" s="214" t="s">
        <v>28</v>
      </c>
      <c r="N167" s="215" t="s">
        <v>44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142</v>
      </c>
      <c r="AT167" s="218" t="s">
        <v>137</v>
      </c>
      <c r="AU167" s="218" t="s">
        <v>83</v>
      </c>
      <c r="AY167" s="20" t="s">
        <v>135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81</v>
      </c>
      <c r="BK167" s="219">
        <f>ROUND(I167*H167,2)</f>
        <v>0</v>
      </c>
      <c r="BL167" s="20" t="s">
        <v>142</v>
      </c>
      <c r="BM167" s="218" t="s">
        <v>537</v>
      </c>
    </row>
    <row r="168" s="2" customFormat="1">
      <c r="A168" s="41"/>
      <c r="B168" s="42"/>
      <c r="C168" s="43"/>
      <c r="D168" s="220" t="s">
        <v>144</v>
      </c>
      <c r="E168" s="43"/>
      <c r="F168" s="221" t="s">
        <v>1564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83</v>
      </c>
    </row>
    <row r="169" s="2" customFormat="1">
      <c r="A169" s="41"/>
      <c r="B169" s="42"/>
      <c r="C169" s="43"/>
      <c r="D169" s="225" t="s">
        <v>146</v>
      </c>
      <c r="E169" s="43"/>
      <c r="F169" s="226" t="s">
        <v>1565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146</v>
      </c>
      <c r="AU169" s="20" t="s">
        <v>83</v>
      </c>
    </row>
    <row r="170" s="2" customFormat="1" ht="21.75" customHeight="1">
      <c r="A170" s="41"/>
      <c r="B170" s="42"/>
      <c r="C170" s="271" t="s">
        <v>379</v>
      </c>
      <c r="D170" s="271" t="s">
        <v>247</v>
      </c>
      <c r="E170" s="272" t="s">
        <v>1566</v>
      </c>
      <c r="F170" s="273" t="s">
        <v>1567</v>
      </c>
      <c r="G170" s="274" t="s">
        <v>368</v>
      </c>
      <c r="H170" s="275">
        <v>3</v>
      </c>
      <c r="I170" s="276"/>
      <c r="J170" s="277">
        <f>ROUND(I170*H170,2)</f>
        <v>0</v>
      </c>
      <c r="K170" s="273" t="s">
        <v>28</v>
      </c>
      <c r="L170" s="278"/>
      <c r="M170" s="279" t="s">
        <v>28</v>
      </c>
      <c r="N170" s="280" t="s">
        <v>44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214</v>
      </c>
      <c r="AT170" s="218" t="s">
        <v>247</v>
      </c>
      <c r="AU170" s="218" t="s">
        <v>83</v>
      </c>
      <c r="AY170" s="20" t="s">
        <v>135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81</v>
      </c>
      <c r="BK170" s="219">
        <f>ROUND(I170*H170,2)</f>
        <v>0</v>
      </c>
      <c r="BL170" s="20" t="s">
        <v>142</v>
      </c>
      <c r="BM170" s="218" t="s">
        <v>551</v>
      </c>
    </row>
    <row r="171" s="2" customFormat="1">
      <c r="A171" s="41"/>
      <c r="B171" s="42"/>
      <c r="C171" s="43"/>
      <c r="D171" s="220" t="s">
        <v>144</v>
      </c>
      <c r="E171" s="43"/>
      <c r="F171" s="221" t="s">
        <v>1567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144</v>
      </c>
      <c r="AU171" s="20" t="s">
        <v>83</v>
      </c>
    </row>
    <row r="172" s="13" customFormat="1">
      <c r="A172" s="13"/>
      <c r="B172" s="227"/>
      <c r="C172" s="228"/>
      <c r="D172" s="220" t="s">
        <v>148</v>
      </c>
      <c r="E172" s="229" t="s">
        <v>28</v>
      </c>
      <c r="F172" s="230" t="s">
        <v>1568</v>
      </c>
      <c r="G172" s="228"/>
      <c r="H172" s="231">
        <v>3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148</v>
      </c>
      <c r="AU172" s="237" t="s">
        <v>83</v>
      </c>
      <c r="AV172" s="13" t="s">
        <v>83</v>
      </c>
      <c r="AW172" s="13" t="s">
        <v>35</v>
      </c>
      <c r="AX172" s="13" t="s">
        <v>73</v>
      </c>
      <c r="AY172" s="237" t="s">
        <v>135</v>
      </c>
    </row>
    <row r="173" s="16" customFormat="1">
      <c r="A173" s="16"/>
      <c r="B173" s="259"/>
      <c r="C173" s="260"/>
      <c r="D173" s="220" t="s">
        <v>148</v>
      </c>
      <c r="E173" s="261" t="s">
        <v>28</v>
      </c>
      <c r="F173" s="262" t="s">
        <v>172</v>
      </c>
      <c r="G173" s="260"/>
      <c r="H173" s="263">
        <v>3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9" t="s">
        <v>148</v>
      </c>
      <c r="AU173" s="269" t="s">
        <v>83</v>
      </c>
      <c r="AV173" s="16" t="s">
        <v>142</v>
      </c>
      <c r="AW173" s="16" t="s">
        <v>35</v>
      </c>
      <c r="AX173" s="16" t="s">
        <v>81</v>
      </c>
      <c r="AY173" s="269" t="s">
        <v>135</v>
      </c>
    </row>
    <row r="174" s="2" customFormat="1" ht="37.8" customHeight="1">
      <c r="A174" s="41"/>
      <c r="B174" s="42"/>
      <c r="C174" s="207" t="s">
        <v>387</v>
      </c>
      <c r="D174" s="207" t="s">
        <v>137</v>
      </c>
      <c r="E174" s="208" t="s">
        <v>1569</v>
      </c>
      <c r="F174" s="209" t="s">
        <v>1570</v>
      </c>
      <c r="G174" s="210" t="s">
        <v>315</v>
      </c>
      <c r="H174" s="211">
        <v>3</v>
      </c>
      <c r="I174" s="212"/>
      <c r="J174" s="213">
        <f>ROUND(I174*H174,2)</f>
        <v>0</v>
      </c>
      <c r="K174" s="209" t="s">
        <v>141</v>
      </c>
      <c r="L174" s="47"/>
      <c r="M174" s="214" t="s">
        <v>28</v>
      </c>
      <c r="N174" s="215" t="s">
        <v>44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142</v>
      </c>
      <c r="AT174" s="218" t="s">
        <v>137</v>
      </c>
      <c r="AU174" s="218" t="s">
        <v>83</v>
      </c>
      <c r="AY174" s="20" t="s">
        <v>135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81</v>
      </c>
      <c r="BK174" s="219">
        <f>ROUND(I174*H174,2)</f>
        <v>0</v>
      </c>
      <c r="BL174" s="20" t="s">
        <v>142</v>
      </c>
      <c r="BM174" s="218" t="s">
        <v>563</v>
      </c>
    </row>
    <row r="175" s="2" customFormat="1">
      <c r="A175" s="41"/>
      <c r="B175" s="42"/>
      <c r="C175" s="43"/>
      <c r="D175" s="220" t="s">
        <v>144</v>
      </c>
      <c r="E175" s="43"/>
      <c r="F175" s="221" t="s">
        <v>1570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144</v>
      </c>
      <c r="AU175" s="20" t="s">
        <v>83</v>
      </c>
    </row>
    <row r="176" s="2" customFormat="1">
      <c r="A176" s="41"/>
      <c r="B176" s="42"/>
      <c r="C176" s="43"/>
      <c r="D176" s="225" t="s">
        <v>146</v>
      </c>
      <c r="E176" s="43"/>
      <c r="F176" s="226" t="s">
        <v>1571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146</v>
      </c>
      <c r="AU176" s="20" t="s">
        <v>83</v>
      </c>
    </row>
    <row r="177" s="2" customFormat="1" ht="24.15" customHeight="1">
      <c r="A177" s="41"/>
      <c r="B177" s="42"/>
      <c r="C177" s="271" t="s">
        <v>402</v>
      </c>
      <c r="D177" s="271" t="s">
        <v>247</v>
      </c>
      <c r="E177" s="272" t="s">
        <v>1572</v>
      </c>
      <c r="F177" s="273" t="s">
        <v>1573</v>
      </c>
      <c r="G177" s="274" t="s">
        <v>315</v>
      </c>
      <c r="H177" s="275">
        <v>3</v>
      </c>
      <c r="I177" s="276"/>
      <c r="J177" s="277">
        <f>ROUND(I177*H177,2)</f>
        <v>0</v>
      </c>
      <c r="K177" s="273" t="s">
        <v>141</v>
      </c>
      <c r="L177" s="278"/>
      <c r="M177" s="279" t="s">
        <v>28</v>
      </c>
      <c r="N177" s="280" t="s">
        <v>44</v>
      </c>
      <c r="O177" s="87"/>
      <c r="P177" s="216">
        <f>O177*H177</f>
        <v>0</v>
      </c>
      <c r="Q177" s="216">
        <v>0.00017000000000000001</v>
      </c>
      <c r="R177" s="216">
        <f>Q177*H177</f>
        <v>0.00051000000000000004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214</v>
      </c>
      <c r="AT177" s="218" t="s">
        <v>247</v>
      </c>
      <c r="AU177" s="218" t="s">
        <v>83</v>
      </c>
      <c r="AY177" s="20" t="s">
        <v>135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81</v>
      </c>
      <c r="BK177" s="219">
        <f>ROUND(I177*H177,2)</f>
        <v>0</v>
      </c>
      <c r="BL177" s="20" t="s">
        <v>142</v>
      </c>
      <c r="BM177" s="218" t="s">
        <v>575</v>
      </c>
    </row>
    <row r="178" s="2" customFormat="1">
      <c r="A178" s="41"/>
      <c r="B178" s="42"/>
      <c r="C178" s="43"/>
      <c r="D178" s="220" t="s">
        <v>144</v>
      </c>
      <c r="E178" s="43"/>
      <c r="F178" s="221" t="s">
        <v>1573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144</v>
      </c>
      <c r="AU178" s="20" t="s">
        <v>83</v>
      </c>
    </row>
    <row r="179" s="2" customFormat="1">
      <c r="A179" s="41"/>
      <c r="B179" s="42"/>
      <c r="C179" s="43"/>
      <c r="D179" s="220" t="s">
        <v>209</v>
      </c>
      <c r="E179" s="43"/>
      <c r="F179" s="270" t="s">
        <v>1574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209</v>
      </c>
      <c r="AU179" s="20" t="s">
        <v>83</v>
      </c>
    </row>
    <row r="180" s="2" customFormat="1" ht="37.8" customHeight="1">
      <c r="A180" s="41"/>
      <c r="B180" s="42"/>
      <c r="C180" s="207" t="s">
        <v>328</v>
      </c>
      <c r="D180" s="207" t="s">
        <v>137</v>
      </c>
      <c r="E180" s="208" t="s">
        <v>1575</v>
      </c>
      <c r="F180" s="209" t="s">
        <v>1576</v>
      </c>
      <c r="G180" s="210" t="s">
        <v>315</v>
      </c>
      <c r="H180" s="211">
        <v>3</v>
      </c>
      <c r="I180" s="212"/>
      <c r="J180" s="213">
        <f>ROUND(I180*H180,2)</f>
        <v>0</v>
      </c>
      <c r="K180" s="209" t="s">
        <v>141</v>
      </c>
      <c r="L180" s="47"/>
      <c r="M180" s="214" t="s">
        <v>28</v>
      </c>
      <c r="N180" s="215" t="s">
        <v>44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142</v>
      </c>
      <c r="AT180" s="218" t="s">
        <v>137</v>
      </c>
      <c r="AU180" s="218" t="s">
        <v>83</v>
      </c>
      <c r="AY180" s="20" t="s">
        <v>135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81</v>
      </c>
      <c r="BK180" s="219">
        <f>ROUND(I180*H180,2)</f>
        <v>0</v>
      </c>
      <c r="BL180" s="20" t="s">
        <v>142</v>
      </c>
      <c r="BM180" s="218" t="s">
        <v>592</v>
      </c>
    </row>
    <row r="181" s="2" customFormat="1">
      <c r="A181" s="41"/>
      <c r="B181" s="42"/>
      <c r="C181" s="43"/>
      <c r="D181" s="220" t="s">
        <v>144</v>
      </c>
      <c r="E181" s="43"/>
      <c r="F181" s="221" t="s">
        <v>1576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144</v>
      </c>
      <c r="AU181" s="20" t="s">
        <v>83</v>
      </c>
    </row>
    <row r="182" s="2" customFormat="1">
      <c r="A182" s="41"/>
      <c r="B182" s="42"/>
      <c r="C182" s="43"/>
      <c r="D182" s="225" t="s">
        <v>146</v>
      </c>
      <c r="E182" s="43"/>
      <c r="F182" s="226" t="s">
        <v>1577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146</v>
      </c>
      <c r="AU182" s="20" t="s">
        <v>83</v>
      </c>
    </row>
    <row r="183" s="2" customFormat="1" ht="24.15" customHeight="1">
      <c r="A183" s="41"/>
      <c r="B183" s="42"/>
      <c r="C183" s="271" t="s">
        <v>335</v>
      </c>
      <c r="D183" s="271" t="s">
        <v>247</v>
      </c>
      <c r="E183" s="272" t="s">
        <v>1578</v>
      </c>
      <c r="F183" s="273" t="s">
        <v>1579</v>
      </c>
      <c r="G183" s="274" t="s">
        <v>315</v>
      </c>
      <c r="H183" s="275">
        <v>3</v>
      </c>
      <c r="I183" s="276"/>
      <c r="J183" s="277">
        <f>ROUND(I183*H183,2)</f>
        <v>0</v>
      </c>
      <c r="K183" s="273" t="s">
        <v>141</v>
      </c>
      <c r="L183" s="278"/>
      <c r="M183" s="279" t="s">
        <v>28</v>
      </c>
      <c r="N183" s="280" t="s">
        <v>44</v>
      </c>
      <c r="O183" s="87"/>
      <c r="P183" s="216">
        <f>O183*H183</f>
        <v>0</v>
      </c>
      <c r="Q183" s="216">
        <v>0.00089999999999999998</v>
      </c>
      <c r="R183" s="216">
        <f>Q183*H183</f>
        <v>0.0027000000000000001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214</v>
      </c>
      <c r="AT183" s="218" t="s">
        <v>247</v>
      </c>
      <c r="AU183" s="218" t="s">
        <v>83</v>
      </c>
      <c r="AY183" s="20" t="s">
        <v>135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81</v>
      </c>
      <c r="BK183" s="219">
        <f>ROUND(I183*H183,2)</f>
        <v>0</v>
      </c>
      <c r="BL183" s="20" t="s">
        <v>142</v>
      </c>
      <c r="BM183" s="218" t="s">
        <v>605</v>
      </c>
    </row>
    <row r="184" s="2" customFormat="1">
      <c r="A184" s="41"/>
      <c r="B184" s="42"/>
      <c r="C184" s="43"/>
      <c r="D184" s="220" t="s">
        <v>144</v>
      </c>
      <c r="E184" s="43"/>
      <c r="F184" s="221" t="s">
        <v>1579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144</v>
      </c>
      <c r="AU184" s="20" t="s">
        <v>83</v>
      </c>
    </row>
    <row r="185" s="12" customFormat="1" ht="22.8" customHeight="1">
      <c r="A185" s="12"/>
      <c r="B185" s="191"/>
      <c r="C185" s="192"/>
      <c r="D185" s="193" t="s">
        <v>72</v>
      </c>
      <c r="E185" s="205" t="s">
        <v>1580</v>
      </c>
      <c r="F185" s="205" t="s">
        <v>1581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SUM(P186:P209)</f>
        <v>0</v>
      </c>
      <c r="Q185" s="199"/>
      <c r="R185" s="200">
        <f>SUM(R186:R209)</f>
        <v>0.010525000000000001</v>
      </c>
      <c r="S185" s="199"/>
      <c r="T185" s="201">
        <f>SUM(T186:T209)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81</v>
      </c>
      <c r="AT185" s="203" t="s">
        <v>72</v>
      </c>
      <c r="AU185" s="203" t="s">
        <v>81</v>
      </c>
      <c r="AY185" s="202" t="s">
        <v>135</v>
      </c>
      <c r="BK185" s="204">
        <f>SUM(BK186:BK209)</f>
        <v>0</v>
      </c>
    </row>
    <row r="186" s="2" customFormat="1" ht="33" customHeight="1">
      <c r="A186" s="41"/>
      <c r="B186" s="42"/>
      <c r="C186" s="207" t="s">
        <v>408</v>
      </c>
      <c r="D186" s="207" t="s">
        <v>137</v>
      </c>
      <c r="E186" s="208" t="s">
        <v>1473</v>
      </c>
      <c r="F186" s="209" t="s">
        <v>1474</v>
      </c>
      <c r="G186" s="210" t="s">
        <v>232</v>
      </c>
      <c r="H186" s="211">
        <v>75.780000000000001</v>
      </c>
      <c r="I186" s="212"/>
      <c r="J186" s="213">
        <f>ROUND(I186*H186,2)</f>
        <v>0</v>
      </c>
      <c r="K186" s="209" t="s">
        <v>141</v>
      </c>
      <c r="L186" s="47"/>
      <c r="M186" s="214" t="s">
        <v>28</v>
      </c>
      <c r="N186" s="215" t="s">
        <v>44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142</v>
      </c>
      <c r="AT186" s="218" t="s">
        <v>137</v>
      </c>
      <c r="AU186" s="218" t="s">
        <v>83</v>
      </c>
      <c r="AY186" s="20" t="s">
        <v>135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81</v>
      </c>
      <c r="BK186" s="219">
        <f>ROUND(I186*H186,2)</f>
        <v>0</v>
      </c>
      <c r="BL186" s="20" t="s">
        <v>142</v>
      </c>
      <c r="BM186" s="218" t="s">
        <v>616</v>
      </c>
    </row>
    <row r="187" s="2" customFormat="1">
      <c r="A187" s="41"/>
      <c r="B187" s="42"/>
      <c r="C187" s="43"/>
      <c r="D187" s="220" t="s">
        <v>144</v>
      </c>
      <c r="E187" s="43"/>
      <c r="F187" s="221" t="s">
        <v>1474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144</v>
      </c>
      <c r="AU187" s="20" t="s">
        <v>83</v>
      </c>
    </row>
    <row r="188" s="2" customFormat="1">
      <c r="A188" s="41"/>
      <c r="B188" s="42"/>
      <c r="C188" s="43"/>
      <c r="D188" s="225" t="s">
        <v>146</v>
      </c>
      <c r="E188" s="43"/>
      <c r="F188" s="226" t="s">
        <v>1477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146</v>
      </c>
      <c r="AU188" s="20" t="s">
        <v>83</v>
      </c>
    </row>
    <row r="189" s="2" customFormat="1" ht="33" customHeight="1">
      <c r="A189" s="41"/>
      <c r="B189" s="42"/>
      <c r="C189" s="207" t="s">
        <v>416</v>
      </c>
      <c r="D189" s="207" t="s">
        <v>137</v>
      </c>
      <c r="E189" s="208" t="s">
        <v>1582</v>
      </c>
      <c r="F189" s="209" t="s">
        <v>1583</v>
      </c>
      <c r="G189" s="210" t="s">
        <v>232</v>
      </c>
      <c r="H189" s="211">
        <v>75.780000000000001</v>
      </c>
      <c r="I189" s="212"/>
      <c r="J189" s="213">
        <f>ROUND(I189*H189,2)</f>
        <v>0</v>
      </c>
      <c r="K189" s="209" t="s">
        <v>141</v>
      </c>
      <c r="L189" s="47"/>
      <c r="M189" s="214" t="s">
        <v>28</v>
      </c>
      <c r="N189" s="215" t="s">
        <v>44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142</v>
      </c>
      <c r="AT189" s="218" t="s">
        <v>137</v>
      </c>
      <c r="AU189" s="218" t="s">
        <v>83</v>
      </c>
      <c r="AY189" s="20" t="s">
        <v>135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81</v>
      </c>
      <c r="BK189" s="219">
        <f>ROUND(I189*H189,2)</f>
        <v>0</v>
      </c>
      <c r="BL189" s="20" t="s">
        <v>142</v>
      </c>
      <c r="BM189" s="218" t="s">
        <v>628</v>
      </c>
    </row>
    <row r="190" s="2" customFormat="1">
      <c r="A190" s="41"/>
      <c r="B190" s="42"/>
      <c r="C190" s="43"/>
      <c r="D190" s="220" t="s">
        <v>144</v>
      </c>
      <c r="E190" s="43"/>
      <c r="F190" s="221" t="s">
        <v>1583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144</v>
      </c>
      <c r="AU190" s="20" t="s">
        <v>83</v>
      </c>
    </row>
    <row r="191" s="2" customFormat="1">
      <c r="A191" s="41"/>
      <c r="B191" s="42"/>
      <c r="C191" s="43"/>
      <c r="D191" s="225" t="s">
        <v>146</v>
      </c>
      <c r="E191" s="43"/>
      <c r="F191" s="226" t="s">
        <v>1584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146</v>
      </c>
      <c r="AU191" s="20" t="s">
        <v>83</v>
      </c>
    </row>
    <row r="192" s="2" customFormat="1" ht="21.75" customHeight="1">
      <c r="A192" s="41"/>
      <c r="B192" s="42"/>
      <c r="C192" s="207" t="s">
        <v>430</v>
      </c>
      <c r="D192" s="207" t="s">
        <v>137</v>
      </c>
      <c r="E192" s="208" t="s">
        <v>1585</v>
      </c>
      <c r="F192" s="209" t="s">
        <v>1586</v>
      </c>
      <c r="G192" s="210" t="s">
        <v>269</v>
      </c>
      <c r="H192" s="211">
        <v>315.75</v>
      </c>
      <c r="I192" s="212"/>
      <c r="J192" s="213">
        <f>ROUND(I192*H192,2)</f>
        <v>0</v>
      </c>
      <c r="K192" s="209" t="s">
        <v>141</v>
      </c>
      <c r="L192" s="47"/>
      <c r="M192" s="214" t="s">
        <v>28</v>
      </c>
      <c r="N192" s="215" t="s">
        <v>44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142</v>
      </c>
      <c r="AT192" s="218" t="s">
        <v>137</v>
      </c>
      <c r="AU192" s="218" t="s">
        <v>83</v>
      </c>
      <c r="AY192" s="20" t="s">
        <v>135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81</v>
      </c>
      <c r="BK192" s="219">
        <f>ROUND(I192*H192,2)</f>
        <v>0</v>
      </c>
      <c r="BL192" s="20" t="s">
        <v>142</v>
      </c>
      <c r="BM192" s="218" t="s">
        <v>641</v>
      </c>
    </row>
    <row r="193" s="2" customFormat="1">
      <c r="A193" s="41"/>
      <c r="B193" s="42"/>
      <c r="C193" s="43"/>
      <c r="D193" s="220" t="s">
        <v>144</v>
      </c>
      <c r="E193" s="43"/>
      <c r="F193" s="221" t="s">
        <v>1586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144</v>
      </c>
      <c r="AU193" s="20" t="s">
        <v>83</v>
      </c>
    </row>
    <row r="194" s="2" customFormat="1">
      <c r="A194" s="41"/>
      <c r="B194" s="42"/>
      <c r="C194" s="43"/>
      <c r="D194" s="225" t="s">
        <v>146</v>
      </c>
      <c r="E194" s="43"/>
      <c r="F194" s="226" t="s">
        <v>1587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146</v>
      </c>
      <c r="AU194" s="20" t="s">
        <v>83</v>
      </c>
    </row>
    <row r="195" s="2" customFormat="1" ht="24.15" customHeight="1">
      <c r="A195" s="41"/>
      <c r="B195" s="42"/>
      <c r="C195" s="207" t="s">
        <v>438</v>
      </c>
      <c r="D195" s="207" t="s">
        <v>137</v>
      </c>
      <c r="E195" s="208" t="s">
        <v>1588</v>
      </c>
      <c r="F195" s="209" t="s">
        <v>1589</v>
      </c>
      <c r="G195" s="210" t="s">
        <v>269</v>
      </c>
      <c r="H195" s="211">
        <v>315.75</v>
      </c>
      <c r="I195" s="212"/>
      <c r="J195" s="213">
        <f>ROUND(I195*H195,2)</f>
        <v>0</v>
      </c>
      <c r="K195" s="209" t="s">
        <v>141</v>
      </c>
      <c r="L195" s="47"/>
      <c r="M195" s="214" t="s">
        <v>28</v>
      </c>
      <c r="N195" s="215" t="s">
        <v>44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142</v>
      </c>
      <c r="AT195" s="218" t="s">
        <v>137</v>
      </c>
      <c r="AU195" s="218" t="s">
        <v>83</v>
      </c>
      <c r="AY195" s="20" t="s">
        <v>135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81</v>
      </c>
      <c r="BK195" s="219">
        <f>ROUND(I195*H195,2)</f>
        <v>0</v>
      </c>
      <c r="BL195" s="20" t="s">
        <v>142</v>
      </c>
      <c r="BM195" s="218" t="s">
        <v>654</v>
      </c>
    </row>
    <row r="196" s="2" customFormat="1">
      <c r="A196" s="41"/>
      <c r="B196" s="42"/>
      <c r="C196" s="43"/>
      <c r="D196" s="220" t="s">
        <v>144</v>
      </c>
      <c r="E196" s="43"/>
      <c r="F196" s="221" t="s">
        <v>1589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144</v>
      </c>
      <c r="AU196" s="20" t="s">
        <v>83</v>
      </c>
    </row>
    <row r="197" s="2" customFormat="1">
      <c r="A197" s="41"/>
      <c r="B197" s="42"/>
      <c r="C197" s="43"/>
      <c r="D197" s="225" t="s">
        <v>146</v>
      </c>
      <c r="E197" s="43"/>
      <c r="F197" s="226" t="s">
        <v>1590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146</v>
      </c>
      <c r="AU197" s="20" t="s">
        <v>83</v>
      </c>
    </row>
    <row r="198" s="2" customFormat="1" ht="24.15" customHeight="1">
      <c r="A198" s="41"/>
      <c r="B198" s="42"/>
      <c r="C198" s="207" t="s">
        <v>445</v>
      </c>
      <c r="D198" s="207" t="s">
        <v>137</v>
      </c>
      <c r="E198" s="208" t="s">
        <v>1591</v>
      </c>
      <c r="F198" s="209" t="s">
        <v>1592</v>
      </c>
      <c r="G198" s="210" t="s">
        <v>315</v>
      </c>
      <c r="H198" s="211">
        <v>421</v>
      </c>
      <c r="I198" s="212"/>
      <c r="J198" s="213">
        <f>ROUND(I198*H198,2)</f>
        <v>0</v>
      </c>
      <c r="K198" s="209" t="s">
        <v>141</v>
      </c>
      <c r="L198" s="47"/>
      <c r="M198" s="214" t="s">
        <v>28</v>
      </c>
      <c r="N198" s="215" t="s">
        <v>44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142</v>
      </c>
      <c r="AT198" s="218" t="s">
        <v>137</v>
      </c>
      <c r="AU198" s="218" t="s">
        <v>83</v>
      </c>
      <c r="AY198" s="20" t="s">
        <v>135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81</v>
      </c>
      <c r="BK198" s="219">
        <f>ROUND(I198*H198,2)</f>
        <v>0</v>
      </c>
      <c r="BL198" s="20" t="s">
        <v>142</v>
      </c>
      <c r="BM198" s="218" t="s">
        <v>669</v>
      </c>
    </row>
    <row r="199" s="2" customFormat="1">
      <c r="A199" s="41"/>
      <c r="B199" s="42"/>
      <c r="C199" s="43"/>
      <c r="D199" s="220" t="s">
        <v>144</v>
      </c>
      <c r="E199" s="43"/>
      <c r="F199" s="221" t="s">
        <v>1592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144</v>
      </c>
      <c r="AU199" s="20" t="s">
        <v>83</v>
      </c>
    </row>
    <row r="200" s="2" customFormat="1">
      <c r="A200" s="41"/>
      <c r="B200" s="42"/>
      <c r="C200" s="43"/>
      <c r="D200" s="225" t="s">
        <v>146</v>
      </c>
      <c r="E200" s="43"/>
      <c r="F200" s="226" t="s">
        <v>1593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146</v>
      </c>
      <c r="AU200" s="20" t="s">
        <v>83</v>
      </c>
    </row>
    <row r="201" s="2" customFormat="1" ht="24.15" customHeight="1">
      <c r="A201" s="41"/>
      <c r="B201" s="42"/>
      <c r="C201" s="207" t="s">
        <v>453</v>
      </c>
      <c r="D201" s="207" t="s">
        <v>137</v>
      </c>
      <c r="E201" s="208" t="s">
        <v>1594</v>
      </c>
      <c r="F201" s="209" t="s">
        <v>1595</v>
      </c>
      <c r="G201" s="210" t="s">
        <v>315</v>
      </c>
      <c r="H201" s="211">
        <v>421</v>
      </c>
      <c r="I201" s="212"/>
      <c r="J201" s="213">
        <f>ROUND(I201*H201,2)</f>
        <v>0</v>
      </c>
      <c r="K201" s="209" t="s">
        <v>141</v>
      </c>
      <c r="L201" s="47"/>
      <c r="M201" s="214" t="s">
        <v>28</v>
      </c>
      <c r="N201" s="215" t="s">
        <v>44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142</v>
      </c>
      <c r="AT201" s="218" t="s">
        <v>137</v>
      </c>
      <c r="AU201" s="218" t="s">
        <v>83</v>
      </c>
      <c r="AY201" s="20" t="s">
        <v>135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81</v>
      </c>
      <c r="BK201" s="219">
        <f>ROUND(I201*H201,2)</f>
        <v>0</v>
      </c>
      <c r="BL201" s="20" t="s">
        <v>142</v>
      </c>
      <c r="BM201" s="218" t="s">
        <v>681</v>
      </c>
    </row>
    <row r="202" s="2" customFormat="1">
      <c r="A202" s="41"/>
      <c r="B202" s="42"/>
      <c r="C202" s="43"/>
      <c r="D202" s="220" t="s">
        <v>144</v>
      </c>
      <c r="E202" s="43"/>
      <c r="F202" s="221" t="s">
        <v>1595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144</v>
      </c>
      <c r="AU202" s="20" t="s">
        <v>83</v>
      </c>
    </row>
    <row r="203" s="2" customFormat="1">
      <c r="A203" s="41"/>
      <c r="B203" s="42"/>
      <c r="C203" s="43"/>
      <c r="D203" s="225" t="s">
        <v>146</v>
      </c>
      <c r="E203" s="43"/>
      <c r="F203" s="226" t="s">
        <v>1596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146</v>
      </c>
      <c r="AU203" s="20" t="s">
        <v>83</v>
      </c>
    </row>
    <row r="204" s="2" customFormat="1" ht="16.5" customHeight="1">
      <c r="A204" s="41"/>
      <c r="B204" s="42"/>
      <c r="C204" s="207" t="s">
        <v>461</v>
      </c>
      <c r="D204" s="207" t="s">
        <v>137</v>
      </c>
      <c r="E204" s="208" t="s">
        <v>1597</v>
      </c>
      <c r="F204" s="209" t="s">
        <v>1598</v>
      </c>
      <c r="G204" s="210" t="s">
        <v>269</v>
      </c>
      <c r="H204" s="211">
        <v>315.75</v>
      </c>
      <c r="I204" s="212"/>
      <c r="J204" s="213">
        <f>ROUND(I204*H204,2)</f>
        <v>0</v>
      </c>
      <c r="K204" s="209" t="s">
        <v>28</v>
      </c>
      <c r="L204" s="47"/>
      <c r="M204" s="214" t="s">
        <v>28</v>
      </c>
      <c r="N204" s="215" t="s">
        <v>44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142</v>
      </c>
      <c r="AT204" s="218" t="s">
        <v>137</v>
      </c>
      <c r="AU204" s="218" t="s">
        <v>83</v>
      </c>
      <c r="AY204" s="20" t="s">
        <v>135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81</v>
      </c>
      <c r="BK204" s="219">
        <f>ROUND(I204*H204,2)</f>
        <v>0</v>
      </c>
      <c r="BL204" s="20" t="s">
        <v>142</v>
      </c>
      <c r="BM204" s="218" t="s">
        <v>692</v>
      </c>
    </row>
    <row r="205" s="2" customFormat="1">
      <c r="A205" s="41"/>
      <c r="B205" s="42"/>
      <c r="C205" s="43"/>
      <c r="D205" s="220" t="s">
        <v>144</v>
      </c>
      <c r="E205" s="43"/>
      <c r="F205" s="221" t="s">
        <v>1598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144</v>
      </c>
      <c r="AU205" s="20" t="s">
        <v>83</v>
      </c>
    </row>
    <row r="206" s="2" customFormat="1" ht="16.5" customHeight="1">
      <c r="A206" s="41"/>
      <c r="B206" s="42"/>
      <c r="C206" s="207" t="s">
        <v>477</v>
      </c>
      <c r="D206" s="207" t="s">
        <v>137</v>
      </c>
      <c r="E206" s="208" t="s">
        <v>1599</v>
      </c>
      <c r="F206" s="209" t="s">
        <v>1600</v>
      </c>
      <c r="G206" s="210" t="s">
        <v>269</v>
      </c>
      <c r="H206" s="211">
        <v>315.75</v>
      </c>
      <c r="I206" s="212"/>
      <c r="J206" s="213">
        <f>ROUND(I206*H206,2)</f>
        <v>0</v>
      </c>
      <c r="K206" s="209" t="s">
        <v>28</v>
      </c>
      <c r="L206" s="47"/>
      <c r="M206" s="214" t="s">
        <v>28</v>
      </c>
      <c r="N206" s="215" t="s">
        <v>44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142</v>
      </c>
      <c r="AT206" s="218" t="s">
        <v>137</v>
      </c>
      <c r="AU206" s="218" t="s">
        <v>83</v>
      </c>
      <c r="AY206" s="20" t="s">
        <v>135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81</v>
      </c>
      <c r="BK206" s="219">
        <f>ROUND(I206*H206,2)</f>
        <v>0</v>
      </c>
      <c r="BL206" s="20" t="s">
        <v>142</v>
      </c>
      <c r="BM206" s="218" t="s">
        <v>703</v>
      </c>
    </row>
    <row r="207" s="2" customFormat="1">
      <c r="A207" s="41"/>
      <c r="B207" s="42"/>
      <c r="C207" s="43"/>
      <c r="D207" s="220" t="s">
        <v>144</v>
      </c>
      <c r="E207" s="43"/>
      <c r="F207" s="221" t="s">
        <v>1600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83</v>
      </c>
    </row>
    <row r="208" s="2" customFormat="1" ht="16.5" customHeight="1">
      <c r="A208" s="41"/>
      <c r="B208" s="42"/>
      <c r="C208" s="271" t="s">
        <v>485</v>
      </c>
      <c r="D208" s="271" t="s">
        <v>247</v>
      </c>
      <c r="E208" s="272" t="s">
        <v>1601</v>
      </c>
      <c r="F208" s="273" t="s">
        <v>1602</v>
      </c>
      <c r="G208" s="274" t="s">
        <v>1275</v>
      </c>
      <c r="H208" s="275">
        <v>10.525</v>
      </c>
      <c r="I208" s="276"/>
      <c r="J208" s="277">
        <f>ROUND(I208*H208,2)</f>
        <v>0</v>
      </c>
      <c r="K208" s="273" t="s">
        <v>141</v>
      </c>
      <c r="L208" s="278"/>
      <c r="M208" s="279" t="s">
        <v>28</v>
      </c>
      <c r="N208" s="280" t="s">
        <v>44</v>
      </c>
      <c r="O208" s="87"/>
      <c r="P208" s="216">
        <f>O208*H208</f>
        <v>0</v>
      </c>
      <c r="Q208" s="216">
        <v>0.001</v>
      </c>
      <c r="R208" s="216">
        <f>Q208*H208</f>
        <v>0.010525000000000001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214</v>
      </c>
      <c r="AT208" s="218" t="s">
        <v>247</v>
      </c>
      <c r="AU208" s="218" t="s">
        <v>83</v>
      </c>
      <c r="AY208" s="20" t="s">
        <v>135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81</v>
      </c>
      <c r="BK208" s="219">
        <f>ROUND(I208*H208,2)</f>
        <v>0</v>
      </c>
      <c r="BL208" s="20" t="s">
        <v>142</v>
      </c>
      <c r="BM208" s="218" t="s">
        <v>716</v>
      </c>
    </row>
    <row r="209" s="2" customFormat="1">
      <c r="A209" s="41"/>
      <c r="B209" s="42"/>
      <c r="C209" s="43"/>
      <c r="D209" s="220" t="s">
        <v>144</v>
      </c>
      <c r="E209" s="43"/>
      <c r="F209" s="221" t="s">
        <v>1602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144</v>
      </c>
      <c r="AU209" s="20" t="s">
        <v>83</v>
      </c>
    </row>
    <row r="210" s="12" customFormat="1" ht="22.8" customHeight="1">
      <c r="A210" s="12"/>
      <c r="B210" s="191"/>
      <c r="C210" s="192"/>
      <c r="D210" s="193" t="s">
        <v>72</v>
      </c>
      <c r="E210" s="205" t="s">
        <v>1603</v>
      </c>
      <c r="F210" s="205" t="s">
        <v>1604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SUM(P211:P236)</f>
        <v>0</v>
      </c>
      <c r="Q210" s="199"/>
      <c r="R210" s="200">
        <f>SUM(R211:R236)</f>
        <v>8.043686000000001</v>
      </c>
      <c r="S210" s="199"/>
      <c r="T210" s="201">
        <f>SUM(T211:T236)</f>
        <v>7.0209999999999999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81</v>
      </c>
      <c r="AT210" s="203" t="s">
        <v>72</v>
      </c>
      <c r="AU210" s="203" t="s">
        <v>81</v>
      </c>
      <c r="AY210" s="202" t="s">
        <v>135</v>
      </c>
      <c r="BK210" s="204">
        <f>SUM(BK211:BK236)</f>
        <v>0</v>
      </c>
    </row>
    <row r="211" s="2" customFormat="1" ht="33" customHeight="1">
      <c r="A211" s="41"/>
      <c r="B211" s="42"/>
      <c r="C211" s="207" t="s">
        <v>492</v>
      </c>
      <c r="D211" s="207" t="s">
        <v>137</v>
      </c>
      <c r="E211" s="208" t="s">
        <v>1473</v>
      </c>
      <c r="F211" s="209" t="s">
        <v>1474</v>
      </c>
      <c r="G211" s="210" t="s">
        <v>232</v>
      </c>
      <c r="H211" s="211">
        <v>5.04</v>
      </c>
      <c r="I211" s="212"/>
      <c r="J211" s="213">
        <f>ROUND(I211*H211,2)</f>
        <v>0</v>
      </c>
      <c r="K211" s="209" t="s">
        <v>141</v>
      </c>
      <c r="L211" s="47"/>
      <c r="M211" s="214" t="s">
        <v>28</v>
      </c>
      <c r="N211" s="215" t="s">
        <v>44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142</v>
      </c>
      <c r="AT211" s="218" t="s">
        <v>137</v>
      </c>
      <c r="AU211" s="218" t="s">
        <v>83</v>
      </c>
      <c r="AY211" s="20" t="s">
        <v>135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81</v>
      </c>
      <c r="BK211" s="219">
        <f>ROUND(I211*H211,2)</f>
        <v>0</v>
      </c>
      <c r="BL211" s="20" t="s">
        <v>142</v>
      </c>
      <c r="BM211" s="218" t="s">
        <v>729</v>
      </c>
    </row>
    <row r="212" s="2" customFormat="1">
      <c r="A212" s="41"/>
      <c r="B212" s="42"/>
      <c r="C212" s="43"/>
      <c r="D212" s="220" t="s">
        <v>144</v>
      </c>
      <c r="E212" s="43"/>
      <c r="F212" s="221" t="s">
        <v>1474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83</v>
      </c>
    </row>
    <row r="213" s="2" customFormat="1">
      <c r="A213" s="41"/>
      <c r="B213" s="42"/>
      <c r="C213" s="43"/>
      <c r="D213" s="225" t="s">
        <v>146</v>
      </c>
      <c r="E213" s="43"/>
      <c r="F213" s="226" t="s">
        <v>1477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146</v>
      </c>
      <c r="AU213" s="20" t="s">
        <v>83</v>
      </c>
    </row>
    <row r="214" s="2" customFormat="1" ht="33" customHeight="1">
      <c r="A214" s="41"/>
      <c r="B214" s="42"/>
      <c r="C214" s="207" t="s">
        <v>499</v>
      </c>
      <c r="D214" s="207" t="s">
        <v>137</v>
      </c>
      <c r="E214" s="208" t="s">
        <v>1582</v>
      </c>
      <c r="F214" s="209" t="s">
        <v>1583</v>
      </c>
      <c r="G214" s="210" t="s">
        <v>232</v>
      </c>
      <c r="H214" s="211">
        <v>5.04</v>
      </c>
      <c r="I214" s="212"/>
      <c r="J214" s="213">
        <f>ROUND(I214*H214,2)</f>
        <v>0</v>
      </c>
      <c r="K214" s="209" t="s">
        <v>141</v>
      </c>
      <c r="L214" s="47"/>
      <c r="M214" s="214" t="s">
        <v>28</v>
      </c>
      <c r="N214" s="215" t="s">
        <v>44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142</v>
      </c>
      <c r="AT214" s="218" t="s">
        <v>137</v>
      </c>
      <c r="AU214" s="218" t="s">
        <v>83</v>
      </c>
      <c r="AY214" s="20" t="s">
        <v>135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81</v>
      </c>
      <c r="BK214" s="219">
        <f>ROUND(I214*H214,2)</f>
        <v>0</v>
      </c>
      <c r="BL214" s="20" t="s">
        <v>142</v>
      </c>
      <c r="BM214" s="218" t="s">
        <v>738</v>
      </c>
    </row>
    <row r="215" s="2" customFormat="1">
      <c r="A215" s="41"/>
      <c r="B215" s="42"/>
      <c r="C215" s="43"/>
      <c r="D215" s="220" t="s">
        <v>144</v>
      </c>
      <c r="E215" s="43"/>
      <c r="F215" s="221" t="s">
        <v>1583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83</v>
      </c>
    </row>
    <row r="216" s="2" customFormat="1">
      <c r="A216" s="41"/>
      <c r="B216" s="42"/>
      <c r="C216" s="43"/>
      <c r="D216" s="225" t="s">
        <v>146</v>
      </c>
      <c r="E216" s="43"/>
      <c r="F216" s="226" t="s">
        <v>1584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146</v>
      </c>
      <c r="AU216" s="20" t="s">
        <v>83</v>
      </c>
    </row>
    <row r="217" s="2" customFormat="1" ht="24.15" customHeight="1">
      <c r="A217" s="41"/>
      <c r="B217" s="42"/>
      <c r="C217" s="207" t="s">
        <v>506</v>
      </c>
      <c r="D217" s="207" t="s">
        <v>137</v>
      </c>
      <c r="E217" s="208" t="s">
        <v>1591</v>
      </c>
      <c r="F217" s="209" t="s">
        <v>1592</v>
      </c>
      <c r="G217" s="210" t="s">
        <v>315</v>
      </c>
      <c r="H217" s="211">
        <v>28</v>
      </c>
      <c r="I217" s="212"/>
      <c r="J217" s="213">
        <f>ROUND(I217*H217,2)</f>
        <v>0</v>
      </c>
      <c r="K217" s="209" t="s">
        <v>141</v>
      </c>
      <c r="L217" s="47"/>
      <c r="M217" s="214" t="s">
        <v>28</v>
      </c>
      <c r="N217" s="215" t="s">
        <v>44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142</v>
      </c>
      <c r="AT217" s="218" t="s">
        <v>137</v>
      </c>
      <c r="AU217" s="218" t="s">
        <v>83</v>
      </c>
      <c r="AY217" s="20" t="s">
        <v>135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81</v>
      </c>
      <c r="BK217" s="219">
        <f>ROUND(I217*H217,2)</f>
        <v>0</v>
      </c>
      <c r="BL217" s="20" t="s">
        <v>142</v>
      </c>
      <c r="BM217" s="218" t="s">
        <v>747</v>
      </c>
    </row>
    <row r="218" s="2" customFormat="1">
      <c r="A218" s="41"/>
      <c r="B218" s="42"/>
      <c r="C218" s="43"/>
      <c r="D218" s="220" t="s">
        <v>144</v>
      </c>
      <c r="E218" s="43"/>
      <c r="F218" s="221" t="s">
        <v>1592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83</v>
      </c>
    </row>
    <row r="219" s="2" customFormat="1">
      <c r="A219" s="41"/>
      <c r="B219" s="42"/>
      <c r="C219" s="43"/>
      <c r="D219" s="225" t="s">
        <v>146</v>
      </c>
      <c r="E219" s="43"/>
      <c r="F219" s="226" t="s">
        <v>1593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146</v>
      </c>
      <c r="AU219" s="20" t="s">
        <v>83</v>
      </c>
    </row>
    <row r="220" s="2" customFormat="1" ht="24.15" customHeight="1">
      <c r="A220" s="41"/>
      <c r="B220" s="42"/>
      <c r="C220" s="207" t="s">
        <v>512</v>
      </c>
      <c r="D220" s="207" t="s">
        <v>137</v>
      </c>
      <c r="E220" s="208" t="s">
        <v>1594</v>
      </c>
      <c r="F220" s="209" t="s">
        <v>1595</v>
      </c>
      <c r="G220" s="210" t="s">
        <v>315</v>
      </c>
      <c r="H220" s="211">
        <v>28</v>
      </c>
      <c r="I220" s="212"/>
      <c r="J220" s="213">
        <f>ROUND(I220*H220,2)</f>
        <v>0</v>
      </c>
      <c r="K220" s="209" t="s">
        <v>141</v>
      </c>
      <c r="L220" s="47"/>
      <c r="M220" s="214" t="s">
        <v>28</v>
      </c>
      <c r="N220" s="215" t="s">
        <v>44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142</v>
      </c>
      <c r="AT220" s="218" t="s">
        <v>137</v>
      </c>
      <c r="AU220" s="218" t="s">
        <v>83</v>
      </c>
      <c r="AY220" s="20" t="s">
        <v>135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81</v>
      </c>
      <c r="BK220" s="219">
        <f>ROUND(I220*H220,2)</f>
        <v>0</v>
      </c>
      <c r="BL220" s="20" t="s">
        <v>142</v>
      </c>
      <c r="BM220" s="218" t="s">
        <v>760</v>
      </c>
    </row>
    <row r="221" s="2" customFormat="1">
      <c r="A221" s="41"/>
      <c r="B221" s="42"/>
      <c r="C221" s="43"/>
      <c r="D221" s="220" t="s">
        <v>144</v>
      </c>
      <c r="E221" s="43"/>
      <c r="F221" s="221" t="s">
        <v>1595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144</v>
      </c>
      <c r="AU221" s="20" t="s">
        <v>83</v>
      </c>
    </row>
    <row r="222" s="2" customFormat="1">
      <c r="A222" s="41"/>
      <c r="B222" s="42"/>
      <c r="C222" s="43"/>
      <c r="D222" s="225" t="s">
        <v>146</v>
      </c>
      <c r="E222" s="43"/>
      <c r="F222" s="226" t="s">
        <v>1596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146</v>
      </c>
      <c r="AU222" s="20" t="s">
        <v>83</v>
      </c>
    </row>
    <row r="223" s="2" customFormat="1" ht="33" customHeight="1">
      <c r="A223" s="41"/>
      <c r="B223" s="42"/>
      <c r="C223" s="207" t="s">
        <v>551</v>
      </c>
      <c r="D223" s="207" t="s">
        <v>137</v>
      </c>
      <c r="E223" s="208" t="s">
        <v>1605</v>
      </c>
      <c r="F223" s="209" t="s">
        <v>1606</v>
      </c>
      <c r="G223" s="210" t="s">
        <v>269</v>
      </c>
      <c r="H223" s="211">
        <v>23.800000000000001</v>
      </c>
      <c r="I223" s="212"/>
      <c r="J223" s="213">
        <f>ROUND(I223*H223,2)</f>
        <v>0</v>
      </c>
      <c r="K223" s="209" t="s">
        <v>141</v>
      </c>
      <c r="L223" s="47"/>
      <c r="M223" s="214" t="s">
        <v>28</v>
      </c>
      <c r="N223" s="215" t="s">
        <v>44</v>
      </c>
      <c r="O223" s="87"/>
      <c r="P223" s="216">
        <f>O223*H223</f>
        <v>0</v>
      </c>
      <c r="Q223" s="216">
        <v>0.16192000000000001</v>
      </c>
      <c r="R223" s="216">
        <f>Q223*H223</f>
        <v>3.8536960000000002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142</v>
      </c>
      <c r="AT223" s="218" t="s">
        <v>137</v>
      </c>
      <c r="AU223" s="218" t="s">
        <v>83</v>
      </c>
      <c r="AY223" s="20" t="s">
        <v>135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81</v>
      </c>
      <c r="BK223" s="219">
        <f>ROUND(I223*H223,2)</f>
        <v>0</v>
      </c>
      <c r="BL223" s="20" t="s">
        <v>142</v>
      </c>
      <c r="BM223" s="218" t="s">
        <v>770</v>
      </c>
    </row>
    <row r="224" s="2" customFormat="1">
      <c r="A224" s="41"/>
      <c r="B224" s="42"/>
      <c r="C224" s="43"/>
      <c r="D224" s="220" t="s">
        <v>144</v>
      </c>
      <c r="E224" s="43"/>
      <c r="F224" s="221" t="s">
        <v>1606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83</v>
      </c>
    </row>
    <row r="225" s="2" customFormat="1">
      <c r="A225" s="41"/>
      <c r="B225" s="42"/>
      <c r="C225" s="43"/>
      <c r="D225" s="225" t="s">
        <v>146</v>
      </c>
      <c r="E225" s="43"/>
      <c r="F225" s="226" t="s">
        <v>1607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146</v>
      </c>
      <c r="AU225" s="20" t="s">
        <v>83</v>
      </c>
    </row>
    <row r="226" s="2" customFormat="1" ht="24.15" customHeight="1">
      <c r="A226" s="41"/>
      <c r="B226" s="42"/>
      <c r="C226" s="207" t="s">
        <v>557</v>
      </c>
      <c r="D226" s="207" t="s">
        <v>137</v>
      </c>
      <c r="E226" s="208" t="s">
        <v>1608</v>
      </c>
      <c r="F226" s="209" t="s">
        <v>1609</v>
      </c>
      <c r="G226" s="210" t="s">
        <v>269</v>
      </c>
      <c r="H226" s="211">
        <v>23.800000000000001</v>
      </c>
      <c r="I226" s="212"/>
      <c r="J226" s="213">
        <f>ROUND(I226*H226,2)</f>
        <v>0</v>
      </c>
      <c r="K226" s="209" t="s">
        <v>141</v>
      </c>
      <c r="L226" s="47"/>
      <c r="M226" s="214" t="s">
        <v>28</v>
      </c>
      <c r="N226" s="215" t="s">
        <v>44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0.29499999999999998</v>
      </c>
      <c r="T226" s="217">
        <f>S226*H226</f>
        <v>7.0209999999999999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142</v>
      </c>
      <c r="AT226" s="218" t="s">
        <v>137</v>
      </c>
      <c r="AU226" s="218" t="s">
        <v>83</v>
      </c>
      <c r="AY226" s="20" t="s">
        <v>135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81</v>
      </c>
      <c r="BK226" s="219">
        <f>ROUND(I226*H226,2)</f>
        <v>0</v>
      </c>
      <c r="BL226" s="20" t="s">
        <v>142</v>
      </c>
      <c r="BM226" s="218" t="s">
        <v>782</v>
      </c>
    </row>
    <row r="227" s="2" customFormat="1">
      <c r="A227" s="41"/>
      <c r="B227" s="42"/>
      <c r="C227" s="43"/>
      <c r="D227" s="220" t="s">
        <v>144</v>
      </c>
      <c r="E227" s="43"/>
      <c r="F227" s="221" t="s">
        <v>1609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83</v>
      </c>
    </row>
    <row r="228" s="2" customFormat="1">
      <c r="A228" s="41"/>
      <c r="B228" s="42"/>
      <c r="C228" s="43"/>
      <c r="D228" s="225" t="s">
        <v>146</v>
      </c>
      <c r="E228" s="43"/>
      <c r="F228" s="226" t="s">
        <v>1610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146</v>
      </c>
      <c r="AU228" s="20" t="s">
        <v>83</v>
      </c>
    </row>
    <row r="229" s="2" customFormat="1" ht="37.8" customHeight="1">
      <c r="A229" s="41"/>
      <c r="B229" s="42"/>
      <c r="C229" s="207" t="s">
        <v>563</v>
      </c>
      <c r="D229" s="207" t="s">
        <v>137</v>
      </c>
      <c r="E229" s="208" t="s">
        <v>1611</v>
      </c>
      <c r="F229" s="209" t="s">
        <v>1612</v>
      </c>
      <c r="G229" s="210" t="s">
        <v>269</v>
      </c>
      <c r="H229" s="211">
        <v>23.800000000000001</v>
      </c>
      <c r="I229" s="212"/>
      <c r="J229" s="213">
        <f>ROUND(I229*H229,2)</f>
        <v>0</v>
      </c>
      <c r="K229" s="209" t="s">
        <v>141</v>
      </c>
      <c r="L229" s="47"/>
      <c r="M229" s="214" t="s">
        <v>28</v>
      </c>
      <c r="N229" s="215" t="s">
        <v>44</v>
      </c>
      <c r="O229" s="87"/>
      <c r="P229" s="216">
        <f>O229*H229</f>
        <v>0</v>
      </c>
      <c r="Q229" s="216">
        <v>0.084250000000000005</v>
      </c>
      <c r="R229" s="216">
        <f>Q229*H229</f>
        <v>2.00515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142</v>
      </c>
      <c r="AT229" s="218" t="s">
        <v>137</v>
      </c>
      <c r="AU229" s="218" t="s">
        <v>83</v>
      </c>
      <c r="AY229" s="20" t="s">
        <v>135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81</v>
      </c>
      <c r="BK229" s="219">
        <f>ROUND(I229*H229,2)</f>
        <v>0</v>
      </c>
      <c r="BL229" s="20" t="s">
        <v>142</v>
      </c>
      <c r="BM229" s="218" t="s">
        <v>796</v>
      </c>
    </row>
    <row r="230" s="2" customFormat="1">
      <c r="A230" s="41"/>
      <c r="B230" s="42"/>
      <c r="C230" s="43"/>
      <c r="D230" s="220" t="s">
        <v>144</v>
      </c>
      <c r="E230" s="43"/>
      <c r="F230" s="221" t="s">
        <v>1612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83</v>
      </c>
    </row>
    <row r="231" s="2" customFormat="1">
      <c r="A231" s="41"/>
      <c r="B231" s="42"/>
      <c r="C231" s="43"/>
      <c r="D231" s="225" t="s">
        <v>146</v>
      </c>
      <c r="E231" s="43"/>
      <c r="F231" s="226" t="s">
        <v>1613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146</v>
      </c>
      <c r="AU231" s="20" t="s">
        <v>83</v>
      </c>
    </row>
    <row r="232" s="2" customFormat="1" ht="24.15" customHeight="1">
      <c r="A232" s="41"/>
      <c r="B232" s="42"/>
      <c r="C232" s="271" t="s">
        <v>570</v>
      </c>
      <c r="D232" s="271" t="s">
        <v>247</v>
      </c>
      <c r="E232" s="272" t="s">
        <v>1614</v>
      </c>
      <c r="F232" s="273" t="s">
        <v>1615</v>
      </c>
      <c r="G232" s="274" t="s">
        <v>269</v>
      </c>
      <c r="H232" s="275">
        <v>24.276</v>
      </c>
      <c r="I232" s="276"/>
      <c r="J232" s="277">
        <f>ROUND(I232*H232,2)</f>
        <v>0</v>
      </c>
      <c r="K232" s="273" t="s">
        <v>141</v>
      </c>
      <c r="L232" s="278"/>
      <c r="M232" s="279" t="s">
        <v>28</v>
      </c>
      <c r="N232" s="280" t="s">
        <v>44</v>
      </c>
      <c r="O232" s="87"/>
      <c r="P232" s="216">
        <f>O232*H232</f>
        <v>0</v>
      </c>
      <c r="Q232" s="216">
        <v>0.089999999999999997</v>
      </c>
      <c r="R232" s="216">
        <f>Q232*H232</f>
        <v>2.1848399999999999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214</v>
      </c>
      <c r="AT232" s="218" t="s">
        <v>247</v>
      </c>
      <c r="AU232" s="218" t="s">
        <v>83</v>
      </c>
      <c r="AY232" s="20" t="s">
        <v>135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81</v>
      </c>
      <c r="BK232" s="219">
        <f>ROUND(I232*H232,2)</f>
        <v>0</v>
      </c>
      <c r="BL232" s="20" t="s">
        <v>142</v>
      </c>
      <c r="BM232" s="218" t="s">
        <v>809</v>
      </c>
    </row>
    <row r="233" s="2" customFormat="1">
      <c r="A233" s="41"/>
      <c r="B233" s="42"/>
      <c r="C233" s="43"/>
      <c r="D233" s="220" t="s">
        <v>144</v>
      </c>
      <c r="E233" s="43"/>
      <c r="F233" s="221" t="s">
        <v>1615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144</v>
      </c>
      <c r="AU233" s="20" t="s">
        <v>83</v>
      </c>
    </row>
    <row r="234" s="2" customFormat="1">
      <c r="A234" s="41"/>
      <c r="B234" s="42"/>
      <c r="C234" s="43"/>
      <c r="D234" s="220" t="s">
        <v>209</v>
      </c>
      <c r="E234" s="43"/>
      <c r="F234" s="270" t="s">
        <v>1616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209</v>
      </c>
      <c r="AU234" s="20" t="s">
        <v>83</v>
      </c>
    </row>
    <row r="235" s="13" customFormat="1">
      <c r="A235" s="13"/>
      <c r="B235" s="227"/>
      <c r="C235" s="228"/>
      <c r="D235" s="220" t="s">
        <v>148</v>
      </c>
      <c r="E235" s="229" t="s">
        <v>28</v>
      </c>
      <c r="F235" s="230" t="s">
        <v>1617</v>
      </c>
      <c r="G235" s="228"/>
      <c r="H235" s="231">
        <v>24.276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148</v>
      </c>
      <c r="AU235" s="237" t="s">
        <v>83</v>
      </c>
      <c r="AV235" s="13" t="s">
        <v>83</v>
      </c>
      <c r="AW235" s="13" t="s">
        <v>35</v>
      </c>
      <c r="AX235" s="13" t="s">
        <v>73</v>
      </c>
      <c r="AY235" s="237" t="s">
        <v>135</v>
      </c>
    </row>
    <row r="236" s="16" customFormat="1">
      <c r="A236" s="16"/>
      <c r="B236" s="259"/>
      <c r="C236" s="260"/>
      <c r="D236" s="220" t="s">
        <v>148</v>
      </c>
      <c r="E236" s="261" t="s">
        <v>28</v>
      </c>
      <c r="F236" s="262" t="s">
        <v>172</v>
      </c>
      <c r="G236" s="260"/>
      <c r="H236" s="263">
        <v>24.276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9" t="s">
        <v>148</v>
      </c>
      <c r="AU236" s="269" t="s">
        <v>83</v>
      </c>
      <c r="AV236" s="16" t="s">
        <v>142</v>
      </c>
      <c r="AW236" s="16" t="s">
        <v>35</v>
      </c>
      <c r="AX236" s="16" t="s">
        <v>81</v>
      </c>
      <c r="AY236" s="269" t="s">
        <v>135</v>
      </c>
    </row>
    <row r="237" s="12" customFormat="1" ht="22.8" customHeight="1">
      <c r="A237" s="12"/>
      <c r="B237" s="191"/>
      <c r="C237" s="192"/>
      <c r="D237" s="193" t="s">
        <v>72</v>
      </c>
      <c r="E237" s="205" t="s">
        <v>1618</v>
      </c>
      <c r="F237" s="205" t="s">
        <v>1619</v>
      </c>
      <c r="G237" s="192"/>
      <c r="H237" s="192"/>
      <c r="I237" s="195"/>
      <c r="J237" s="206">
        <f>BK237</f>
        <v>0</v>
      </c>
      <c r="K237" s="192"/>
      <c r="L237" s="197"/>
      <c r="M237" s="198"/>
      <c r="N237" s="199"/>
      <c r="O237" s="199"/>
      <c r="P237" s="200">
        <f>SUM(P238:P261)</f>
        <v>0</v>
      </c>
      <c r="Q237" s="199"/>
      <c r="R237" s="200">
        <f>SUM(R238:R261)</f>
        <v>1.207803</v>
      </c>
      <c r="S237" s="199"/>
      <c r="T237" s="201">
        <f>SUM(T238:T261)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81</v>
      </c>
      <c r="AT237" s="203" t="s">
        <v>72</v>
      </c>
      <c r="AU237" s="203" t="s">
        <v>81</v>
      </c>
      <c r="AY237" s="202" t="s">
        <v>135</v>
      </c>
      <c r="BK237" s="204">
        <f>SUM(BK238:BK261)</f>
        <v>0</v>
      </c>
    </row>
    <row r="238" s="2" customFormat="1" ht="33" customHeight="1">
      <c r="A238" s="41"/>
      <c r="B238" s="42"/>
      <c r="C238" s="207" t="s">
        <v>575</v>
      </c>
      <c r="D238" s="207" t="s">
        <v>137</v>
      </c>
      <c r="E238" s="208" t="s">
        <v>1473</v>
      </c>
      <c r="F238" s="209" t="s">
        <v>1474</v>
      </c>
      <c r="G238" s="210" t="s">
        <v>232</v>
      </c>
      <c r="H238" s="211">
        <v>1.0800000000000001</v>
      </c>
      <c r="I238" s="212"/>
      <c r="J238" s="213">
        <f>ROUND(I238*H238,2)</f>
        <v>0</v>
      </c>
      <c r="K238" s="209" t="s">
        <v>141</v>
      </c>
      <c r="L238" s="47"/>
      <c r="M238" s="214" t="s">
        <v>28</v>
      </c>
      <c r="N238" s="215" t="s">
        <v>44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142</v>
      </c>
      <c r="AT238" s="218" t="s">
        <v>137</v>
      </c>
      <c r="AU238" s="218" t="s">
        <v>83</v>
      </c>
      <c r="AY238" s="20" t="s">
        <v>135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81</v>
      </c>
      <c r="BK238" s="219">
        <f>ROUND(I238*H238,2)</f>
        <v>0</v>
      </c>
      <c r="BL238" s="20" t="s">
        <v>142</v>
      </c>
      <c r="BM238" s="218" t="s">
        <v>820</v>
      </c>
    </row>
    <row r="239" s="2" customFormat="1">
      <c r="A239" s="41"/>
      <c r="B239" s="42"/>
      <c r="C239" s="43"/>
      <c r="D239" s="220" t="s">
        <v>144</v>
      </c>
      <c r="E239" s="43"/>
      <c r="F239" s="221" t="s">
        <v>1474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144</v>
      </c>
      <c r="AU239" s="20" t="s">
        <v>83</v>
      </c>
    </row>
    <row r="240" s="2" customFormat="1">
      <c r="A240" s="41"/>
      <c r="B240" s="42"/>
      <c r="C240" s="43"/>
      <c r="D240" s="225" t="s">
        <v>146</v>
      </c>
      <c r="E240" s="43"/>
      <c r="F240" s="226" t="s">
        <v>1477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146</v>
      </c>
      <c r="AU240" s="20" t="s">
        <v>83</v>
      </c>
    </row>
    <row r="241" s="2" customFormat="1" ht="33" customHeight="1">
      <c r="A241" s="41"/>
      <c r="B241" s="42"/>
      <c r="C241" s="207" t="s">
        <v>586</v>
      </c>
      <c r="D241" s="207" t="s">
        <v>137</v>
      </c>
      <c r="E241" s="208" t="s">
        <v>1582</v>
      </c>
      <c r="F241" s="209" t="s">
        <v>1583</v>
      </c>
      <c r="G241" s="210" t="s">
        <v>232</v>
      </c>
      <c r="H241" s="211">
        <v>1.0800000000000001</v>
      </c>
      <c r="I241" s="212"/>
      <c r="J241" s="213">
        <f>ROUND(I241*H241,2)</f>
        <v>0</v>
      </c>
      <c r="K241" s="209" t="s">
        <v>141</v>
      </c>
      <c r="L241" s="47"/>
      <c r="M241" s="214" t="s">
        <v>28</v>
      </c>
      <c r="N241" s="215" t="s">
        <v>44</v>
      </c>
      <c r="O241" s="87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142</v>
      </c>
      <c r="AT241" s="218" t="s">
        <v>137</v>
      </c>
      <c r="AU241" s="218" t="s">
        <v>83</v>
      </c>
      <c r="AY241" s="20" t="s">
        <v>135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81</v>
      </c>
      <c r="BK241" s="219">
        <f>ROUND(I241*H241,2)</f>
        <v>0</v>
      </c>
      <c r="BL241" s="20" t="s">
        <v>142</v>
      </c>
      <c r="BM241" s="218" t="s">
        <v>833</v>
      </c>
    </row>
    <row r="242" s="2" customFormat="1">
      <c r="A242" s="41"/>
      <c r="B242" s="42"/>
      <c r="C242" s="43"/>
      <c r="D242" s="220" t="s">
        <v>144</v>
      </c>
      <c r="E242" s="43"/>
      <c r="F242" s="221" t="s">
        <v>1583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144</v>
      </c>
      <c r="AU242" s="20" t="s">
        <v>83</v>
      </c>
    </row>
    <row r="243" s="2" customFormat="1">
      <c r="A243" s="41"/>
      <c r="B243" s="42"/>
      <c r="C243" s="43"/>
      <c r="D243" s="225" t="s">
        <v>146</v>
      </c>
      <c r="E243" s="43"/>
      <c r="F243" s="226" t="s">
        <v>1584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146</v>
      </c>
      <c r="AU243" s="20" t="s">
        <v>83</v>
      </c>
    </row>
    <row r="244" s="2" customFormat="1" ht="24.15" customHeight="1">
      <c r="A244" s="41"/>
      <c r="B244" s="42"/>
      <c r="C244" s="207" t="s">
        <v>592</v>
      </c>
      <c r="D244" s="207" t="s">
        <v>137</v>
      </c>
      <c r="E244" s="208" t="s">
        <v>1591</v>
      </c>
      <c r="F244" s="209" t="s">
        <v>1592</v>
      </c>
      <c r="G244" s="210" t="s">
        <v>315</v>
      </c>
      <c r="H244" s="211">
        <v>6</v>
      </c>
      <c r="I244" s="212"/>
      <c r="J244" s="213">
        <f>ROUND(I244*H244,2)</f>
        <v>0</v>
      </c>
      <c r="K244" s="209" t="s">
        <v>141</v>
      </c>
      <c r="L244" s="47"/>
      <c r="M244" s="214" t="s">
        <v>28</v>
      </c>
      <c r="N244" s="215" t="s">
        <v>44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142</v>
      </c>
      <c r="AT244" s="218" t="s">
        <v>137</v>
      </c>
      <c r="AU244" s="218" t="s">
        <v>83</v>
      </c>
      <c r="AY244" s="20" t="s">
        <v>135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81</v>
      </c>
      <c r="BK244" s="219">
        <f>ROUND(I244*H244,2)</f>
        <v>0</v>
      </c>
      <c r="BL244" s="20" t="s">
        <v>142</v>
      </c>
      <c r="BM244" s="218" t="s">
        <v>846</v>
      </c>
    </row>
    <row r="245" s="2" customFormat="1">
      <c r="A245" s="41"/>
      <c r="B245" s="42"/>
      <c r="C245" s="43"/>
      <c r="D245" s="220" t="s">
        <v>144</v>
      </c>
      <c r="E245" s="43"/>
      <c r="F245" s="221" t="s">
        <v>1592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144</v>
      </c>
      <c r="AU245" s="20" t="s">
        <v>83</v>
      </c>
    </row>
    <row r="246" s="2" customFormat="1">
      <c r="A246" s="41"/>
      <c r="B246" s="42"/>
      <c r="C246" s="43"/>
      <c r="D246" s="225" t="s">
        <v>146</v>
      </c>
      <c r="E246" s="43"/>
      <c r="F246" s="226" t="s">
        <v>1593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146</v>
      </c>
      <c r="AU246" s="20" t="s">
        <v>83</v>
      </c>
    </row>
    <row r="247" s="2" customFormat="1" ht="24.15" customHeight="1">
      <c r="A247" s="41"/>
      <c r="B247" s="42"/>
      <c r="C247" s="207" t="s">
        <v>598</v>
      </c>
      <c r="D247" s="207" t="s">
        <v>137</v>
      </c>
      <c r="E247" s="208" t="s">
        <v>1594</v>
      </c>
      <c r="F247" s="209" t="s">
        <v>1595</v>
      </c>
      <c r="G247" s="210" t="s">
        <v>315</v>
      </c>
      <c r="H247" s="211">
        <v>6</v>
      </c>
      <c r="I247" s="212"/>
      <c r="J247" s="213">
        <f>ROUND(I247*H247,2)</f>
        <v>0</v>
      </c>
      <c r="K247" s="209" t="s">
        <v>141</v>
      </c>
      <c r="L247" s="47"/>
      <c r="M247" s="214" t="s">
        <v>28</v>
      </c>
      <c r="N247" s="215" t="s">
        <v>44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142</v>
      </c>
      <c r="AT247" s="218" t="s">
        <v>137</v>
      </c>
      <c r="AU247" s="218" t="s">
        <v>83</v>
      </c>
      <c r="AY247" s="20" t="s">
        <v>135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81</v>
      </c>
      <c r="BK247" s="219">
        <f>ROUND(I247*H247,2)</f>
        <v>0</v>
      </c>
      <c r="BL247" s="20" t="s">
        <v>142</v>
      </c>
      <c r="BM247" s="218" t="s">
        <v>861</v>
      </c>
    </row>
    <row r="248" s="2" customFormat="1">
      <c r="A248" s="41"/>
      <c r="B248" s="42"/>
      <c r="C248" s="43"/>
      <c r="D248" s="220" t="s">
        <v>144</v>
      </c>
      <c r="E248" s="43"/>
      <c r="F248" s="221" t="s">
        <v>1595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83</v>
      </c>
    </row>
    <row r="249" s="2" customFormat="1">
      <c r="A249" s="41"/>
      <c r="B249" s="42"/>
      <c r="C249" s="43"/>
      <c r="D249" s="225" t="s">
        <v>146</v>
      </c>
      <c r="E249" s="43"/>
      <c r="F249" s="226" t="s">
        <v>1596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146</v>
      </c>
      <c r="AU249" s="20" t="s">
        <v>83</v>
      </c>
    </row>
    <row r="250" s="2" customFormat="1" ht="24.15" customHeight="1">
      <c r="A250" s="41"/>
      <c r="B250" s="42"/>
      <c r="C250" s="207" t="s">
        <v>605</v>
      </c>
      <c r="D250" s="207" t="s">
        <v>137</v>
      </c>
      <c r="E250" s="208" t="s">
        <v>1620</v>
      </c>
      <c r="F250" s="209" t="s">
        <v>1621</v>
      </c>
      <c r="G250" s="210" t="s">
        <v>315</v>
      </c>
      <c r="H250" s="211">
        <v>12</v>
      </c>
      <c r="I250" s="212"/>
      <c r="J250" s="213">
        <f>ROUND(I250*H250,2)</f>
        <v>0</v>
      </c>
      <c r="K250" s="209" t="s">
        <v>141</v>
      </c>
      <c r="L250" s="47"/>
      <c r="M250" s="214" t="s">
        <v>28</v>
      </c>
      <c r="N250" s="215" t="s">
        <v>44</v>
      </c>
      <c r="O250" s="87"/>
      <c r="P250" s="216">
        <f>O250*H250</f>
        <v>0</v>
      </c>
      <c r="Q250" s="216">
        <v>0.0027599999999999999</v>
      </c>
      <c r="R250" s="216">
        <f>Q250*H250</f>
        <v>0.033119999999999997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142</v>
      </c>
      <c r="AT250" s="218" t="s">
        <v>137</v>
      </c>
      <c r="AU250" s="218" t="s">
        <v>83</v>
      </c>
      <c r="AY250" s="20" t="s">
        <v>135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81</v>
      </c>
      <c r="BK250" s="219">
        <f>ROUND(I250*H250,2)</f>
        <v>0</v>
      </c>
      <c r="BL250" s="20" t="s">
        <v>142</v>
      </c>
      <c r="BM250" s="218" t="s">
        <v>875</v>
      </c>
    </row>
    <row r="251" s="2" customFormat="1">
      <c r="A251" s="41"/>
      <c r="B251" s="42"/>
      <c r="C251" s="43"/>
      <c r="D251" s="220" t="s">
        <v>144</v>
      </c>
      <c r="E251" s="43"/>
      <c r="F251" s="221" t="s">
        <v>1621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144</v>
      </c>
      <c r="AU251" s="20" t="s">
        <v>83</v>
      </c>
    </row>
    <row r="252" s="2" customFormat="1">
      <c r="A252" s="41"/>
      <c r="B252" s="42"/>
      <c r="C252" s="43"/>
      <c r="D252" s="225" t="s">
        <v>146</v>
      </c>
      <c r="E252" s="43"/>
      <c r="F252" s="226" t="s">
        <v>1622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146</v>
      </c>
      <c r="AU252" s="20" t="s">
        <v>83</v>
      </c>
    </row>
    <row r="253" s="2" customFormat="1" ht="16.5" customHeight="1">
      <c r="A253" s="41"/>
      <c r="B253" s="42"/>
      <c r="C253" s="207" t="s">
        <v>611</v>
      </c>
      <c r="D253" s="207" t="s">
        <v>137</v>
      </c>
      <c r="E253" s="208" t="s">
        <v>1623</v>
      </c>
      <c r="F253" s="209" t="s">
        <v>1624</v>
      </c>
      <c r="G253" s="210" t="s">
        <v>315</v>
      </c>
      <c r="H253" s="211">
        <v>12</v>
      </c>
      <c r="I253" s="212"/>
      <c r="J253" s="213">
        <f>ROUND(I253*H253,2)</f>
        <v>0</v>
      </c>
      <c r="K253" s="209" t="s">
        <v>141</v>
      </c>
      <c r="L253" s="47"/>
      <c r="M253" s="214" t="s">
        <v>28</v>
      </c>
      <c r="N253" s="215" t="s">
        <v>44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142</v>
      </c>
      <c r="AT253" s="218" t="s">
        <v>137</v>
      </c>
      <c r="AU253" s="218" t="s">
        <v>83</v>
      </c>
      <c r="AY253" s="20" t="s">
        <v>135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81</v>
      </c>
      <c r="BK253" s="219">
        <f>ROUND(I253*H253,2)</f>
        <v>0</v>
      </c>
      <c r="BL253" s="20" t="s">
        <v>142</v>
      </c>
      <c r="BM253" s="218" t="s">
        <v>889</v>
      </c>
    </row>
    <row r="254" s="2" customFormat="1">
      <c r="A254" s="41"/>
      <c r="B254" s="42"/>
      <c r="C254" s="43"/>
      <c r="D254" s="220" t="s">
        <v>144</v>
      </c>
      <c r="E254" s="43"/>
      <c r="F254" s="221" t="s">
        <v>1624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144</v>
      </c>
      <c r="AU254" s="20" t="s">
        <v>83</v>
      </c>
    </row>
    <row r="255" s="2" customFormat="1">
      <c r="A255" s="41"/>
      <c r="B255" s="42"/>
      <c r="C255" s="43"/>
      <c r="D255" s="225" t="s">
        <v>146</v>
      </c>
      <c r="E255" s="43"/>
      <c r="F255" s="226" t="s">
        <v>1625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146</v>
      </c>
      <c r="AU255" s="20" t="s">
        <v>83</v>
      </c>
    </row>
    <row r="256" s="2" customFormat="1" ht="24.15" customHeight="1">
      <c r="A256" s="41"/>
      <c r="B256" s="42"/>
      <c r="C256" s="207" t="s">
        <v>616</v>
      </c>
      <c r="D256" s="207" t="s">
        <v>137</v>
      </c>
      <c r="E256" s="208" t="s">
        <v>1626</v>
      </c>
      <c r="F256" s="209" t="s">
        <v>1627</v>
      </c>
      <c r="G256" s="210" t="s">
        <v>269</v>
      </c>
      <c r="H256" s="211">
        <v>5.0999999999999996</v>
      </c>
      <c r="I256" s="212"/>
      <c r="J256" s="213">
        <f>ROUND(I256*H256,2)</f>
        <v>0</v>
      </c>
      <c r="K256" s="209" t="s">
        <v>141</v>
      </c>
      <c r="L256" s="47"/>
      <c r="M256" s="214" t="s">
        <v>28</v>
      </c>
      <c r="N256" s="215" t="s">
        <v>44</v>
      </c>
      <c r="O256" s="87"/>
      <c r="P256" s="216">
        <f>O256*H256</f>
        <v>0</v>
      </c>
      <c r="Q256" s="216">
        <v>0.10373</v>
      </c>
      <c r="R256" s="216">
        <f>Q256*H256</f>
        <v>0.52902300000000002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142</v>
      </c>
      <c r="AT256" s="218" t="s">
        <v>137</v>
      </c>
      <c r="AU256" s="218" t="s">
        <v>83</v>
      </c>
      <c r="AY256" s="20" t="s">
        <v>135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81</v>
      </c>
      <c r="BK256" s="219">
        <f>ROUND(I256*H256,2)</f>
        <v>0</v>
      </c>
      <c r="BL256" s="20" t="s">
        <v>142</v>
      </c>
      <c r="BM256" s="218" t="s">
        <v>901</v>
      </c>
    </row>
    <row r="257" s="2" customFormat="1">
      <c r="A257" s="41"/>
      <c r="B257" s="42"/>
      <c r="C257" s="43"/>
      <c r="D257" s="220" t="s">
        <v>144</v>
      </c>
      <c r="E257" s="43"/>
      <c r="F257" s="221" t="s">
        <v>1627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144</v>
      </c>
      <c r="AU257" s="20" t="s">
        <v>83</v>
      </c>
    </row>
    <row r="258" s="2" customFormat="1">
      <c r="A258" s="41"/>
      <c r="B258" s="42"/>
      <c r="C258" s="43"/>
      <c r="D258" s="225" t="s">
        <v>146</v>
      </c>
      <c r="E258" s="43"/>
      <c r="F258" s="226" t="s">
        <v>1628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146</v>
      </c>
      <c r="AU258" s="20" t="s">
        <v>83</v>
      </c>
    </row>
    <row r="259" s="2" customFormat="1" ht="33" customHeight="1">
      <c r="A259" s="41"/>
      <c r="B259" s="42"/>
      <c r="C259" s="207" t="s">
        <v>623</v>
      </c>
      <c r="D259" s="207" t="s">
        <v>137</v>
      </c>
      <c r="E259" s="208" t="s">
        <v>1629</v>
      </c>
      <c r="F259" s="209" t="s">
        <v>1630</v>
      </c>
      <c r="G259" s="210" t="s">
        <v>269</v>
      </c>
      <c r="H259" s="211">
        <v>5.0999999999999996</v>
      </c>
      <c r="I259" s="212"/>
      <c r="J259" s="213">
        <f>ROUND(I259*H259,2)</f>
        <v>0</v>
      </c>
      <c r="K259" s="209" t="s">
        <v>141</v>
      </c>
      <c r="L259" s="47"/>
      <c r="M259" s="214" t="s">
        <v>28</v>
      </c>
      <c r="N259" s="215" t="s">
        <v>44</v>
      </c>
      <c r="O259" s="87"/>
      <c r="P259" s="216">
        <f>O259*H259</f>
        <v>0</v>
      </c>
      <c r="Q259" s="216">
        <v>0.12659999999999999</v>
      </c>
      <c r="R259" s="216">
        <f>Q259*H259</f>
        <v>0.6456599999999999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142</v>
      </c>
      <c r="AT259" s="218" t="s">
        <v>137</v>
      </c>
      <c r="AU259" s="218" t="s">
        <v>83</v>
      </c>
      <c r="AY259" s="20" t="s">
        <v>135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81</v>
      </c>
      <c r="BK259" s="219">
        <f>ROUND(I259*H259,2)</f>
        <v>0</v>
      </c>
      <c r="BL259" s="20" t="s">
        <v>142</v>
      </c>
      <c r="BM259" s="218" t="s">
        <v>914</v>
      </c>
    </row>
    <row r="260" s="2" customFormat="1">
      <c r="A260" s="41"/>
      <c r="B260" s="42"/>
      <c r="C260" s="43"/>
      <c r="D260" s="220" t="s">
        <v>144</v>
      </c>
      <c r="E260" s="43"/>
      <c r="F260" s="221" t="s">
        <v>1630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83</v>
      </c>
    </row>
    <row r="261" s="2" customFormat="1">
      <c r="A261" s="41"/>
      <c r="B261" s="42"/>
      <c r="C261" s="43"/>
      <c r="D261" s="225" t="s">
        <v>146</v>
      </c>
      <c r="E261" s="43"/>
      <c r="F261" s="226" t="s">
        <v>1631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146</v>
      </c>
      <c r="AU261" s="20" t="s">
        <v>83</v>
      </c>
    </row>
    <row r="262" s="12" customFormat="1" ht="22.8" customHeight="1">
      <c r="A262" s="12"/>
      <c r="B262" s="191"/>
      <c r="C262" s="192"/>
      <c r="D262" s="193" t="s">
        <v>72</v>
      </c>
      <c r="E262" s="205" t="s">
        <v>1632</v>
      </c>
      <c r="F262" s="205" t="s">
        <v>1633</v>
      </c>
      <c r="G262" s="192"/>
      <c r="H262" s="192"/>
      <c r="I262" s="195"/>
      <c r="J262" s="206">
        <f>BK262</f>
        <v>0</v>
      </c>
      <c r="K262" s="192"/>
      <c r="L262" s="197"/>
      <c r="M262" s="198"/>
      <c r="N262" s="199"/>
      <c r="O262" s="199"/>
      <c r="P262" s="200">
        <f>SUM(P263:P274)</f>
        <v>0</v>
      </c>
      <c r="Q262" s="199"/>
      <c r="R262" s="200">
        <f>SUM(R263:R274)</f>
        <v>0</v>
      </c>
      <c r="S262" s="199"/>
      <c r="T262" s="201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2" t="s">
        <v>81</v>
      </c>
      <c r="AT262" s="203" t="s">
        <v>72</v>
      </c>
      <c r="AU262" s="203" t="s">
        <v>81</v>
      </c>
      <c r="AY262" s="202" t="s">
        <v>135</v>
      </c>
      <c r="BK262" s="204">
        <f>SUM(BK263:BK274)</f>
        <v>0</v>
      </c>
    </row>
    <row r="263" s="2" customFormat="1" ht="33" customHeight="1">
      <c r="A263" s="41"/>
      <c r="B263" s="42"/>
      <c r="C263" s="207" t="s">
        <v>628</v>
      </c>
      <c r="D263" s="207" t="s">
        <v>137</v>
      </c>
      <c r="E263" s="208" t="s">
        <v>1473</v>
      </c>
      <c r="F263" s="209" t="s">
        <v>1474</v>
      </c>
      <c r="G263" s="210" t="s">
        <v>232</v>
      </c>
      <c r="H263" s="211">
        <v>80.640000000000001</v>
      </c>
      <c r="I263" s="212"/>
      <c r="J263" s="213">
        <f>ROUND(I263*H263,2)</f>
        <v>0</v>
      </c>
      <c r="K263" s="209" t="s">
        <v>141</v>
      </c>
      <c r="L263" s="47"/>
      <c r="M263" s="214" t="s">
        <v>28</v>
      </c>
      <c r="N263" s="215" t="s">
        <v>44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142</v>
      </c>
      <c r="AT263" s="218" t="s">
        <v>137</v>
      </c>
      <c r="AU263" s="218" t="s">
        <v>83</v>
      </c>
      <c r="AY263" s="20" t="s">
        <v>135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81</v>
      </c>
      <c r="BK263" s="219">
        <f>ROUND(I263*H263,2)</f>
        <v>0</v>
      </c>
      <c r="BL263" s="20" t="s">
        <v>142</v>
      </c>
      <c r="BM263" s="218" t="s">
        <v>928</v>
      </c>
    </row>
    <row r="264" s="2" customFormat="1">
      <c r="A264" s="41"/>
      <c r="B264" s="42"/>
      <c r="C264" s="43"/>
      <c r="D264" s="220" t="s">
        <v>144</v>
      </c>
      <c r="E264" s="43"/>
      <c r="F264" s="221" t="s">
        <v>1474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83</v>
      </c>
    </row>
    <row r="265" s="2" customFormat="1">
      <c r="A265" s="41"/>
      <c r="B265" s="42"/>
      <c r="C265" s="43"/>
      <c r="D265" s="225" t="s">
        <v>146</v>
      </c>
      <c r="E265" s="43"/>
      <c r="F265" s="226" t="s">
        <v>1477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146</v>
      </c>
      <c r="AU265" s="20" t="s">
        <v>83</v>
      </c>
    </row>
    <row r="266" s="2" customFormat="1" ht="33" customHeight="1">
      <c r="A266" s="41"/>
      <c r="B266" s="42"/>
      <c r="C266" s="207" t="s">
        <v>635</v>
      </c>
      <c r="D266" s="207" t="s">
        <v>137</v>
      </c>
      <c r="E266" s="208" t="s">
        <v>1582</v>
      </c>
      <c r="F266" s="209" t="s">
        <v>1583</v>
      </c>
      <c r="G266" s="210" t="s">
        <v>232</v>
      </c>
      <c r="H266" s="211">
        <v>80.640000000000001</v>
      </c>
      <c r="I266" s="212"/>
      <c r="J266" s="213">
        <f>ROUND(I266*H266,2)</f>
        <v>0</v>
      </c>
      <c r="K266" s="209" t="s">
        <v>141</v>
      </c>
      <c r="L266" s="47"/>
      <c r="M266" s="214" t="s">
        <v>28</v>
      </c>
      <c r="N266" s="215" t="s">
        <v>44</v>
      </c>
      <c r="O266" s="87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142</v>
      </c>
      <c r="AT266" s="218" t="s">
        <v>137</v>
      </c>
      <c r="AU266" s="218" t="s">
        <v>83</v>
      </c>
      <c r="AY266" s="20" t="s">
        <v>135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81</v>
      </c>
      <c r="BK266" s="219">
        <f>ROUND(I266*H266,2)</f>
        <v>0</v>
      </c>
      <c r="BL266" s="20" t="s">
        <v>142</v>
      </c>
      <c r="BM266" s="218" t="s">
        <v>941</v>
      </c>
    </row>
    <row r="267" s="2" customFormat="1">
      <c r="A267" s="41"/>
      <c r="B267" s="42"/>
      <c r="C267" s="43"/>
      <c r="D267" s="220" t="s">
        <v>144</v>
      </c>
      <c r="E267" s="43"/>
      <c r="F267" s="221" t="s">
        <v>1583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144</v>
      </c>
      <c r="AU267" s="20" t="s">
        <v>83</v>
      </c>
    </row>
    <row r="268" s="2" customFormat="1">
      <c r="A268" s="41"/>
      <c r="B268" s="42"/>
      <c r="C268" s="43"/>
      <c r="D268" s="225" t="s">
        <v>146</v>
      </c>
      <c r="E268" s="43"/>
      <c r="F268" s="226" t="s">
        <v>1584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146</v>
      </c>
      <c r="AU268" s="20" t="s">
        <v>83</v>
      </c>
    </row>
    <row r="269" s="2" customFormat="1" ht="24.15" customHeight="1">
      <c r="A269" s="41"/>
      <c r="B269" s="42"/>
      <c r="C269" s="207" t="s">
        <v>641</v>
      </c>
      <c r="D269" s="207" t="s">
        <v>137</v>
      </c>
      <c r="E269" s="208" t="s">
        <v>1591</v>
      </c>
      <c r="F269" s="209" t="s">
        <v>1592</v>
      </c>
      <c r="G269" s="210" t="s">
        <v>315</v>
      </c>
      <c r="H269" s="211">
        <v>448</v>
      </c>
      <c r="I269" s="212"/>
      <c r="J269" s="213">
        <f>ROUND(I269*H269,2)</f>
        <v>0</v>
      </c>
      <c r="K269" s="209" t="s">
        <v>141</v>
      </c>
      <c r="L269" s="47"/>
      <c r="M269" s="214" t="s">
        <v>28</v>
      </c>
      <c r="N269" s="215" t="s">
        <v>44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142</v>
      </c>
      <c r="AT269" s="218" t="s">
        <v>137</v>
      </c>
      <c r="AU269" s="218" t="s">
        <v>83</v>
      </c>
      <c r="AY269" s="20" t="s">
        <v>135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81</v>
      </c>
      <c r="BK269" s="219">
        <f>ROUND(I269*H269,2)</f>
        <v>0</v>
      </c>
      <c r="BL269" s="20" t="s">
        <v>142</v>
      </c>
      <c r="BM269" s="218" t="s">
        <v>955</v>
      </c>
    </row>
    <row r="270" s="2" customFormat="1">
      <c r="A270" s="41"/>
      <c r="B270" s="42"/>
      <c r="C270" s="43"/>
      <c r="D270" s="220" t="s">
        <v>144</v>
      </c>
      <c r="E270" s="43"/>
      <c r="F270" s="221" t="s">
        <v>1592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83</v>
      </c>
    </row>
    <row r="271" s="2" customFormat="1">
      <c r="A271" s="41"/>
      <c r="B271" s="42"/>
      <c r="C271" s="43"/>
      <c r="D271" s="225" t="s">
        <v>146</v>
      </c>
      <c r="E271" s="43"/>
      <c r="F271" s="226" t="s">
        <v>1593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146</v>
      </c>
      <c r="AU271" s="20" t="s">
        <v>83</v>
      </c>
    </row>
    <row r="272" s="2" customFormat="1" ht="24.15" customHeight="1">
      <c r="A272" s="41"/>
      <c r="B272" s="42"/>
      <c r="C272" s="207" t="s">
        <v>648</v>
      </c>
      <c r="D272" s="207" t="s">
        <v>137</v>
      </c>
      <c r="E272" s="208" t="s">
        <v>1594</v>
      </c>
      <c r="F272" s="209" t="s">
        <v>1595</v>
      </c>
      <c r="G272" s="210" t="s">
        <v>315</v>
      </c>
      <c r="H272" s="211">
        <v>448</v>
      </c>
      <c r="I272" s="212"/>
      <c r="J272" s="213">
        <f>ROUND(I272*H272,2)</f>
        <v>0</v>
      </c>
      <c r="K272" s="209" t="s">
        <v>141</v>
      </c>
      <c r="L272" s="47"/>
      <c r="M272" s="214" t="s">
        <v>28</v>
      </c>
      <c r="N272" s="215" t="s">
        <v>44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142</v>
      </c>
      <c r="AT272" s="218" t="s">
        <v>137</v>
      </c>
      <c r="AU272" s="218" t="s">
        <v>83</v>
      </c>
      <c r="AY272" s="20" t="s">
        <v>135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81</v>
      </c>
      <c r="BK272" s="219">
        <f>ROUND(I272*H272,2)</f>
        <v>0</v>
      </c>
      <c r="BL272" s="20" t="s">
        <v>142</v>
      </c>
      <c r="BM272" s="218" t="s">
        <v>968</v>
      </c>
    </row>
    <row r="273" s="2" customFormat="1">
      <c r="A273" s="41"/>
      <c r="B273" s="42"/>
      <c r="C273" s="43"/>
      <c r="D273" s="220" t="s">
        <v>144</v>
      </c>
      <c r="E273" s="43"/>
      <c r="F273" s="221" t="s">
        <v>1595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83</v>
      </c>
    </row>
    <row r="274" s="2" customFormat="1">
      <c r="A274" s="41"/>
      <c r="B274" s="42"/>
      <c r="C274" s="43"/>
      <c r="D274" s="225" t="s">
        <v>146</v>
      </c>
      <c r="E274" s="43"/>
      <c r="F274" s="226" t="s">
        <v>1596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146</v>
      </c>
      <c r="AU274" s="20" t="s">
        <v>83</v>
      </c>
    </row>
    <row r="275" s="12" customFormat="1" ht="22.8" customHeight="1">
      <c r="A275" s="12"/>
      <c r="B275" s="191"/>
      <c r="C275" s="192"/>
      <c r="D275" s="193" t="s">
        <v>72</v>
      </c>
      <c r="E275" s="205" t="s">
        <v>1634</v>
      </c>
      <c r="F275" s="205" t="s">
        <v>1635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SUM(P276:P287)</f>
        <v>0</v>
      </c>
      <c r="Q275" s="199"/>
      <c r="R275" s="200">
        <f>SUM(R276:R287)</f>
        <v>0</v>
      </c>
      <c r="S275" s="199"/>
      <c r="T275" s="201">
        <f>SUM(T276:T287)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81</v>
      </c>
      <c r="AT275" s="203" t="s">
        <v>72</v>
      </c>
      <c r="AU275" s="203" t="s">
        <v>81</v>
      </c>
      <c r="AY275" s="202" t="s">
        <v>135</v>
      </c>
      <c r="BK275" s="204">
        <f>SUM(BK276:BK287)</f>
        <v>0</v>
      </c>
    </row>
    <row r="276" s="2" customFormat="1" ht="33" customHeight="1">
      <c r="A276" s="41"/>
      <c r="B276" s="42"/>
      <c r="C276" s="207" t="s">
        <v>654</v>
      </c>
      <c r="D276" s="207" t="s">
        <v>137</v>
      </c>
      <c r="E276" s="208" t="s">
        <v>1473</v>
      </c>
      <c r="F276" s="209" t="s">
        <v>1474</v>
      </c>
      <c r="G276" s="210" t="s">
        <v>232</v>
      </c>
      <c r="H276" s="211">
        <v>1.7989999999999999</v>
      </c>
      <c r="I276" s="212"/>
      <c r="J276" s="213">
        <f>ROUND(I276*H276,2)</f>
        <v>0</v>
      </c>
      <c r="K276" s="209" t="s">
        <v>141</v>
      </c>
      <c r="L276" s="47"/>
      <c r="M276" s="214" t="s">
        <v>28</v>
      </c>
      <c r="N276" s="215" t="s">
        <v>44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142</v>
      </c>
      <c r="AT276" s="218" t="s">
        <v>137</v>
      </c>
      <c r="AU276" s="218" t="s">
        <v>83</v>
      </c>
      <c r="AY276" s="20" t="s">
        <v>135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81</v>
      </c>
      <c r="BK276" s="219">
        <f>ROUND(I276*H276,2)</f>
        <v>0</v>
      </c>
      <c r="BL276" s="20" t="s">
        <v>142</v>
      </c>
      <c r="BM276" s="218" t="s">
        <v>980</v>
      </c>
    </row>
    <row r="277" s="2" customFormat="1">
      <c r="A277" s="41"/>
      <c r="B277" s="42"/>
      <c r="C277" s="43"/>
      <c r="D277" s="220" t="s">
        <v>144</v>
      </c>
      <c r="E277" s="43"/>
      <c r="F277" s="221" t="s">
        <v>1474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83</v>
      </c>
    </row>
    <row r="278" s="2" customFormat="1">
      <c r="A278" s="41"/>
      <c r="B278" s="42"/>
      <c r="C278" s="43"/>
      <c r="D278" s="225" t="s">
        <v>146</v>
      </c>
      <c r="E278" s="43"/>
      <c r="F278" s="226" t="s">
        <v>1477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146</v>
      </c>
      <c r="AU278" s="20" t="s">
        <v>83</v>
      </c>
    </row>
    <row r="279" s="2" customFormat="1" ht="33" customHeight="1">
      <c r="A279" s="41"/>
      <c r="B279" s="42"/>
      <c r="C279" s="207" t="s">
        <v>662</v>
      </c>
      <c r="D279" s="207" t="s">
        <v>137</v>
      </c>
      <c r="E279" s="208" t="s">
        <v>1582</v>
      </c>
      <c r="F279" s="209" t="s">
        <v>1583</v>
      </c>
      <c r="G279" s="210" t="s">
        <v>232</v>
      </c>
      <c r="H279" s="211">
        <v>1.7989999999999999</v>
      </c>
      <c r="I279" s="212"/>
      <c r="J279" s="213">
        <f>ROUND(I279*H279,2)</f>
        <v>0</v>
      </c>
      <c r="K279" s="209" t="s">
        <v>141</v>
      </c>
      <c r="L279" s="47"/>
      <c r="M279" s="214" t="s">
        <v>28</v>
      </c>
      <c r="N279" s="215" t="s">
        <v>44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142</v>
      </c>
      <c r="AT279" s="218" t="s">
        <v>137</v>
      </c>
      <c r="AU279" s="218" t="s">
        <v>83</v>
      </c>
      <c r="AY279" s="20" t="s">
        <v>135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81</v>
      </c>
      <c r="BK279" s="219">
        <f>ROUND(I279*H279,2)</f>
        <v>0</v>
      </c>
      <c r="BL279" s="20" t="s">
        <v>142</v>
      </c>
      <c r="BM279" s="218" t="s">
        <v>995</v>
      </c>
    </row>
    <row r="280" s="2" customFormat="1">
      <c r="A280" s="41"/>
      <c r="B280" s="42"/>
      <c r="C280" s="43"/>
      <c r="D280" s="220" t="s">
        <v>144</v>
      </c>
      <c r="E280" s="43"/>
      <c r="F280" s="221" t="s">
        <v>1583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83</v>
      </c>
    </row>
    <row r="281" s="2" customFormat="1">
      <c r="A281" s="41"/>
      <c r="B281" s="42"/>
      <c r="C281" s="43"/>
      <c r="D281" s="225" t="s">
        <v>146</v>
      </c>
      <c r="E281" s="43"/>
      <c r="F281" s="226" t="s">
        <v>1584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146</v>
      </c>
      <c r="AU281" s="20" t="s">
        <v>83</v>
      </c>
    </row>
    <row r="282" s="2" customFormat="1" ht="24.15" customHeight="1">
      <c r="A282" s="41"/>
      <c r="B282" s="42"/>
      <c r="C282" s="207" t="s">
        <v>681</v>
      </c>
      <c r="D282" s="207" t="s">
        <v>137</v>
      </c>
      <c r="E282" s="208" t="s">
        <v>1636</v>
      </c>
      <c r="F282" s="209" t="s">
        <v>1637</v>
      </c>
      <c r="G282" s="210" t="s">
        <v>315</v>
      </c>
      <c r="H282" s="211">
        <v>7</v>
      </c>
      <c r="I282" s="212"/>
      <c r="J282" s="213">
        <f>ROUND(I282*H282,2)</f>
        <v>0</v>
      </c>
      <c r="K282" s="209" t="s">
        <v>141</v>
      </c>
      <c r="L282" s="47"/>
      <c r="M282" s="214" t="s">
        <v>28</v>
      </c>
      <c r="N282" s="215" t="s">
        <v>44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142</v>
      </c>
      <c r="AT282" s="218" t="s">
        <v>137</v>
      </c>
      <c r="AU282" s="218" t="s">
        <v>83</v>
      </c>
      <c r="AY282" s="20" t="s">
        <v>135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81</v>
      </c>
      <c r="BK282" s="219">
        <f>ROUND(I282*H282,2)</f>
        <v>0</v>
      </c>
      <c r="BL282" s="20" t="s">
        <v>142</v>
      </c>
      <c r="BM282" s="218" t="s">
        <v>1008</v>
      </c>
    </row>
    <row r="283" s="2" customFormat="1">
      <c r="A283" s="41"/>
      <c r="B283" s="42"/>
      <c r="C283" s="43"/>
      <c r="D283" s="220" t="s">
        <v>144</v>
      </c>
      <c r="E283" s="43"/>
      <c r="F283" s="221" t="s">
        <v>1637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144</v>
      </c>
      <c r="AU283" s="20" t="s">
        <v>83</v>
      </c>
    </row>
    <row r="284" s="2" customFormat="1">
      <c r="A284" s="41"/>
      <c r="B284" s="42"/>
      <c r="C284" s="43"/>
      <c r="D284" s="225" t="s">
        <v>146</v>
      </c>
      <c r="E284" s="43"/>
      <c r="F284" s="226" t="s">
        <v>1638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146</v>
      </c>
      <c r="AU284" s="20" t="s">
        <v>83</v>
      </c>
    </row>
    <row r="285" s="2" customFormat="1" ht="24.15" customHeight="1">
      <c r="A285" s="41"/>
      <c r="B285" s="42"/>
      <c r="C285" s="207" t="s">
        <v>687</v>
      </c>
      <c r="D285" s="207" t="s">
        <v>137</v>
      </c>
      <c r="E285" s="208" t="s">
        <v>1639</v>
      </c>
      <c r="F285" s="209" t="s">
        <v>1640</v>
      </c>
      <c r="G285" s="210" t="s">
        <v>315</v>
      </c>
      <c r="H285" s="211">
        <v>7</v>
      </c>
      <c r="I285" s="212"/>
      <c r="J285" s="213">
        <f>ROUND(I285*H285,2)</f>
        <v>0</v>
      </c>
      <c r="K285" s="209" t="s">
        <v>141</v>
      </c>
      <c r="L285" s="47"/>
      <c r="M285" s="214" t="s">
        <v>28</v>
      </c>
      <c r="N285" s="215" t="s">
        <v>44</v>
      </c>
      <c r="O285" s="87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142</v>
      </c>
      <c r="AT285" s="218" t="s">
        <v>137</v>
      </c>
      <c r="AU285" s="218" t="s">
        <v>83</v>
      </c>
      <c r="AY285" s="20" t="s">
        <v>135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81</v>
      </c>
      <c r="BK285" s="219">
        <f>ROUND(I285*H285,2)</f>
        <v>0</v>
      </c>
      <c r="BL285" s="20" t="s">
        <v>142</v>
      </c>
      <c r="BM285" s="218" t="s">
        <v>1019</v>
      </c>
    </row>
    <row r="286" s="2" customFormat="1">
      <c r="A286" s="41"/>
      <c r="B286" s="42"/>
      <c r="C286" s="43"/>
      <c r="D286" s="220" t="s">
        <v>144</v>
      </c>
      <c r="E286" s="43"/>
      <c r="F286" s="221" t="s">
        <v>1640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144</v>
      </c>
      <c r="AU286" s="20" t="s">
        <v>83</v>
      </c>
    </row>
    <row r="287" s="2" customFormat="1">
      <c r="A287" s="41"/>
      <c r="B287" s="42"/>
      <c r="C287" s="43"/>
      <c r="D287" s="225" t="s">
        <v>146</v>
      </c>
      <c r="E287" s="43"/>
      <c r="F287" s="226" t="s">
        <v>1641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146</v>
      </c>
      <c r="AU287" s="20" t="s">
        <v>83</v>
      </c>
    </row>
    <row r="288" s="12" customFormat="1" ht="22.8" customHeight="1">
      <c r="A288" s="12"/>
      <c r="B288" s="191"/>
      <c r="C288" s="192"/>
      <c r="D288" s="193" t="s">
        <v>72</v>
      </c>
      <c r="E288" s="205" t="s">
        <v>1642</v>
      </c>
      <c r="F288" s="205" t="s">
        <v>1643</v>
      </c>
      <c r="G288" s="192"/>
      <c r="H288" s="192"/>
      <c r="I288" s="195"/>
      <c r="J288" s="206">
        <f>BK288</f>
        <v>0</v>
      </c>
      <c r="K288" s="192"/>
      <c r="L288" s="197"/>
      <c r="M288" s="198"/>
      <c r="N288" s="199"/>
      <c r="O288" s="199"/>
      <c r="P288" s="200">
        <f>SUM(P289:P302)</f>
        <v>0</v>
      </c>
      <c r="Q288" s="199"/>
      <c r="R288" s="200">
        <f>SUM(R289:R302)</f>
        <v>26.4495</v>
      </c>
      <c r="S288" s="199"/>
      <c r="T288" s="201">
        <f>SUM(T289:T302)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2" t="s">
        <v>81</v>
      </c>
      <c r="AT288" s="203" t="s">
        <v>72</v>
      </c>
      <c r="AU288" s="203" t="s">
        <v>81</v>
      </c>
      <c r="AY288" s="202" t="s">
        <v>135</v>
      </c>
      <c r="BK288" s="204">
        <f>SUM(BK289:BK302)</f>
        <v>0</v>
      </c>
    </row>
    <row r="289" s="2" customFormat="1" ht="33" customHeight="1">
      <c r="A289" s="41"/>
      <c r="B289" s="42"/>
      <c r="C289" s="207" t="s">
        <v>692</v>
      </c>
      <c r="D289" s="207" t="s">
        <v>137</v>
      </c>
      <c r="E289" s="208" t="s">
        <v>1473</v>
      </c>
      <c r="F289" s="209" t="s">
        <v>1474</v>
      </c>
      <c r="G289" s="210" t="s">
        <v>232</v>
      </c>
      <c r="H289" s="211">
        <v>54.560000000000002</v>
      </c>
      <c r="I289" s="212"/>
      <c r="J289" s="213">
        <f>ROUND(I289*H289,2)</f>
        <v>0</v>
      </c>
      <c r="K289" s="209" t="s">
        <v>141</v>
      </c>
      <c r="L289" s="47"/>
      <c r="M289" s="214" t="s">
        <v>28</v>
      </c>
      <c r="N289" s="215" t="s">
        <v>44</v>
      </c>
      <c r="O289" s="87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142</v>
      </c>
      <c r="AT289" s="218" t="s">
        <v>137</v>
      </c>
      <c r="AU289" s="218" t="s">
        <v>83</v>
      </c>
      <c r="AY289" s="20" t="s">
        <v>135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81</v>
      </c>
      <c r="BK289" s="219">
        <f>ROUND(I289*H289,2)</f>
        <v>0</v>
      </c>
      <c r="BL289" s="20" t="s">
        <v>142</v>
      </c>
      <c r="BM289" s="218" t="s">
        <v>1029</v>
      </c>
    </row>
    <row r="290" s="2" customFormat="1">
      <c r="A290" s="41"/>
      <c r="B290" s="42"/>
      <c r="C290" s="43"/>
      <c r="D290" s="220" t="s">
        <v>144</v>
      </c>
      <c r="E290" s="43"/>
      <c r="F290" s="221" t="s">
        <v>1474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144</v>
      </c>
      <c r="AU290" s="20" t="s">
        <v>83</v>
      </c>
    </row>
    <row r="291" s="2" customFormat="1">
      <c r="A291" s="41"/>
      <c r="B291" s="42"/>
      <c r="C291" s="43"/>
      <c r="D291" s="225" t="s">
        <v>146</v>
      </c>
      <c r="E291" s="43"/>
      <c r="F291" s="226" t="s">
        <v>1477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146</v>
      </c>
      <c r="AU291" s="20" t="s">
        <v>83</v>
      </c>
    </row>
    <row r="292" s="2" customFormat="1" ht="33" customHeight="1">
      <c r="A292" s="41"/>
      <c r="B292" s="42"/>
      <c r="C292" s="207" t="s">
        <v>699</v>
      </c>
      <c r="D292" s="207" t="s">
        <v>137</v>
      </c>
      <c r="E292" s="208" t="s">
        <v>1582</v>
      </c>
      <c r="F292" s="209" t="s">
        <v>1583</v>
      </c>
      <c r="G292" s="210" t="s">
        <v>232</v>
      </c>
      <c r="H292" s="211">
        <v>54.560000000000002</v>
      </c>
      <c r="I292" s="212"/>
      <c r="J292" s="213">
        <f>ROUND(I292*H292,2)</f>
        <v>0</v>
      </c>
      <c r="K292" s="209" t="s">
        <v>141</v>
      </c>
      <c r="L292" s="47"/>
      <c r="M292" s="214" t="s">
        <v>28</v>
      </c>
      <c r="N292" s="215" t="s">
        <v>44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142</v>
      </c>
      <c r="AT292" s="218" t="s">
        <v>137</v>
      </c>
      <c r="AU292" s="218" t="s">
        <v>83</v>
      </c>
      <c r="AY292" s="20" t="s">
        <v>135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81</v>
      </c>
      <c r="BK292" s="219">
        <f>ROUND(I292*H292,2)</f>
        <v>0</v>
      </c>
      <c r="BL292" s="20" t="s">
        <v>142</v>
      </c>
      <c r="BM292" s="218" t="s">
        <v>1039</v>
      </c>
    </row>
    <row r="293" s="2" customFormat="1">
      <c r="A293" s="41"/>
      <c r="B293" s="42"/>
      <c r="C293" s="43"/>
      <c r="D293" s="220" t="s">
        <v>144</v>
      </c>
      <c r="E293" s="43"/>
      <c r="F293" s="221" t="s">
        <v>1583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144</v>
      </c>
      <c r="AU293" s="20" t="s">
        <v>83</v>
      </c>
    </row>
    <row r="294" s="2" customFormat="1">
      <c r="A294" s="41"/>
      <c r="B294" s="42"/>
      <c r="C294" s="43"/>
      <c r="D294" s="225" t="s">
        <v>146</v>
      </c>
      <c r="E294" s="43"/>
      <c r="F294" s="226" t="s">
        <v>1584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146</v>
      </c>
      <c r="AU294" s="20" t="s">
        <v>83</v>
      </c>
    </row>
    <row r="295" s="2" customFormat="1" ht="24.15" customHeight="1">
      <c r="A295" s="41"/>
      <c r="B295" s="42"/>
      <c r="C295" s="207" t="s">
        <v>723</v>
      </c>
      <c r="D295" s="207" t="s">
        <v>137</v>
      </c>
      <c r="E295" s="208" t="s">
        <v>1644</v>
      </c>
      <c r="F295" s="209" t="s">
        <v>1645</v>
      </c>
      <c r="G295" s="210" t="s">
        <v>315</v>
      </c>
      <c r="H295" s="211">
        <v>55</v>
      </c>
      <c r="I295" s="212"/>
      <c r="J295" s="213">
        <f>ROUND(I295*H295,2)</f>
        <v>0</v>
      </c>
      <c r="K295" s="209" t="s">
        <v>28</v>
      </c>
      <c r="L295" s="47"/>
      <c r="M295" s="214" t="s">
        <v>28</v>
      </c>
      <c r="N295" s="215" t="s">
        <v>44</v>
      </c>
      <c r="O295" s="87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142</v>
      </c>
      <c r="AT295" s="218" t="s">
        <v>137</v>
      </c>
      <c r="AU295" s="218" t="s">
        <v>83</v>
      </c>
      <c r="AY295" s="20" t="s">
        <v>135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81</v>
      </c>
      <c r="BK295" s="219">
        <f>ROUND(I295*H295,2)</f>
        <v>0</v>
      </c>
      <c r="BL295" s="20" t="s">
        <v>142</v>
      </c>
      <c r="BM295" s="218" t="s">
        <v>1052</v>
      </c>
    </row>
    <row r="296" s="2" customFormat="1">
      <c r="A296" s="41"/>
      <c r="B296" s="42"/>
      <c r="C296" s="43"/>
      <c r="D296" s="220" t="s">
        <v>144</v>
      </c>
      <c r="E296" s="43"/>
      <c r="F296" s="221" t="s">
        <v>1645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144</v>
      </c>
      <c r="AU296" s="20" t="s">
        <v>83</v>
      </c>
    </row>
    <row r="297" s="2" customFormat="1" ht="24.15" customHeight="1">
      <c r="A297" s="41"/>
      <c r="B297" s="42"/>
      <c r="C297" s="207" t="s">
        <v>729</v>
      </c>
      <c r="D297" s="207" t="s">
        <v>137</v>
      </c>
      <c r="E297" s="208" t="s">
        <v>1646</v>
      </c>
      <c r="F297" s="209" t="s">
        <v>1647</v>
      </c>
      <c r="G297" s="210" t="s">
        <v>315</v>
      </c>
      <c r="H297" s="211">
        <v>55</v>
      </c>
      <c r="I297" s="212"/>
      <c r="J297" s="213">
        <f>ROUND(I297*H297,2)</f>
        <v>0</v>
      </c>
      <c r="K297" s="209" t="s">
        <v>141</v>
      </c>
      <c r="L297" s="47"/>
      <c r="M297" s="214" t="s">
        <v>28</v>
      </c>
      <c r="N297" s="215" t="s">
        <v>44</v>
      </c>
      <c r="O297" s="87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142</v>
      </c>
      <c r="AT297" s="218" t="s">
        <v>137</v>
      </c>
      <c r="AU297" s="218" t="s">
        <v>83</v>
      </c>
      <c r="AY297" s="20" t="s">
        <v>135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81</v>
      </c>
      <c r="BK297" s="219">
        <f>ROUND(I297*H297,2)</f>
        <v>0</v>
      </c>
      <c r="BL297" s="20" t="s">
        <v>142</v>
      </c>
      <c r="BM297" s="218" t="s">
        <v>1065</v>
      </c>
    </row>
    <row r="298" s="2" customFormat="1">
      <c r="A298" s="41"/>
      <c r="B298" s="42"/>
      <c r="C298" s="43"/>
      <c r="D298" s="220" t="s">
        <v>144</v>
      </c>
      <c r="E298" s="43"/>
      <c r="F298" s="221" t="s">
        <v>1647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144</v>
      </c>
      <c r="AU298" s="20" t="s">
        <v>83</v>
      </c>
    </row>
    <row r="299" s="2" customFormat="1">
      <c r="A299" s="41"/>
      <c r="B299" s="42"/>
      <c r="C299" s="43"/>
      <c r="D299" s="225" t="s">
        <v>146</v>
      </c>
      <c r="E299" s="43"/>
      <c r="F299" s="226" t="s">
        <v>1648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146</v>
      </c>
      <c r="AU299" s="20" t="s">
        <v>83</v>
      </c>
    </row>
    <row r="300" s="2" customFormat="1" ht="33" customHeight="1">
      <c r="A300" s="41"/>
      <c r="B300" s="42"/>
      <c r="C300" s="207" t="s">
        <v>716</v>
      </c>
      <c r="D300" s="207" t="s">
        <v>137</v>
      </c>
      <c r="E300" s="208" t="s">
        <v>1649</v>
      </c>
      <c r="F300" s="209" t="s">
        <v>1650</v>
      </c>
      <c r="G300" s="210" t="s">
        <v>269</v>
      </c>
      <c r="H300" s="211">
        <v>55</v>
      </c>
      <c r="I300" s="212"/>
      <c r="J300" s="213">
        <f>ROUND(I300*H300,2)</f>
        <v>0</v>
      </c>
      <c r="K300" s="209" t="s">
        <v>141</v>
      </c>
      <c r="L300" s="47"/>
      <c r="M300" s="214" t="s">
        <v>28</v>
      </c>
      <c r="N300" s="215" t="s">
        <v>44</v>
      </c>
      <c r="O300" s="87"/>
      <c r="P300" s="216">
        <f>O300*H300</f>
        <v>0</v>
      </c>
      <c r="Q300" s="216">
        <v>0.48089999999999999</v>
      </c>
      <c r="R300" s="216">
        <f>Q300*H300</f>
        <v>26.4495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142</v>
      </c>
      <c r="AT300" s="218" t="s">
        <v>137</v>
      </c>
      <c r="AU300" s="218" t="s">
        <v>83</v>
      </c>
      <c r="AY300" s="20" t="s">
        <v>135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81</v>
      </c>
      <c r="BK300" s="219">
        <f>ROUND(I300*H300,2)</f>
        <v>0</v>
      </c>
      <c r="BL300" s="20" t="s">
        <v>142</v>
      </c>
      <c r="BM300" s="218" t="s">
        <v>1077</v>
      </c>
    </row>
    <row r="301" s="2" customFormat="1">
      <c r="A301" s="41"/>
      <c r="B301" s="42"/>
      <c r="C301" s="43"/>
      <c r="D301" s="220" t="s">
        <v>144</v>
      </c>
      <c r="E301" s="43"/>
      <c r="F301" s="221" t="s">
        <v>1650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144</v>
      </c>
      <c r="AU301" s="20" t="s">
        <v>83</v>
      </c>
    </row>
    <row r="302" s="2" customFormat="1">
      <c r="A302" s="41"/>
      <c r="B302" s="42"/>
      <c r="C302" s="43"/>
      <c r="D302" s="225" t="s">
        <v>146</v>
      </c>
      <c r="E302" s="43"/>
      <c r="F302" s="226" t="s">
        <v>1651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146</v>
      </c>
      <c r="AU302" s="20" t="s">
        <v>83</v>
      </c>
    </row>
    <row r="303" s="12" customFormat="1" ht="22.8" customHeight="1">
      <c r="A303" s="12"/>
      <c r="B303" s="191"/>
      <c r="C303" s="192"/>
      <c r="D303" s="193" t="s">
        <v>72</v>
      </c>
      <c r="E303" s="205" t="s">
        <v>1652</v>
      </c>
      <c r="F303" s="205" t="s">
        <v>1653</v>
      </c>
      <c r="G303" s="192"/>
      <c r="H303" s="192"/>
      <c r="I303" s="195"/>
      <c r="J303" s="206">
        <f>BK303</f>
        <v>0</v>
      </c>
      <c r="K303" s="192"/>
      <c r="L303" s="197"/>
      <c r="M303" s="198"/>
      <c r="N303" s="199"/>
      <c r="O303" s="199"/>
      <c r="P303" s="200">
        <f>SUM(P304:P355)</f>
        <v>0</v>
      </c>
      <c r="Q303" s="199"/>
      <c r="R303" s="200">
        <f>SUM(R304:R355)</f>
        <v>53.285128279999995</v>
      </c>
      <c r="S303" s="199"/>
      <c r="T303" s="201">
        <f>SUM(T304:T355)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81</v>
      </c>
      <c r="AT303" s="203" t="s">
        <v>72</v>
      </c>
      <c r="AU303" s="203" t="s">
        <v>81</v>
      </c>
      <c r="AY303" s="202" t="s">
        <v>135</v>
      </c>
      <c r="BK303" s="204">
        <f>SUM(BK304:BK355)</f>
        <v>0</v>
      </c>
    </row>
    <row r="304" s="2" customFormat="1" ht="37.8" customHeight="1">
      <c r="A304" s="41"/>
      <c r="B304" s="42"/>
      <c r="C304" s="207" t="s">
        <v>734</v>
      </c>
      <c r="D304" s="207" t="s">
        <v>137</v>
      </c>
      <c r="E304" s="208" t="s">
        <v>1654</v>
      </c>
      <c r="F304" s="209" t="s">
        <v>1655</v>
      </c>
      <c r="G304" s="210" t="s">
        <v>315</v>
      </c>
      <c r="H304" s="211">
        <v>1190</v>
      </c>
      <c r="I304" s="212"/>
      <c r="J304" s="213">
        <f>ROUND(I304*H304,2)</f>
        <v>0</v>
      </c>
      <c r="K304" s="209" t="s">
        <v>141</v>
      </c>
      <c r="L304" s="47"/>
      <c r="M304" s="214" t="s">
        <v>28</v>
      </c>
      <c r="N304" s="215" t="s">
        <v>44</v>
      </c>
      <c r="O304" s="87"/>
      <c r="P304" s="216">
        <f>O304*H304</f>
        <v>0</v>
      </c>
      <c r="Q304" s="216">
        <v>2.0000000000000002E-05</v>
      </c>
      <c r="R304" s="216">
        <f>Q304*H304</f>
        <v>0.023800000000000002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142</v>
      </c>
      <c r="AT304" s="218" t="s">
        <v>137</v>
      </c>
      <c r="AU304" s="218" t="s">
        <v>83</v>
      </c>
      <c r="AY304" s="20" t="s">
        <v>135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81</v>
      </c>
      <c r="BK304" s="219">
        <f>ROUND(I304*H304,2)</f>
        <v>0</v>
      </c>
      <c r="BL304" s="20" t="s">
        <v>142</v>
      </c>
      <c r="BM304" s="218" t="s">
        <v>1093</v>
      </c>
    </row>
    <row r="305" s="2" customFormat="1">
      <c r="A305" s="41"/>
      <c r="B305" s="42"/>
      <c r="C305" s="43"/>
      <c r="D305" s="220" t="s">
        <v>144</v>
      </c>
      <c r="E305" s="43"/>
      <c r="F305" s="221" t="s">
        <v>1655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144</v>
      </c>
      <c r="AU305" s="20" t="s">
        <v>83</v>
      </c>
    </row>
    <row r="306" s="2" customFormat="1">
      <c r="A306" s="41"/>
      <c r="B306" s="42"/>
      <c r="C306" s="43"/>
      <c r="D306" s="225" t="s">
        <v>146</v>
      </c>
      <c r="E306" s="43"/>
      <c r="F306" s="226" t="s">
        <v>1656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146</v>
      </c>
      <c r="AU306" s="20" t="s">
        <v>83</v>
      </c>
    </row>
    <row r="307" s="2" customFormat="1" ht="16.5" customHeight="1">
      <c r="A307" s="41"/>
      <c r="B307" s="42"/>
      <c r="C307" s="271" t="s">
        <v>738</v>
      </c>
      <c r="D307" s="271" t="s">
        <v>247</v>
      </c>
      <c r="E307" s="272" t="s">
        <v>1657</v>
      </c>
      <c r="F307" s="273" t="s">
        <v>1658</v>
      </c>
      <c r="G307" s="274" t="s">
        <v>1275</v>
      </c>
      <c r="H307" s="275">
        <v>1130.5</v>
      </c>
      <c r="I307" s="276"/>
      <c r="J307" s="277">
        <f>ROUND(I307*H307,2)</f>
        <v>0</v>
      </c>
      <c r="K307" s="273" t="s">
        <v>141</v>
      </c>
      <c r="L307" s="278"/>
      <c r="M307" s="279" t="s">
        <v>28</v>
      </c>
      <c r="N307" s="280" t="s">
        <v>44</v>
      </c>
      <c r="O307" s="87"/>
      <c r="P307" s="216">
        <f>O307*H307</f>
        <v>0</v>
      </c>
      <c r="Q307" s="216">
        <v>0.001</v>
      </c>
      <c r="R307" s="216">
        <f>Q307*H307</f>
        <v>1.1305000000000001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214</v>
      </c>
      <c r="AT307" s="218" t="s">
        <v>247</v>
      </c>
      <c r="AU307" s="218" t="s">
        <v>83</v>
      </c>
      <c r="AY307" s="20" t="s">
        <v>135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81</v>
      </c>
      <c r="BK307" s="219">
        <f>ROUND(I307*H307,2)</f>
        <v>0</v>
      </c>
      <c r="BL307" s="20" t="s">
        <v>142</v>
      </c>
      <c r="BM307" s="218" t="s">
        <v>1108</v>
      </c>
    </row>
    <row r="308" s="2" customFormat="1">
      <c r="A308" s="41"/>
      <c r="B308" s="42"/>
      <c r="C308" s="43"/>
      <c r="D308" s="220" t="s">
        <v>144</v>
      </c>
      <c r="E308" s="43"/>
      <c r="F308" s="221" t="s">
        <v>1658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144</v>
      </c>
      <c r="AU308" s="20" t="s">
        <v>83</v>
      </c>
    </row>
    <row r="309" s="2" customFormat="1" ht="21.75" customHeight="1">
      <c r="A309" s="41"/>
      <c r="B309" s="42"/>
      <c r="C309" s="207" t="s">
        <v>743</v>
      </c>
      <c r="D309" s="207" t="s">
        <v>137</v>
      </c>
      <c r="E309" s="208" t="s">
        <v>1659</v>
      </c>
      <c r="F309" s="209" t="s">
        <v>1660</v>
      </c>
      <c r="G309" s="210" t="s">
        <v>368</v>
      </c>
      <c r="H309" s="211">
        <v>80</v>
      </c>
      <c r="I309" s="212"/>
      <c r="J309" s="213">
        <f>ROUND(I309*H309,2)</f>
        <v>0</v>
      </c>
      <c r="K309" s="209" t="s">
        <v>141</v>
      </c>
      <c r="L309" s="47"/>
      <c r="M309" s="214" t="s">
        <v>28</v>
      </c>
      <c r="N309" s="215" t="s">
        <v>44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142</v>
      </c>
      <c r="AT309" s="218" t="s">
        <v>137</v>
      </c>
      <c r="AU309" s="218" t="s">
        <v>83</v>
      </c>
      <c r="AY309" s="20" t="s">
        <v>135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81</v>
      </c>
      <c r="BK309" s="219">
        <f>ROUND(I309*H309,2)</f>
        <v>0</v>
      </c>
      <c r="BL309" s="20" t="s">
        <v>142</v>
      </c>
      <c r="BM309" s="218" t="s">
        <v>1122</v>
      </c>
    </row>
    <row r="310" s="2" customFormat="1">
      <c r="A310" s="41"/>
      <c r="B310" s="42"/>
      <c r="C310" s="43"/>
      <c r="D310" s="220" t="s">
        <v>144</v>
      </c>
      <c r="E310" s="43"/>
      <c r="F310" s="221" t="s">
        <v>1660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83</v>
      </c>
    </row>
    <row r="311" s="2" customFormat="1">
      <c r="A311" s="41"/>
      <c r="B311" s="42"/>
      <c r="C311" s="43"/>
      <c r="D311" s="225" t="s">
        <v>146</v>
      </c>
      <c r="E311" s="43"/>
      <c r="F311" s="226" t="s">
        <v>1661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146</v>
      </c>
      <c r="AU311" s="20" t="s">
        <v>83</v>
      </c>
    </row>
    <row r="312" s="2" customFormat="1" ht="16.5" customHeight="1">
      <c r="A312" s="41"/>
      <c r="B312" s="42"/>
      <c r="C312" s="271" t="s">
        <v>747</v>
      </c>
      <c r="D312" s="271" t="s">
        <v>247</v>
      </c>
      <c r="E312" s="272" t="s">
        <v>1662</v>
      </c>
      <c r="F312" s="273" t="s">
        <v>1663</v>
      </c>
      <c r="G312" s="274" t="s">
        <v>368</v>
      </c>
      <c r="H312" s="275">
        <v>80</v>
      </c>
      <c r="I312" s="276"/>
      <c r="J312" s="277">
        <f>ROUND(I312*H312,2)</f>
        <v>0</v>
      </c>
      <c r="K312" s="273" t="s">
        <v>141</v>
      </c>
      <c r="L312" s="278"/>
      <c r="M312" s="279" t="s">
        <v>28</v>
      </c>
      <c r="N312" s="280" t="s">
        <v>44</v>
      </c>
      <c r="O312" s="87"/>
      <c r="P312" s="216">
        <f>O312*H312</f>
        <v>0</v>
      </c>
      <c r="Q312" s="216">
        <v>0.00022000000000000001</v>
      </c>
      <c r="R312" s="216">
        <f>Q312*H312</f>
        <v>0.017600000000000001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214</v>
      </c>
      <c r="AT312" s="218" t="s">
        <v>247</v>
      </c>
      <c r="AU312" s="218" t="s">
        <v>83</v>
      </c>
      <c r="AY312" s="20" t="s">
        <v>135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81</v>
      </c>
      <c r="BK312" s="219">
        <f>ROUND(I312*H312,2)</f>
        <v>0</v>
      </c>
      <c r="BL312" s="20" t="s">
        <v>142</v>
      </c>
      <c r="BM312" s="218" t="s">
        <v>1136</v>
      </c>
    </row>
    <row r="313" s="2" customFormat="1">
      <c r="A313" s="41"/>
      <c r="B313" s="42"/>
      <c r="C313" s="43"/>
      <c r="D313" s="220" t="s">
        <v>144</v>
      </c>
      <c r="E313" s="43"/>
      <c r="F313" s="221" t="s">
        <v>1663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144</v>
      </c>
      <c r="AU313" s="20" t="s">
        <v>83</v>
      </c>
    </row>
    <row r="314" s="2" customFormat="1" ht="24.15" customHeight="1">
      <c r="A314" s="41"/>
      <c r="B314" s="42"/>
      <c r="C314" s="271" t="s">
        <v>754</v>
      </c>
      <c r="D314" s="271" t="s">
        <v>247</v>
      </c>
      <c r="E314" s="272" t="s">
        <v>1664</v>
      </c>
      <c r="F314" s="273" t="s">
        <v>1665</v>
      </c>
      <c r="G314" s="274" t="s">
        <v>1275</v>
      </c>
      <c r="H314" s="275">
        <v>40</v>
      </c>
      <c r="I314" s="276"/>
      <c r="J314" s="277">
        <f>ROUND(I314*H314,2)</f>
        <v>0</v>
      </c>
      <c r="K314" s="273" t="s">
        <v>28</v>
      </c>
      <c r="L314" s="278"/>
      <c r="M314" s="279" t="s">
        <v>28</v>
      </c>
      <c r="N314" s="280" t="s">
        <v>44</v>
      </c>
      <c r="O314" s="87"/>
      <c r="P314" s="216">
        <f>O314*H314</f>
        <v>0</v>
      </c>
      <c r="Q314" s="216">
        <v>0.001</v>
      </c>
      <c r="R314" s="216">
        <f>Q314*H314</f>
        <v>0.040000000000000001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214</v>
      </c>
      <c r="AT314" s="218" t="s">
        <v>247</v>
      </c>
      <c r="AU314" s="218" t="s">
        <v>83</v>
      </c>
      <c r="AY314" s="20" t="s">
        <v>135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81</v>
      </c>
      <c r="BK314" s="219">
        <f>ROUND(I314*H314,2)</f>
        <v>0</v>
      </c>
      <c r="BL314" s="20" t="s">
        <v>142</v>
      </c>
      <c r="BM314" s="218" t="s">
        <v>1152</v>
      </c>
    </row>
    <row r="315" s="2" customFormat="1">
      <c r="A315" s="41"/>
      <c r="B315" s="42"/>
      <c r="C315" s="43"/>
      <c r="D315" s="220" t="s">
        <v>144</v>
      </c>
      <c r="E315" s="43"/>
      <c r="F315" s="221" t="s">
        <v>1665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144</v>
      </c>
      <c r="AU315" s="20" t="s">
        <v>83</v>
      </c>
    </row>
    <row r="316" s="2" customFormat="1">
      <c r="A316" s="41"/>
      <c r="B316" s="42"/>
      <c r="C316" s="43"/>
      <c r="D316" s="220" t="s">
        <v>209</v>
      </c>
      <c r="E316" s="43"/>
      <c r="F316" s="270" t="s">
        <v>1666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209</v>
      </c>
      <c r="AU316" s="20" t="s">
        <v>83</v>
      </c>
    </row>
    <row r="317" s="2" customFormat="1" ht="24.15" customHeight="1">
      <c r="A317" s="41"/>
      <c r="B317" s="42"/>
      <c r="C317" s="207" t="s">
        <v>796</v>
      </c>
      <c r="D317" s="207" t="s">
        <v>137</v>
      </c>
      <c r="E317" s="208" t="s">
        <v>1667</v>
      </c>
      <c r="F317" s="209" t="s">
        <v>1668</v>
      </c>
      <c r="G317" s="210" t="s">
        <v>315</v>
      </c>
      <c r="H317" s="211">
        <v>136</v>
      </c>
      <c r="I317" s="212"/>
      <c r="J317" s="213">
        <f>ROUND(I317*H317,2)</f>
        <v>0</v>
      </c>
      <c r="K317" s="209" t="s">
        <v>141</v>
      </c>
      <c r="L317" s="47"/>
      <c r="M317" s="214" t="s">
        <v>28</v>
      </c>
      <c r="N317" s="215" t="s">
        <v>44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142</v>
      </c>
      <c r="AT317" s="218" t="s">
        <v>137</v>
      </c>
      <c r="AU317" s="218" t="s">
        <v>83</v>
      </c>
      <c r="AY317" s="20" t="s">
        <v>135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81</v>
      </c>
      <c r="BK317" s="219">
        <f>ROUND(I317*H317,2)</f>
        <v>0</v>
      </c>
      <c r="BL317" s="20" t="s">
        <v>142</v>
      </c>
      <c r="BM317" s="218" t="s">
        <v>1166</v>
      </c>
    </row>
    <row r="318" s="2" customFormat="1">
      <c r="A318" s="41"/>
      <c r="B318" s="42"/>
      <c r="C318" s="43"/>
      <c r="D318" s="220" t="s">
        <v>144</v>
      </c>
      <c r="E318" s="43"/>
      <c r="F318" s="221" t="s">
        <v>1668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144</v>
      </c>
      <c r="AU318" s="20" t="s">
        <v>83</v>
      </c>
    </row>
    <row r="319" s="2" customFormat="1">
      <c r="A319" s="41"/>
      <c r="B319" s="42"/>
      <c r="C319" s="43"/>
      <c r="D319" s="225" t="s">
        <v>146</v>
      </c>
      <c r="E319" s="43"/>
      <c r="F319" s="226" t="s">
        <v>1669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146</v>
      </c>
      <c r="AU319" s="20" t="s">
        <v>83</v>
      </c>
    </row>
    <row r="320" s="2" customFormat="1" ht="24.15" customHeight="1">
      <c r="A320" s="41"/>
      <c r="B320" s="42"/>
      <c r="C320" s="271" t="s">
        <v>801</v>
      </c>
      <c r="D320" s="271" t="s">
        <v>247</v>
      </c>
      <c r="E320" s="272" t="s">
        <v>1572</v>
      </c>
      <c r="F320" s="273" t="s">
        <v>1573</v>
      </c>
      <c r="G320" s="274" t="s">
        <v>315</v>
      </c>
      <c r="H320" s="275">
        <v>156.40000000000001</v>
      </c>
      <c r="I320" s="276"/>
      <c r="J320" s="277">
        <f>ROUND(I320*H320,2)</f>
        <v>0</v>
      </c>
      <c r="K320" s="273" t="s">
        <v>141</v>
      </c>
      <c r="L320" s="278"/>
      <c r="M320" s="279" t="s">
        <v>28</v>
      </c>
      <c r="N320" s="280" t="s">
        <v>44</v>
      </c>
      <c r="O320" s="87"/>
      <c r="P320" s="216">
        <f>O320*H320</f>
        <v>0</v>
      </c>
      <c r="Q320" s="216">
        <v>0.00017000000000000001</v>
      </c>
      <c r="R320" s="216">
        <f>Q320*H320</f>
        <v>0.026588000000000004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214</v>
      </c>
      <c r="AT320" s="218" t="s">
        <v>247</v>
      </c>
      <c r="AU320" s="218" t="s">
        <v>83</v>
      </c>
      <c r="AY320" s="20" t="s">
        <v>135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81</v>
      </c>
      <c r="BK320" s="219">
        <f>ROUND(I320*H320,2)</f>
        <v>0</v>
      </c>
      <c r="BL320" s="20" t="s">
        <v>142</v>
      </c>
      <c r="BM320" s="218" t="s">
        <v>1179</v>
      </c>
    </row>
    <row r="321" s="2" customFormat="1">
      <c r="A321" s="41"/>
      <c r="B321" s="42"/>
      <c r="C321" s="43"/>
      <c r="D321" s="220" t="s">
        <v>144</v>
      </c>
      <c r="E321" s="43"/>
      <c r="F321" s="221" t="s">
        <v>1573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144</v>
      </c>
      <c r="AU321" s="20" t="s">
        <v>83</v>
      </c>
    </row>
    <row r="322" s="2" customFormat="1">
      <c r="A322" s="41"/>
      <c r="B322" s="42"/>
      <c r="C322" s="43"/>
      <c r="D322" s="220" t="s">
        <v>209</v>
      </c>
      <c r="E322" s="43"/>
      <c r="F322" s="270" t="s">
        <v>1574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209</v>
      </c>
      <c r="AU322" s="20" t="s">
        <v>83</v>
      </c>
    </row>
    <row r="323" s="13" customFormat="1">
      <c r="A323" s="13"/>
      <c r="B323" s="227"/>
      <c r="C323" s="228"/>
      <c r="D323" s="220" t="s">
        <v>148</v>
      </c>
      <c r="E323" s="229" t="s">
        <v>28</v>
      </c>
      <c r="F323" s="230" t="s">
        <v>1670</v>
      </c>
      <c r="G323" s="228"/>
      <c r="H323" s="231">
        <v>156.40000000000001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148</v>
      </c>
      <c r="AU323" s="237" t="s">
        <v>83</v>
      </c>
      <c r="AV323" s="13" t="s">
        <v>83</v>
      </c>
      <c r="AW323" s="13" t="s">
        <v>35</v>
      </c>
      <c r="AX323" s="13" t="s">
        <v>73</v>
      </c>
      <c r="AY323" s="237" t="s">
        <v>135</v>
      </c>
    </row>
    <row r="324" s="16" customFormat="1">
      <c r="A324" s="16"/>
      <c r="B324" s="259"/>
      <c r="C324" s="260"/>
      <c r="D324" s="220" t="s">
        <v>148</v>
      </c>
      <c r="E324" s="261" t="s">
        <v>28</v>
      </c>
      <c r="F324" s="262" t="s">
        <v>172</v>
      </c>
      <c r="G324" s="260"/>
      <c r="H324" s="263">
        <v>156.40000000000001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9" t="s">
        <v>148</v>
      </c>
      <c r="AU324" s="269" t="s">
        <v>83</v>
      </c>
      <c r="AV324" s="16" t="s">
        <v>142</v>
      </c>
      <c r="AW324" s="16" t="s">
        <v>35</v>
      </c>
      <c r="AX324" s="16" t="s">
        <v>81</v>
      </c>
      <c r="AY324" s="269" t="s">
        <v>135</v>
      </c>
    </row>
    <row r="325" s="2" customFormat="1" ht="24.15" customHeight="1">
      <c r="A325" s="41"/>
      <c r="B325" s="42"/>
      <c r="C325" s="207" t="s">
        <v>809</v>
      </c>
      <c r="D325" s="207" t="s">
        <v>137</v>
      </c>
      <c r="E325" s="208" t="s">
        <v>1671</v>
      </c>
      <c r="F325" s="209" t="s">
        <v>1672</v>
      </c>
      <c r="G325" s="210" t="s">
        <v>315</v>
      </c>
      <c r="H325" s="211">
        <v>1066</v>
      </c>
      <c r="I325" s="212"/>
      <c r="J325" s="213">
        <f>ROUND(I325*H325,2)</f>
        <v>0</v>
      </c>
      <c r="K325" s="209" t="s">
        <v>141</v>
      </c>
      <c r="L325" s="47"/>
      <c r="M325" s="214" t="s">
        <v>28</v>
      </c>
      <c r="N325" s="215" t="s">
        <v>44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142</v>
      </c>
      <c r="AT325" s="218" t="s">
        <v>137</v>
      </c>
      <c r="AU325" s="218" t="s">
        <v>83</v>
      </c>
      <c r="AY325" s="20" t="s">
        <v>135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81</v>
      </c>
      <c r="BK325" s="219">
        <f>ROUND(I325*H325,2)</f>
        <v>0</v>
      </c>
      <c r="BL325" s="20" t="s">
        <v>142</v>
      </c>
      <c r="BM325" s="218" t="s">
        <v>1195</v>
      </c>
    </row>
    <row r="326" s="2" customFormat="1">
      <c r="A326" s="41"/>
      <c r="B326" s="42"/>
      <c r="C326" s="43"/>
      <c r="D326" s="220" t="s">
        <v>144</v>
      </c>
      <c r="E326" s="43"/>
      <c r="F326" s="221" t="s">
        <v>1672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144</v>
      </c>
      <c r="AU326" s="20" t="s">
        <v>83</v>
      </c>
    </row>
    <row r="327" s="2" customFormat="1">
      <c r="A327" s="41"/>
      <c r="B327" s="42"/>
      <c r="C327" s="43"/>
      <c r="D327" s="225" t="s">
        <v>146</v>
      </c>
      <c r="E327" s="43"/>
      <c r="F327" s="226" t="s">
        <v>1673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146</v>
      </c>
      <c r="AU327" s="20" t="s">
        <v>83</v>
      </c>
    </row>
    <row r="328" s="2" customFormat="1" ht="24.15" customHeight="1">
      <c r="A328" s="41"/>
      <c r="B328" s="42"/>
      <c r="C328" s="271" t="s">
        <v>815</v>
      </c>
      <c r="D328" s="271" t="s">
        <v>247</v>
      </c>
      <c r="E328" s="272" t="s">
        <v>1578</v>
      </c>
      <c r="F328" s="273" t="s">
        <v>1579</v>
      </c>
      <c r="G328" s="274" t="s">
        <v>315</v>
      </c>
      <c r="H328" s="275">
        <v>1225.9000000000001</v>
      </c>
      <c r="I328" s="276"/>
      <c r="J328" s="277">
        <f>ROUND(I328*H328,2)</f>
        <v>0</v>
      </c>
      <c r="K328" s="273" t="s">
        <v>141</v>
      </c>
      <c r="L328" s="278"/>
      <c r="M328" s="279" t="s">
        <v>28</v>
      </c>
      <c r="N328" s="280" t="s">
        <v>44</v>
      </c>
      <c r="O328" s="87"/>
      <c r="P328" s="216">
        <f>O328*H328</f>
        <v>0</v>
      </c>
      <c r="Q328" s="216">
        <v>0.00089999999999999998</v>
      </c>
      <c r="R328" s="216">
        <f>Q328*H328</f>
        <v>1.10331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214</v>
      </c>
      <c r="AT328" s="218" t="s">
        <v>247</v>
      </c>
      <c r="AU328" s="218" t="s">
        <v>83</v>
      </c>
      <c r="AY328" s="20" t="s">
        <v>135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81</v>
      </c>
      <c r="BK328" s="219">
        <f>ROUND(I328*H328,2)</f>
        <v>0</v>
      </c>
      <c r="BL328" s="20" t="s">
        <v>142</v>
      </c>
      <c r="BM328" s="218" t="s">
        <v>1211</v>
      </c>
    </row>
    <row r="329" s="2" customFormat="1">
      <c r="A329" s="41"/>
      <c r="B329" s="42"/>
      <c r="C329" s="43"/>
      <c r="D329" s="220" t="s">
        <v>144</v>
      </c>
      <c r="E329" s="43"/>
      <c r="F329" s="221" t="s">
        <v>1579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144</v>
      </c>
      <c r="AU329" s="20" t="s">
        <v>83</v>
      </c>
    </row>
    <row r="330" s="2" customFormat="1">
      <c r="A330" s="41"/>
      <c r="B330" s="42"/>
      <c r="C330" s="43"/>
      <c r="D330" s="220" t="s">
        <v>209</v>
      </c>
      <c r="E330" s="43"/>
      <c r="F330" s="270" t="s">
        <v>1674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209</v>
      </c>
      <c r="AU330" s="20" t="s">
        <v>83</v>
      </c>
    </row>
    <row r="331" s="13" customFormat="1">
      <c r="A331" s="13"/>
      <c r="B331" s="227"/>
      <c r="C331" s="228"/>
      <c r="D331" s="220" t="s">
        <v>148</v>
      </c>
      <c r="E331" s="229" t="s">
        <v>28</v>
      </c>
      <c r="F331" s="230" t="s">
        <v>1675</v>
      </c>
      <c r="G331" s="228"/>
      <c r="H331" s="231">
        <v>1225.9000000000001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148</v>
      </c>
      <c r="AU331" s="237" t="s">
        <v>83</v>
      </c>
      <c r="AV331" s="13" t="s">
        <v>83</v>
      </c>
      <c r="AW331" s="13" t="s">
        <v>35</v>
      </c>
      <c r="AX331" s="13" t="s">
        <v>73</v>
      </c>
      <c r="AY331" s="237" t="s">
        <v>135</v>
      </c>
    </row>
    <row r="332" s="16" customFormat="1">
      <c r="A332" s="16"/>
      <c r="B332" s="259"/>
      <c r="C332" s="260"/>
      <c r="D332" s="220" t="s">
        <v>148</v>
      </c>
      <c r="E332" s="261" t="s">
        <v>28</v>
      </c>
      <c r="F332" s="262" t="s">
        <v>172</v>
      </c>
      <c r="G332" s="260"/>
      <c r="H332" s="263">
        <v>1225.9000000000001</v>
      </c>
      <c r="I332" s="264"/>
      <c r="J332" s="260"/>
      <c r="K332" s="260"/>
      <c r="L332" s="265"/>
      <c r="M332" s="266"/>
      <c r="N332" s="267"/>
      <c r="O332" s="267"/>
      <c r="P332" s="267"/>
      <c r="Q332" s="267"/>
      <c r="R332" s="267"/>
      <c r="S332" s="267"/>
      <c r="T332" s="268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69" t="s">
        <v>148</v>
      </c>
      <c r="AU332" s="269" t="s">
        <v>83</v>
      </c>
      <c r="AV332" s="16" t="s">
        <v>142</v>
      </c>
      <c r="AW332" s="16" t="s">
        <v>35</v>
      </c>
      <c r="AX332" s="16" t="s">
        <v>81</v>
      </c>
      <c r="AY332" s="269" t="s">
        <v>135</v>
      </c>
    </row>
    <row r="333" s="2" customFormat="1" ht="24.15" customHeight="1">
      <c r="A333" s="41"/>
      <c r="B333" s="42"/>
      <c r="C333" s="207" t="s">
        <v>770</v>
      </c>
      <c r="D333" s="207" t="s">
        <v>137</v>
      </c>
      <c r="E333" s="208" t="s">
        <v>1676</v>
      </c>
      <c r="F333" s="209" t="s">
        <v>1677</v>
      </c>
      <c r="G333" s="210" t="s">
        <v>315</v>
      </c>
      <c r="H333" s="211">
        <v>1684</v>
      </c>
      <c r="I333" s="212"/>
      <c r="J333" s="213">
        <f>ROUND(I333*H333,2)</f>
        <v>0</v>
      </c>
      <c r="K333" s="209" t="s">
        <v>141</v>
      </c>
      <c r="L333" s="47"/>
      <c r="M333" s="214" t="s">
        <v>28</v>
      </c>
      <c r="N333" s="215" t="s">
        <v>44</v>
      </c>
      <c r="O333" s="87"/>
      <c r="P333" s="216">
        <f>O333*H333</f>
        <v>0</v>
      </c>
      <c r="Q333" s="216">
        <v>0</v>
      </c>
      <c r="R333" s="216">
        <f>Q333*H333</f>
        <v>0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142</v>
      </c>
      <c r="AT333" s="218" t="s">
        <v>137</v>
      </c>
      <c r="AU333" s="218" t="s">
        <v>83</v>
      </c>
      <c r="AY333" s="20" t="s">
        <v>135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20" t="s">
        <v>81</v>
      </c>
      <c r="BK333" s="219">
        <f>ROUND(I333*H333,2)</f>
        <v>0</v>
      </c>
      <c r="BL333" s="20" t="s">
        <v>142</v>
      </c>
      <c r="BM333" s="218" t="s">
        <v>1678</v>
      </c>
    </row>
    <row r="334" s="2" customFormat="1">
      <c r="A334" s="41"/>
      <c r="B334" s="42"/>
      <c r="C334" s="43"/>
      <c r="D334" s="220" t="s">
        <v>144</v>
      </c>
      <c r="E334" s="43"/>
      <c r="F334" s="221" t="s">
        <v>1677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83</v>
      </c>
    </row>
    <row r="335" s="2" customFormat="1">
      <c r="A335" s="41"/>
      <c r="B335" s="42"/>
      <c r="C335" s="43"/>
      <c r="D335" s="225" t="s">
        <v>146</v>
      </c>
      <c r="E335" s="43"/>
      <c r="F335" s="226" t="s">
        <v>1679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146</v>
      </c>
      <c r="AU335" s="20" t="s">
        <v>83</v>
      </c>
    </row>
    <row r="336" s="2" customFormat="1" ht="24.15" customHeight="1">
      <c r="A336" s="41"/>
      <c r="B336" s="42"/>
      <c r="C336" s="271" t="s">
        <v>776</v>
      </c>
      <c r="D336" s="271" t="s">
        <v>247</v>
      </c>
      <c r="E336" s="272" t="s">
        <v>1680</v>
      </c>
      <c r="F336" s="273" t="s">
        <v>1681</v>
      </c>
      <c r="G336" s="274" t="s">
        <v>315</v>
      </c>
      <c r="H336" s="275">
        <v>47</v>
      </c>
      <c r="I336" s="276"/>
      <c r="J336" s="277">
        <f>ROUND(I336*H336,2)</f>
        <v>0</v>
      </c>
      <c r="K336" s="273" t="s">
        <v>141</v>
      </c>
      <c r="L336" s="278"/>
      <c r="M336" s="279" t="s">
        <v>28</v>
      </c>
      <c r="N336" s="280" t="s">
        <v>44</v>
      </c>
      <c r="O336" s="87"/>
      <c r="P336" s="216">
        <f>O336*H336</f>
        <v>0</v>
      </c>
      <c r="Q336" s="216">
        <v>0.00027</v>
      </c>
      <c r="R336" s="216">
        <f>Q336*H336</f>
        <v>0.01269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214</v>
      </c>
      <c r="AT336" s="218" t="s">
        <v>247</v>
      </c>
      <c r="AU336" s="218" t="s">
        <v>83</v>
      </c>
      <c r="AY336" s="20" t="s">
        <v>135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81</v>
      </c>
      <c r="BK336" s="219">
        <f>ROUND(I336*H336,2)</f>
        <v>0</v>
      </c>
      <c r="BL336" s="20" t="s">
        <v>142</v>
      </c>
      <c r="BM336" s="218" t="s">
        <v>1238</v>
      </c>
    </row>
    <row r="337" s="2" customFormat="1">
      <c r="A337" s="41"/>
      <c r="B337" s="42"/>
      <c r="C337" s="43"/>
      <c r="D337" s="220" t="s">
        <v>144</v>
      </c>
      <c r="E337" s="43"/>
      <c r="F337" s="221" t="s">
        <v>1681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83</v>
      </c>
    </row>
    <row r="338" s="2" customFormat="1" ht="24.15" customHeight="1">
      <c r="A338" s="41"/>
      <c r="B338" s="42"/>
      <c r="C338" s="271" t="s">
        <v>820</v>
      </c>
      <c r="D338" s="271" t="s">
        <v>247</v>
      </c>
      <c r="E338" s="272" t="s">
        <v>1682</v>
      </c>
      <c r="F338" s="273" t="s">
        <v>1683</v>
      </c>
      <c r="G338" s="274" t="s">
        <v>315</v>
      </c>
      <c r="H338" s="275">
        <v>970</v>
      </c>
      <c r="I338" s="276"/>
      <c r="J338" s="277">
        <f>ROUND(I338*H338,2)</f>
        <v>0</v>
      </c>
      <c r="K338" s="273" t="s">
        <v>141</v>
      </c>
      <c r="L338" s="278"/>
      <c r="M338" s="279" t="s">
        <v>28</v>
      </c>
      <c r="N338" s="280" t="s">
        <v>44</v>
      </c>
      <c r="O338" s="87"/>
      <c r="P338" s="216">
        <f>O338*H338</f>
        <v>0</v>
      </c>
      <c r="Q338" s="216">
        <v>0.00029999999999999997</v>
      </c>
      <c r="R338" s="216">
        <f>Q338*H338</f>
        <v>0.29099999999999998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214</v>
      </c>
      <c r="AT338" s="218" t="s">
        <v>247</v>
      </c>
      <c r="AU338" s="218" t="s">
        <v>83</v>
      </c>
      <c r="AY338" s="20" t="s">
        <v>135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20" t="s">
        <v>81</v>
      </c>
      <c r="BK338" s="219">
        <f>ROUND(I338*H338,2)</f>
        <v>0</v>
      </c>
      <c r="BL338" s="20" t="s">
        <v>142</v>
      </c>
      <c r="BM338" s="218" t="s">
        <v>1254</v>
      </c>
    </row>
    <row r="339" s="2" customFormat="1">
      <c r="A339" s="41"/>
      <c r="B339" s="42"/>
      <c r="C339" s="43"/>
      <c r="D339" s="220" t="s">
        <v>144</v>
      </c>
      <c r="E339" s="43"/>
      <c r="F339" s="221" t="s">
        <v>1683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83</v>
      </c>
    </row>
    <row r="340" s="2" customFormat="1" ht="24.15" customHeight="1">
      <c r="A340" s="41"/>
      <c r="B340" s="42"/>
      <c r="C340" s="271" t="s">
        <v>825</v>
      </c>
      <c r="D340" s="271" t="s">
        <v>247</v>
      </c>
      <c r="E340" s="272" t="s">
        <v>1684</v>
      </c>
      <c r="F340" s="273" t="s">
        <v>1685</v>
      </c>
      <c r="G340" s="274" t="s">
        <v>315</v>
      </c>
      <c r="H340" s="275">
        <v>220</v>
      </c>
      <c r="I340" s="276"/>
      <c r="J340" s="277">
        <f>ROUND(I340*H340,2)</f>
        <v>0</v>
      </c>
      <c r="K340" s="273" t="s">
        <v>141</v>
      </c>
      <c r="L340" s="278"/>
      <c r="M340" s="279" t="s">
        <v>28</v>
      </c>
      <c r="N340" s="280" t="s">
        <v>44</v>
      </c>
      <c r="O340" s="87"/>
      <c r="P340" s="216">
        <f>O340*H340</f>
        <v>0</v>
      </c>
      <c r="Q340" s="216">
        <v>0.00068999999999999997</v>
      </c>
      <c r="R340" s="216">
        <f>Q340*H340</f>
        <v>0.15179999999999999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214</v>
      </c>
      <c r="AT340" s="218" t="s">
        <v>247</v>
      </c>
      <c r="AU340" s="218" t="s">
        <v>83</v>
      </c>
      <c r="AY340" s="20" t="s">
        <v>135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81</v>
      </c>
      <c r="BK340" s="219">
        <f>ROUND(I340*H340,2)</f>
        <v>0</v>
      </c>
      <c r="BL340" s="20" t="s">
        <v>142</v>
      </c>
      <c r="BM340" s="218" t="s">
        <v>1272</v>
      </c>
    </row>
    <row r="341" s="2" customFormat="1">
      <c r="A341" s="41"/>
      <c r="B341" s="42"/>
      <c r="C341" s="43"/>
      <c r="D341" s="220" t="s">
        <v>144</v>
      </c>
      <c r="E341" s="43"/>
      <c r="F341" s="221" t="s">
        <v>1685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144</v>
      </c>
      <c r="AU341" s="20" t="s">
        <v>83</v>
      </c>
    </row>
    <row r="342" s="2" customFormat="1" ht="24.15" customHeight="1">
      <c r="A342" s="41"/>
      <c r="B342" s="42"/>
      <c r="C342" s="271" t="s">
        <v>833</v>
      </c>
      <c r="D342" s="271" t="s">
        <v>247</v>
      </c>
      <c r="E342" s="272" t="s">
        <v>1686</v>
      </c>
      <c r="F342" s="273" t="s">
        <v>1687</v>
      </c>
      <c r="G342" s="274" t="s">
        <v>315</v>
      </c>
      <c r="H342" s="275">
        <v>447</v>
      </c>
      <c r="I342" s="276"/>
      <c r="J342" s="277">
        <f>ROUND(I342*H342,2)</f>
        <v>0</v>
      </c>
      <c r="K342" s="273" t="s">
        <v>141</v>
      </c>
      <c r="L342" s="278"/>
      <c r="M342" s="279" t="s">
        <v>28</v>
      </c>
      <c r="N342" s="280" t="s">
        <v>44</v>
      </c>
      <c r="O342" s="87"/>
      <c r="P342" s="216">
        <f>O342*H342</f>
        <v>0</v>
      </c>
      <c r="Q342" s="216">
        <v>0.00040000000000000002</v>
      </c>
      <c r="R342" s="216">
        <f>Q342*H342</f>
        <v>0.17880000000000001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214</v>
      </c>
      <c r="AT342" s="218" t="s">
        <v>247</v>
      </c>
      <c r="AU342" s="218" t="s">
        <v>83</v>
      </c>
      <c r="AY342" s="20" t="s">
        <v>135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81</v>
      </c>
      <c r="BK342" s="219">
        <f>ROUND(I342*H342,2)</f>
        <v>0</v>
      </c>
      <c r="BL342" s="20" t="s">
        <v>142</v>
      </c>
      <c r="BM342" s="218" t="s">
        <v>1293</v>
      </c>
    </row>
    <row r="343" s="2" customFormat="1">
      <c r="A343" s="41"/>
      <c r="B343" s="42"/>
      <c r="C343" s="43"/>
      <c r="D343" s="220" t="s">
        <v>144</v>
      </c>
      <c r="E343" s="43"/>
      <c r="F343" s="221" t="s">
        <v>1687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144</v>
      </c>
      <c r="AU343" s="20" t="s">
        <v>83</v>
      </c>
    </row>
    <row r="344" s="2" customFormat="1" ht="24.15" customHeight="1">
      <c r="A344" s="41"/>
      <c r="B344" s="42"/>
      <c r="C344" s="207" t="s">
        <v>838</v>
      </c>
      <c r="D344" s="207" t="s">
        <v>137</v>
      </c>
      <c r="E344" s="208" t="s">
        <v>1688</v>
      </c>
      <c r="F344" s="209" t="s">
        <v>1689</v>
      </c>
      <c r="G344" s="210" t="s">
        <v>315</v>
      </c>
      <c r="H344" s="211">
        <v>136</v>
      </c>
      <c r="I344" s="212"/>
      <c r="J344" s="213">
        <f>ROUND(I344*H344,2)</f>
        <v>0</v>
      </c>
      <c r="K344" s="209" t="s">
        <v>141</v>
      </c>
      <c r="L344" s="47"/>
      <c r="M344" s="214" t="s">
        <v>28</v>
      </c>
      <c r="N344" s="215" t="s">
        <v>44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142</v>
      </c>
      <c r="AT344" s="218" t="s">
        <v>137</v>
      </c>
      <c r="AU344" s="218" t="s">
        <v>83</v>
      </c>
      <c r="AY344" s="20" t="s">
        <v>135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81</v>
      </c>
      <c r="BK344" s="219">
        <f>ROUND(I344*H344,2)</f>
        <v>0</v>
      </c>
      <c r="BL344" s="20" t="s">
        <v>142</v>
      </c>
      <c r="BM344" s="218" t="s">
        <v>1307</v>
      </c>
    </row>
    <row r="345" s="2" customFormat="1">
      <c r="A345" s="41"/>
      <c r="B345" s="42"/>
      <c r="C345" s="43"/>
      <c r="D345" s="220" t="s">
        <v>144</v>
      </c>
      <c r="E345" s="43"/>
      <c r="F345" s="221" t="s">
        <v>1689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83</v>
      </c>
    </row>
    <row r="346" s="2" customFormat="1">
      <c r="A346" s="41"/>
      <c r="B346" s="42"/>
      <c r="C346" s="43"/>
      <c r="D346" s="225" t="s">
        <v>146</v>
      </c>
      <c r="E346" s="43"/>
      <c r="F346" s="226" t="s">
        <v>1690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146</v>
      </c>
      <c r="AU346" s="20" t="s">
        <v>83</v>
      </c>
    </row>
    <row r="347" s="2" customFormat="1" ht="24.15" customHeight="1">
      <c r="A347" s="41"/>
      <c r="B347" s="42"/>
      <c r="C347" s="207" t="s">
        <v>782</v>
      </c>
      <c r="D347" s="207" t="s">
        <v>137</v>
      </c>
      <c r="E347" s="208" t="s">
        <v>1691</v>
      </c>
      <c r="F347" s="209" t="s">
        <v>1692</v>
      </c>
      <c r="G347" s="210" t="s">
        <v>315</v>
      </c>
      <c r="H347" s="211">
        <v>1066</v>
      </c>
      <c r="I347" s="212"/>
      <c r="J347" s="213">
        <f>ROUND(I347*H347,2)</f>
        <v>0</v>
      </c>
      <c r="K347" s="209" t="s">
        <v>141</v>
      </c>
      <c r="L347" s="47"/>
      <c r="M347" s="214" t="s">
        <v>28</v>
      </c>
      <c r="N347" s="215" t="s">
        <v>44</v>
      </c>
      <c r="O347" s="87"/>
      <c r="P347" s="216">
        <f>O347*H347</f>
        <v>0</v>
      </c>
      <c r="Q347" s="216">
        <v>0</v>
      </c>
      <c r="R347" s="216">
        <f>Q347*H347</f>
        <v>0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142</v>
      </c>
      <c r="AT347" s="218" t="s">
        <v>137</v>
      </c>
      <c r="AU347" s="218" t="s">
        <v>83</v>
      </c>
      <c r="AY347" s="20" t="s">
        <v>135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81</v>
      </c>
      <c r="BK347" s="219">
        <f>ROUND(I347*H347,2)</f>
        <v>0</v>
      </c>
      <c r="BL347" s="20" t="s">
        <v>142</v>
      </c>
      <c r="BM347" s="218" t="s">
        <v>1322</v>
      </c>
    </row>
    <row r="348" s="2" customFormat="1">
      <c r="A348" s="41"/>
      <c r="B348" s="42"/>
      <c r="C348" s="43"/>
      <c r="D348" s="220" t="s">
        <v>144</v>
      </c>
      <c r="E348" s="43"/>
      <c r="F348" s="221" t="s">
        <v>1692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144</v>
      </c>
      <c r="AU348" s="20" t="s">
        <v>83</v>
      </c>
    </row>
    <row r="349" s="2" customFormat="1">
      <c r="A349" s="41"/>
      <c r="B349" s="42"/>
      <c r="C349" s="43"/>
      <c r="D349" s="225" t="s">
        <v>146</v>
      </c>
      <c r="E349" s="43"/>
      <c r="F349" s="226" t="s">
        <v>1693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146</v>
      </c>
      <c r="AU349" s="20" t="s">
        <v>83</v>
      </c>
    </row>
    <row r="350" s="2" customFormat="1" ht="21.75" customHeight="1">
      <c r="A350" s="41"/>
      <c r="B350" s="42"/>
      <c r="C350" s="207" t="s">
        <v>788</v>
      </c>
      <c r="D350" s="207" t="s">
        <v>137</v>
      </c>
      <c r="E350" s="208" t="s">
        <v>1694</v>
      </c>
      <c r="F350" s="209" t="s">
        <v>1695</v>
      </c>
      <c r="G350" s="210" t="s">
        <v>315</v>
      </c>
      <c r="H350" s="211">
        <v>1637</v>
      </c>
      <c r="I350" s="212"/>
      <c r="J350" s="213">
        <f>ROUND(I350*H350,2)</f>
        <v>0</v>
      </c>
      <c r="K350" s="209" t="s">
        <v>141</v>
      </c>
      <c r="L350" s="47"/>
      <c r="M350" s="214" t="s">
        <v>28</v>
      </c>
      <c r="N350" s="215" t="s">
        <v>44</v>
      </c>
      <c r="O350" s="87"/>
      <c r="P350" s="216">
        <f>O350*H350</f>
        <v>0</v>
      </c>
      <c r="Q350" s="216">
        <v>6.9999999999999994E-05</v>
      </c>
      <c r="R350" s="216">
        <f>Q350*H350</f>
        <v>0.11458999999999998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142</v>
      </c>
      <c r="AT350" s="218" t="s">
        <v>137</v>
      </c>
      <c r="AU350" s="218" t="s">
        <v>83</v>
      </c>
      <c r="AY350" s="20" t="s">
        <v>135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81</v>
      </c>
      <c r="BK350" s="219">
        <f>ROUND(I350*H350,2)</f>
        <v>0</v>
      </c>
      <c r="BL350" s="20" t="s">
        <v>142</v>
      </c>
      <c r="BM350" s="218" t="s">
        <v>1338</v>
      </c>
    </row>
    <row r="351" s="2" customFormat="1">
      <c r="A351" s="41"/>
      <c r="B351" s="42"/>
      <c r="C351" s="43"/>
      <c r="D351" s="220" t="s">
        <v>144</v>
      </c>
      <c r="E351" s="43"/>
      <c r="F351" s="221" t="s">
        <v>1695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144</v>
      </c>
      <c r="AU351" s="20" t="s">
        <v>83</v>
      </c>
    </row>
    <row r="352" s="2" customFormat="1">
      <c r="A352" s="41"/>
      <c r="B352" s="42"/>
      <c r="C352" s="43"/>
      <c r="D352" s="225" t="s">
        <v>146</v>
      </c>
      <c r="E352" s="43"/>
      <c r="F352" s="226" t="s">
        <v>1696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146</v>
      </c>
      <c r="AU352" s="20" t="s">
        <v>83</v>
      </c>
    </row>
    <row r="353" s="2" customFormat="1" ht="24.15" customHeight="1">
      <c r="A353" s="41"/>
      <c r="B353" s="42"/>
      <c r="C353" s="207" t="s">
        <v>846</v>
      </c>
      <c r="D353" s="207" t="s">
        <v>137</v>
      </c>
      <c r="E353" s="208" t="s">
        <v>1697</v>
      </c>
      <c r="F353" s="209" t="s">
        <v>1698</v>
      </c>
      <c r="G353" s="210" t="s">
        <v>140</v>
      </c>
      <c r="H353" s="211">
        <v>21.814</v>
      </c>
      <c r="I353" s="212"/>
      <c r="J353" s="213">
        <f>ROUND(I353*H353,2)</f>
        <v>0</v>
      </c>
      <c r="K353" s="209" t="s">
        <v>141</v>
      </c>
      <c r="L353" s="47"/>
      <c r="M353" s="214" t="s">
        <v>28</v>
      </c>
      <c r="N353" s="215" t="s">
        <v>44</v>
      </c>
      <c r="O353" s="87"/>
      <c r="P353" s="216">
        <f>O353*H353</f>
        <v>0</v>
      </c>
      <c r="Q353" s="216">
        <v>2.3010199999999998</v>
      </c>
      <c r="R353" s="216">
        <f>Q353*H353</f>
        <v>50.194450279999998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142</v>
      </c>
      <c r="AT353" s="218" t="s">
        <v>137</v>
      </c>
      <c r="AU353" s="218" t="s">
        <v>83</v>
      </c>
      <c r="AY353" s="20" t="s">
        <v>135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81</v>
      </c>
      <c r="BK353" s="219">
        <f>ROUND(I353*H353,2)</f>
        <v>0</v>
      </c>
      <c r="BL353" s="20" t="s">
        <v>142</v>
      </c>
      <c r="BM353" s="218" t="s">
        <v>1350</v>
      </c>
    </row>
    <row r="354" s="2" customFormat="1">
      <c r="A354" s="41"/>
      <c r="B354" s="42"/>
      <c r="C354" s="43"/>
      <c r="D354" s="220" t="s">
        <v>144</v>
      </c>
      <c r="E354" s="43"/>
      <c r="F354" s="221" t="s">
        <v>1698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83</v>
      </c>
    </row>
    <row r="355" s="2" customFormat="1">
      <c r="A355" s="41"/>
      <c r="B355" s="42"/>
      <c r="C355" s="43"/>
      <c r="D355" s="225" t="s">
        <v>146</v>
      </c>
      <c r="E355" s="43"/>
      <c r="F355" s="226" t="s">
        <v>1699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146</v>
      </c>
      <c r="AU355" s="20" t="s">
        <v>83</v>
      </c>
    </row>
    <row r="356" s="12" customFormat="1" ht="22.8" customHeight="1">
      <c r="A356" s="12"/>
      <c r="B356" s="191"/>
      <c r="C356" s="192"/>
      <c r="D356" s="193" t="s">
        <v>72</v>
      </c>
      <c r="E356" s="205" t="s">
        <v>1700</v>
      </c>
      <c r="F356" s="205" t="s">
        <v>1701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SUM(P357:P436)</f>
        <v>0</v>
      </c>
      <c r="Q356" s="199"/>
      <c r="R356" s="200">
        <f>SUM(R357:R436)</f>
        <v>39.778329959999994</v>
      </c>
      <c r="S356" s="199"/>
      <c r="T356" s="201">
        <f>SUM(T357:T436)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2" t="s">
        <v>81</v>
      </c>
      <c r="AT356" s="203" t="s">
        <v>72</v>
      </c>
      <c r="AU356" s="203" t="s">
        <v>81</v>
      </c>
      <c r="AY356" s="202" t="s">
        <v>135</v>
      </c>
      <c r="BK356" s="204">
        <f>SUM(BK357:BK436)</f>
        <v>0</v>
      </c>
    </row>
    <row r="357" s="2" customFormat="1" ht="24.15" customHeight="1">
      <c r="A357" s="41"/>
      <c r="B357" s="42"/>
      <c r="C357" s="207" t="s">
        <v>853</v>
      </c>
      <c r="D357" s="207" t="s">
        <v>137</v>
      </c>
      <c r="E357" s="208" t="s">
        <v>1702</v>
      </c>
      <c r="F357" s="209" t="s">
        <v>1703</v>
      </c>
      <c r="G357" s="210" t="s">
        <v>315</v>
      </c>
      <c r="H357" s="211">
        <v>230</v>
      </c>
      <c r="I357" s="212"/>
      <c r="J357" s="213">
        <f>ROUND(I357*H357,2)</f>
        <v>0</v>
      </c>
      <c r="K357" s="209" t="s">
        <v>141</v>
      </c>
      <c r="L357" s="47"/>
      <c r="M357" s="214" t="s">
        <v>28</v>
      </c>
      <c r="N357" s="215" t="s">
        <v>44</v>
      </c>
      <c r="O357" s="87"/>
      <c r="P357" s="216">
        <f>O357*H357</f>
        <v>0</v>
      </c>
      <c r="Q357" s="216">
        <v>0</v>
      </c>
      <c r="R357" s="216">
        <f>Q357*H357</f>
        <v>0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142</v>
      </c>
      <c r="AT357" s="218" t="s">
        <v>137</v>
      </c>
      <c r="AU357" s="218" t="s">
        <v>83</v>
      </c>
      <c r="AY357" s="20" t="s">
        <v>135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20" t="s">
        <v>81</v>
      </c>
      <c r="BK357" s="219">
        <f>ROUND(I357*H357,2)</f>
        <v>0</v>
      </c>
      <c r="BL357" s="20" t="s">
        <v>142</v>
      </c>
      <c r="BM357" s="218" t="s">
        <v>1366</v>
      </c>
    </row>
    <row r="358" s="2" customFormat="1">
      <c r="A358" s="41"/>
      <c r="B358" s="42"/>
      <c r="C358" s="43"/>
      <c r="D358" s="220" t="s">
        <v>144</v>
      </c>
      <c r="E358" s="43"/>
      <c r="F358" s="221" t="s">
        <v>1703</v>
      </c>
      <c r="G358" s="43"/>
      <c r="H358" s="43"/>
      <c r="I358" s="222"/>
      <c r="J358" s="43"/>
      <c r="K358" s="43"/>
      <c r="L358" s="47"/>
      <c r="M358" s="223"/>
      <c r="N358" s="22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83</v>
      </c>
    </row>
    <row r="359" s="2" customFormat="1">
      <c r="A359" s="41"/>
      <c r="B359" s="42"/>
      <c r="C359" s="43"/>
      <c r="D359" s="225" t="s">
        <v>146</v>
      </c>
      <c r="E359" s="43"/>
      <c r="F359" s="226" t="s">
        <v>1704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146</v>
      </c>
      <c r="AU359" s="20" t="s">
        <v>83</v>
      </c>
    </row>
    <row r="360" s="2" customFormat="1" ht="24.15" customHeight="1">
      <c r="A360" s="41"/>
      <c r="B360" s="42"/>
      <c r="C360" s="271" t="s">
        <v>861</v>
      </c>
      <c r="D360" s="271" t="s">
        <v>247</v>
      </c>
      <c r="E360" s="272" t="s">
        <v>1705</v>
      </c>
      <c r="F360" s="273" t="s">
        <v>1706</v>
      </c>
      <c r="G360" s="274" t="s">
        <v>315</v>
      </c>
      <c r="H360" s="275">
        <v>253</v>
      </c>
      <c r="I360" s="276"/>
      <c r="J360" s="277">
        <f>ROUND(I360*H360,2)</f>
        <v>0</v>
      </c>
      <c r="K360" s="273" t="s">
        <v>141</v>
      </c>
      <c r="L360" s="278"/>
      <c r="M360" s="279" t="s">
        <v>28</v>
      </c>
      <c r="N360" s="280" t="s">
        <v>44</v>
      </c>
      <c r="O360" s="87"/>
      <c r="P360" s="216">
        <f>O360*H360</f>
        <v>0</v>
      </c>
      <c r="Q360" s="216">
        <v>0.00016000000000000001</v>
      </c>
      <c r="R360" s="216">
        <f>Q360*H360</f>
        <v>0.040480000000000002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214</v>
      </c>
      <c r="AT360" s="218" t="s">
        <v>247</v>
      </c>
      <c r="AU360" s="218" t="s">
        <v>83</v>
      </c>
      <c r="AY360" s="20" t="s">
        <v>135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81</v>
      </c>
      <c r="BK360" s="219">
        <f>ROUND(I360*H360,2)</f>
        <v>0</v>
      </c>
      <c r="BL360" s="20" t="s">
        <v>142</v>
      </c>
      <c r="BM360" s="218" t="s">
        <v>1380</v>
      </c>
    </row>
    <row r="361" s="2" customFormat="1">
      <c r="A361" s="41"/>
      <c r="B361" s="42"/>
      <c r="C361" s="43"/>
      <c r="D361" s="220" t="s">
        <v>144</v>
      </c>
      <c r="E361" s="43"/>
      <c r="F361" s="221" t="s">
        <v>1706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83</v>
      </c>
    </row>
    <row r="362" s="2" customFormat="1">
      <c r="A362" s="41"/>
      <c r="B362" s="42"/>
      <c r="C362" s="43"/>
      <c r="D362" s="220" t="s">
        <v>209</v>
      </c>
      <c r="E362" s="43"/>
      <c r="F362" s="270" t="s">
        <v>1707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209</v>
      </c>
      <c r="AU362" s="20" t="s">
        <v>83</v>
      </c>
    </row>
    <row r="363" s="2" customFormat="1" ht="37.8" customHeight="1">
      <c r="A363" s="41"/>
      <c r="B363" s="42"/>
      <c r="C363" s="207" t="s">
        <v>868</v>
      </c>
      <c r="D363" s="207" t="s">
        <v>137</v>
      </c>
      <c r="E363" s="208" t="s">
        <v>1708</v>
      </c>
      <c r="F363" s="209" t="s">
        <v>1709</v>
      </c>
      <c r="G363" s="210" t="s">
        <v>368</v>
      </c>
      <c r="H363" s="211">
        <v>152</v>
      </c>
      <c r="I363" s="212"/>
      <c r="J363" s="213">
        <f>ROUND(I363*H363,2)</f>
        <v>0</v>
      </c>
      <c r="K363" s="209" t="s">
        <v>141</v>
      </c>
      <c r="L363" s="47"/>
      <c r="M363" s="214" t="s">
        <v>28</v>
      </c>
      <c r="N363" s="215" t="s">
        <v>44</v>
      </c>
      <c r="O363" s="87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142</v>
      </c>
      <c r="AT363" s="218" t="s">
        <v>137</v>
      </c>
      <c r="AU363" s="218" t="s">
        <v>83</v>
      </c>
      <c r="AY363" s="20" t="s">
        <v>135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81</v>
      </c>
      <c r="BK363" s="219">
        <f>ROUND(I363*H363,2)</f>
        <v>0</v>
      </c>
      <c r="BL363" s="20" t="s">
        <v>142</v>
      </c>
      <c r="BM363" s="218" t="s">
        <v>1391</v>
      </c>
    </row>
    <row r="364" s="2" customFormat="1">
      <c r="A364" s="41"/>
      <c r="B364" s="42"/>
      <c r="C364" s="43"/>
      <c r="D364" s="220" t="s">
        <v>144</v>
      </c>
      <c r="E364" s="43"/>
      <c r="F364" s="221" t="s">
        <v>1709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83</v>
      </c>
    </row>
    <row r="365" s="2" customFormat="1">
      <c r="A365" s="41"/>
      <c r="B365" s="42"/>
      <c r="C365" s="43"/>
      <c r="D365" s="225" t="s">
        <v>146</v>
      </c>
      <c r="E365" s="43"/>
      <c r="F365" s="226" t="s">
        <v>1710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146</v>
      </c>
      <c r="AU365" s="20" t="s">
        <v>83</v>
      </c>
    </row>
    <row r="366" s="2" customFormat="1" ht="37.8" customHeight="1">
      <c r="A366" s="41"/>
      <c r="B366" s="42"/>
      <c r="C366" s="207" t="s">
        <v>875</v>
      </c>
      <c r="D366" s="207" t="s">
        <v>137</v>
      </c>
      <c r="E366" s="208" t="s">
        <v>1711</v>
      </c>
      <c r="F366" s="209" t="s">
        <v>1712</v>
      </c>
      <c r="G366" s="210" t="s">
        <v>368</v>
      </c>
      <c r="H366" s="211">
        <v>230</v>
      </c>
      <c r="I366" s="212"/>
      <c r="J366" s="213">
        <f>ROUND(I366*H366,2)</f>
        <v>0</v>
      </c>
      <c r="K366" s="209" t="s">
        <v>141</v>
      </c>
      <c r="L366" s="47"/>
      <c r="M366" s="214" t="s">
        <v>28</v>
      </c>
      <c r="N366" s="215" t="s">
        <v>44</v>
      </c>
      <c r="O366" s="87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142</v>
      </c>
      <c r="AT366" s="218" t="s">
        <v>137</v>
      </c>
      <c r="AU366" s="218" t="s">
        <v>83</v>
      </c>
      <c r="AY366" s="20" t="s">
        <v>135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20" t="s">
        <v>81</v>
      </c>
      <c r="BK366" s="219">
        <f>ROUND(I366*H366,2)</f>
        <v>0</v>
      </c>
      <c r="BL366" s="20" t="s">
        <v>142</v>
      </c>
      <c r="BM366" s="218" t="s">
        <v>1403</v>
      </c>
    </row>
    <row r="367" s="2" customFormat="1">
      <c r="A367" s="41"/>
      <c r="B367" s="42"/>
      <c r="C367" s="43"/>
      <c r="D367" s="220" t="s">
        <v>144</v>
      </c>
      <c r="E367" s="43"/>
      <c r="F367" s="221" t="s">
        <v>1712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83</v>
      </c>
    </row>
    <row r="368" s="2" customFormat="1">
      <c r="A368" s="41"/>
      <c r="B368" s="42"/>
      <c r="C368" s="43"/>
      <c r="D368" s="225" t="s">
        <v>146</v>
      </c>
      <c r="E368" s="43"/>
      <c r="F368" s="226" t="s">
        <v>1713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146</v>
      </c>
      <c r="AU368" s="20" t="s">
        <v>83</v>
      </c>
    </row>
    <row r="369" s="2" customFormat="1" ht="33" customHeight="1">
      <c r="A369" s="41"/>
      <c r="B369" s="42"/>
      <c r="C369" s="207" t="s">
        <v>882</v>
      </c>
      <c r="D369" s="207" t="s">
        <v>137</v>
      </c>
      <c r="E369" s="208" t="s">
        <v>1714</v>
      </c>
      <c r="F369" s="209" t="s">
        <v>1715</v>
      </c>
      <c r="G369" s="210" t="s">
        <v>368</v>
      </c>
      <c r="H369" s="211">
        <v>23</v>
      </c>
      <c r="I369" s="212"/>
      <c r="J369" s="213">
        <f>ROUND(I369*H369,2)</f>
        <v>0</v>
      </c>
      <c r="K369" s="209" t="s">
        <v>141</v>
      </c>
      <c r="L369" s="47"/>
      <c r="M369" s="214" t="s">
        <v>28</v>
      </c>
      <c r="N369" s="215" t="s">
        <v>44</v>
      </c>
      <c r="O369" s="87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142</v>
      </c>
      <c r="AT369" s="218" t="s">
        <v>137</v>
      </c>
      <c r="AU369" s="218" t="s">
        <v>83</v>
      </c>
      <c r="AY369" s="20" t="s">
        <v>135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81</v>
      </c>
      <c r="BK369" s="219">
        <f>ROUND(I369*H369,2)</f>
        <v>0</v>
      </c>
      <c r="BL369" s="20" t="s">
        <v>142</v>
      </c>
      <c r="BM369" s="218" t="s">
        <v>1414</v>
      </c>
    </row>
    <row r="370" s="2" customFormat="1">
      <c r="A370" s="41"/>
      <c r="B370" s="42"/>
      <c r="C370" s="43"/>
      <c r="D370" s="220" t="s">
        <v>144</v>
      </c>
      <c r="E370" s="43"/>
      <c r="F370" s="221" t="s">
        <v>1715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144</v>
      </c>
      <c r="AU370" s="20" t="s">
        <v>83</v>
      </c>
    </row>
    <row r="371" s="2" customFormat="1">
      <c r="A371" s="41"/>
      <c r="B371" s="42"/>
      <c r="C371" s="43"/>
      <c r="D371" s="225" t="s">
        <v>146</v>
      </c>
      <c r="E371" s="43"/>
      <c r="F371" s="226" t="s">
        <v>1716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146</v>
      </c>
      <c r="AU371" s="20" t="s">
        <v>83</v>
      </c>
    </row>
    <row r="372" s="2" customFormat="1" ht="16.5" customHeight="1">
      <c r="A372" s="41"/>
      <c r="B372" s="42"/>
      <c r="C372" s="271" t="s">
        <v>1008</v>
      </c>
      <c r="D372" s="271" t="s">
        <v>247</v>
      </c>
      <c r="E372" s="272" t="s">
        <v>1717</v>
      </c>
      <c r="F372" s="273" t="s">
        <v>1718</v>
      </c>
      <c r="G372" s="274" t="s">
        <v>368</v>
      </c>
      <c r="H372" s="275">
        <v>5</v>
      </c>
      <c r="I372" s="276"/>
      <c r="J372" s="277">
        <f>ROUND(I372*H372,2)</f>
        <v>0</v>
      </c>
      <c r="K372" s="273" t="s">
        <v>28</v>
      </c>
      <c r="L372" s="278"/>
      <c r="M372" s="279" t="s">
        <v>28</v>
      </c>
      <c r="N372" s="280" t="s">
        <v>44</v>
      </c>
      <c r="O372" s="87"/>
      <c r="P372" s="216">
        <f>O372*H372</f>
        <v>0</v>
      </c>
      <c r="Q372" s="216">
        <v>0</v>
      </c>
      <c r="R372" s="216">
        <f>Q372*H372</f>
        <v>0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214</v>
      </c>
      <c r="AT372" s="218" t="s">
        <v>247</v>
      </c>
      <c r="AU372" s="218" t="s">
        <v>83</v>
      </c>
      <c r="AY372" s="20" t="s">
        <v>135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81</v>
      </c>
      <c r="BK372" s="219">
        <f>ROUND(I372*H372,2)</f>
        <v>0</v>
      </c>
      <c r="BL372" s="20" t="s">
        <v>142</v>
      </c>
      <c r="BM372" s="218" t="s">
        <v>1719</v>
      </c>
    </row>
    <row r="373" s="2" customFormat="1">
      <c r="A373" s="41"/>
      <c r="B373" s="42"/>
      <c r="C373" s="43"/>
      <c r="D373" s="220" t="s">
        <v>144</v>
      </c>
      <c r="E373" s="43"/>
      <c r="F373" s="221" t="s">
        <v>1718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144</v>
      </c>
      <c r="AU373" s="20" t="s">
        <v>83</v>
      </c>
    </row>
    <row r="374" s="2" customFormat="1" ht="16.5" customHeight="1">
      <c r="A374" s="41"/>
      <c r="B374" s="42"/>
      <c r="C374" s="271" t="s">
        <v>1014</v>
      </c>
      <c r="D374" s="271" t="s">
        <v>247</v>
      </c>
      <c r="E374" s="272" t="s">
        <v>1720</v>
      </c>
      <c r="F374" s="273" t="s">
        <v>1721</v>
      </c>
      <c r="G374" s="274" t="s">
        <v>368</v>
      </c>
      <c r="H374" s="275">
        <v>6</v>
      </c>
      <c r="I374" s="276"/>
      <c r="J374" s="277">
        <f>ROUND(I374*H374,2)</f>
        <v>0</v>
      </c>
      <c r="K374" s="273" t="s">
        <v>28</v>
      </c>
      <c r="L374" s="278"/>
      <c r="M374" s="279" t="s">
        <v>28</v>
      </c>
      <c r="N374" s="280" t="s">
        <v>44</v>
      </c>
      <c r="O374" s="87"/>
      <c r="P374" s="216">
        <f>O374*H374</f>
        <v>0</v>
      </c>
      <c r="Q374" s="216">
        <v>0</v>
      </c>
      <c r="R374" s="216">
        <f>Q374*H374</f>
        <v>0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214</v>
      </c>
      <c r="AT374" s="218" t="s">
        <v>247</v>
      </c>
      <c r="AU374" s="218" t="s">
        <v>83</v>
      </c>
      <c r="AY374" s="20" t="s">
        <v>135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81</v>
      </c>
      <c r="BK374" s="219">
        <f>ROUND(I374*H374,2)</f>
        <v>0</v>
      </c>
      <c r="BL374" s="20" t="s">
        <v>142</v>
      </c>
      <c r="BM374" s="218" t="s">
        <v>1722</v>
      </c>
    </row>
    <row r="375" s="2" customFormat="1">
      <c r="A375" s="41"/>
      <c r="B375" s="42"/>
      <c r="C375" s="43"/>
      <c r="D375" s="220" t="s">
        <v>144</v>
      </c>
      <c r="E375" s="43"/>
      <c r="F375" s="221" t="s">
        <v>1721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144</v>
      </c>
      <c r="AU375" s="20" t="s">
        <v>83</v>
      </c>
    </row>
    <row r="376" s="2" customFormat="1" ht="16.5" customHeight="1">
      <c r="A376" s="41"/>
      <c r="B376" s="42"/>
      <c r="C376" s="271" t="s">
        <v>1024</v>
      </c>
      <c r="D376" s="271" t="s">
        <v>247</v>
      </c>
      <c r="E376" s="272" t="s">
        <v>1723</v>
      </c>
      <c r="F376" s="273" t="s">
        <v>1724</v>
      </c>
      <c r="G376" s="274" t="s">
        <v>368</v>
      </c>
      <c r="H376" s="275">
        <v>4</v>
      </c>
      <c r="I376" s="276"/>
      <c r="J376" s="277">
        <f>ROUND(I376*H376,2)</f>
        <v>0</v>
      </c>
      <c r="K376" s="273" t="s">
        <v>28</v>
      </c>
      <c r="L376" s="278"/>
      <c r="M376" s="279" t="s">
        <v>28</v>
      </c>
      <c r="N376" s="280" t="s">
        <v>44</v>
      </c>
      <c r="O376" s="87"/>
      <c r="P376" s="216">
        <f>O376*H376</f>
        <v>0</v>
      </c>
      <c r="Q376" s="216">
        <v>0</v>
      </c>
      <c r="R376" s="216">
        <f>Q376*H376</f>
        <v>0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214</v>
      </c>
      <c r="AT376" s="218" t="s">
        <v>247</v>
      </c>
      <c r="AU376" s="218" t="s">
        <v>83</v>
      </c>
      <c r="AY376" s="20" t="s">
        <v>135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81</v>
      </c>
      <c r="BK376" s="219">
        <f>ROUND(I376*H376,2)</f>
        <v>0</v>
      </c>
      <c r="BL376" s="20" t="s">
        <v>142</v>
      </c>
      <c r="BM376" s="218" t="s">
        <v>1725</v>
      </c>
    </row>
    <row r="377" s="2" customFormat="1">
      <c r="A377" s="41"/>
      <c r="B377" s="42"/>
      <c r="C377" s="43"/>
      <c r="D377" s="220" t="s">
        <v>144</v>
      </c>
      <c r="E377" s="43"/>
      <c r="F377" s="221" t="s">
        <v>1724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144</v>
      </c>
      <c r="AU377" s="20" t="s">
        <v>83</v>
      </c>
    </row>
    <row r="378" s="2" customFormat="1" ht="16.5" customHeight="1">
      <c r="A378" s="41"/>
      <c r="B378" s="42"/>
      <c r="C378" s="271" t="s">
        <v>1029</v>
      </c>
      <c r="D378" s="271" t="s">
        <v>247</v>
      </c>
      <c r="E378" s="272" t="s">
        <v>1726</v>
      </c>
      <c r="F378" s="273" t="s">
        <v>1727</v>
      </c>
      <c r="G378" s="274" t="s">
        <v>368</v>
      </c>
      <c r="H378" s="275">
        <v>8</v>
      </c>
      <c r="I378" s="276"/>
      <c r="J378" s="277">
        <f>ROUND(I378*H378,2)</f>
        <v>0</v>
      </c>
      <c r="K378" s="273" t="s">
        <v>28</v>
      </c>
      <c r="L378" s="278"/>
      <c r="M378" s="279" t="s">
        <v>28</v>
      </c>
      <c r="N378" s="280" t="s">
        <v>44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214</v>
      </c>
      <c r="AT378" s="218" t="s">
        <v>247</v>
      </c>
      <c r="AU378" s="218" t="s">
        <v>83</v>
      </c>
      <c r="AY378" s="20" t="s">
        <v>135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81</v>
      </c>
      <c r="BK378" s="219">
        <f>ROUND(I378*H378,2)</f>
        <v>0</v>
      </c>
      <c r="BL378" s="20" t="s">
        <v>142</v>
      </c>
      <c r="BM378" s="218" t="s">
        <v>1728</v>
      </c>
    </row>
    <row r="379" s="2" customFormat="1">
      <c r="A379" s="41"/>
      <c r="B379" s="42"/>
      <c r="C379" s="43"/>
      <c r="D379" s="220" t="s">
        <v>144</v>
      </c>
      <c r="E379" s="43"/>
      <c r="F379" s="221" t="s">
        <v>1727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83</v>
      </c>
    </row>
    <row r="380" s="2" customFormat="1" ht="33" customHeight="1">
      <c r="A380" s="41"/>
      <c r="B380" s="42"/>
      <c r="C380" s="207" t="s">
        <v>889</v>
      </c>
      <c r="D380" s="207" t="s">
        <v>137</v>
      </c>
      <c r="E380" s="208" t="s">
        <v>1729</v>
      </c>
      <c r="F380" s="209" t="s">
        <v>1730</v>
      </c>
      <c r="G380" s="210" t="s">
        <v>368</v>
      </c>
      <c r="H380" s="211">
        <v>18</v>
      </c>
      <c r="I380" s="212"/>
      <c r="J380" s="213">
        <f>ROUND(I380*H380,2)</f>
        <v>0</v>
      </c>
      <c r="K380" s="209" t="s">
        <v>141</v>
      </c>
      <c r="L380" s="47"/>
      <c r="M380" s="214" t="s">
        <v>28</v>
      </c>
      <c r="N380" s="215" t="s">
        <v>44</v>
      </c>
      <c r="O380" s="87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142</v>
      </c>
      <c r="AT380" s="218" t="s">
        <v>137</v>
      </c>
      <c r="AU380" s="218" t="s">
        <v>83</v>
      </c>
      <c r="AY380" s="20" t="s">
        <v>135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81</v>
      </c>
      <c r="BK380" s="219">
        <f>ROUND(I380*H380,2)</f>
        <v>0</v>
      </c>
      <c r="BL380" s="20" t="s">
        <v>142</v>
      </c>
      <c r="BM380" s="218" t="s">
        <v>1731</v>
      </c>
    </row>
    <row r="381" s="2" customFormat="1">
      <c r="A381" s="41"/>
      <c r="B381" s="42"/>
      <c r="C381" s="43"/>
      <c r="D381" s="220" t="s">
        <v>144</v>
      </c>
      <c r="E381" s="43"/>
      <c r="F381" s="221" t="s">
        <v>1730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144</v>
      </c>
      <c r="AU381" s="20" t="s">
        <v>83</v>
      </c>
    </row>
    <row r="382" s="2" customFormat="1">
      <c r="A382" s="41"/>
      <c r="B382" s="42"/>
      <c r="C382" s="43"/>
      <c r="D382" s="225" t="s">
        <v>146</v>
      </c>
      <c r="E382" s="43"/>
      <c r="F382" s="226" t="s">
        <v>1732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146</v>
      </c>
      <c r="AU382" s="20" t="s">
        <v>83</v>
      </c>
    </row>
    <row r="383" s="2" customFormat="1" ht="24.15" customHeight="1">
      <c r="A383" s="41"/>
      <c r="B383" s="42"/>
      <c r="C383" s="271" t="s">
        <v>895</v>
      </c>
      <c r="D383" s="271" t="s">
        <v>247</v>
      </c>
      <c r="E383" s="272" t="s">
        <v>1733</v>
      </c>
      <c r="F383" s="273" t="s">
        <v>1734</v>
      </c>
      <c r="G383" s="274" t="s">
        <v>368</v>
      </c>
      <c r="H383" s="275">
        <v>18</v>
      </c>
      <c r="I383" s="276"/>
      <c r="J383" s="277">
        <f>ROUND(I383*H383,2)</f>
        <v>0</v>
      </c>
      <c r="K383" s="273" t="s">
        <v>141</v>
      </c>
      <c r="L383" s="278"/>
      <c r="M383" s="279" t="s">
        <v>28</v>
      </c>
      <c r="N383" s="280" t="s">
        <v>44</v>
      </c>
      <c r="O383" s="87"/>
      <c r="P383" s="216">
        <f>O383*H383</f>
        <v>0</v>
      </c>
      <c r="Q383" s="216">
        <v>0.0037000000000000002</v>
      </c>
      <c r="R383" s="216">
        <f>Q383*H383</f>
        <v>0.066600000000000006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214</v>
      </c>
      <c r="AT383" s="218" t="s">
        <v>247</v>
      </c>
      <c r="AU383" s="218" t="s">
        <v>83</v>
      </c>
      <c r="AY383" s="20" t="s">
        <v>135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81</v>
      </c>
      <c r="BK383" s="219">
        <f>ROUND(I383*H383,2)</f>
        <v>0</v>
      </c>
      <c r="BL383" s="20" t="s">
        <v>142</v>
      </c>
      <c r="BM383" s="218" t="s">
        <v>1735</v>
      </c>
    </row>
    <row r="384" s="2" customFormat="1">
      <c r="A384" s="41"/>
      <c r="B384" s="42"/>
      <c r="C384" s="43"/>
      <c r="D384" s="220" t="s">
        <v>144</v>
      </c>
      <c r="E384" s="43"/>
      <c r="F384" s="221" t="s">
        <v>1734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144</v>
      </c>
      <c r="AU384" s="20" t="s">
        <v>83</v>
      </c>
    </row>
    <row r="385" s="2" customFormat="1" ht="37.8" customHeight="1">
      <c r="A385" s="41"/>
      <c r="B385" s="42"/>
      <c r="C385" s="207" t="s">
        <v>901</v>
      </c>
      <c r="D385" s="207" t="s">
        <v>137</v>
      </c>
      <c r="E385" s="208" t="s">
        <v>1736</v>
      </c>
      <c r="F385" s="209" t="s">
        <v>1655</v>
      </c>
      <c r="G385" s="210" t="s">
        <v>315</v>
      </c>
      <c r="H385" s="211">
        <v>36</v>
      </c>
      <c r="I385" s="212"/>
      <c r="J385" s="213">
        <f>ROUND(I385*H385,2)</f>
        <v>0</v>
      </c>
      <c r="K385" s="209" t="s">
        <v>28</v>
      </c>
      <c r="L385" s="47"/>
      <c r="M385" s="214" t="s">
        <v>28</v>
      </c>
      <c r="N385" s="215" t="s">
        <v>44</v>
      </c>
      <c r="O385" s="87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142</v>
      </c>
      <c r="AT385" s="218" t="s">
        <v>137</v>
      </c>
      <c r="AU385" s="218" t="s">
        <v>83</v>
      </c>
      <c r="AY385" s="20" t="s">
        <v>135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81</v>
      </c>
      <c r="BK385" s="219">
        <f>ROUND(I385*H385,2)</f>
        <v>0</v>
      </c>
      <c r="BL385" s="20" t="s">
        <v>142</v>
      </c>
      <c r="BM385" s="218" t="s">
        <v>1737</v>
      </c>
    </row>
    <row r="386" s="2" customFormat="1">
      <c r="A386" s="41"/>
      <c r="B386" s="42"/>
      <c r="C386" s="43"/>
      <c r="D386" s="220" t="s">
        <v>144</v>
      </c>
      <c r="E386" s="43"/>
      <c r="F386" s="221" t="s">
        <v>1655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144</v>
      </c>
      <c r="AU386" s="20" t="s">
        <v>83</v>
      </c>
    </row>
    <row r="387" s="2" customFormat="1" ht="16.5" customHeight="1">
      <c r="A387" s="41"/>
      <c r="B387" s="42"/>
      <c r="C387" s="271" t="s">
        <v>908</v>
      </c>
      <c r="D387" s="271" t="s">
        <v>247</v>
      </c>
      <c r="E387" s="272" t="s">
        <v>1657</v>
      </c>
      <c r="F387" s="273" t="s">
        <v>1658</v>
      </c>
      <c r="G387" s="274" t="s">
        <v>1275</v>
      </c>
      <c r="H387" s="275">
        <v>36.100000000000001</v>
      </c>
      <c r="I387" s="276"/>
      <c r="J387" s="277">
        <f>ROUND(I387*H387,2)</f>
        <v>0</v>
      </c>
      <c r="K387" s="273" t="s">
        <v>141</v>
      </c>
      <c r="L387" s="278"/>
      <c r="M387" s="279" t="s">
        <v>28</v>
      </c>
      <c r="N387" s="280" t="s">
        <v>44</v>
      </c>
      <c r="O387" s="87"/>
      <c r="P387" s="216">
        <f>O387*H387</f>
        <v>0</v>
      </c>
      <c r="Q387" s="216">
        <v>0.001</v>
      </c>
      <c r="R387" s="216">
        <f>Q387*H387</f>
        <v>0.0361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214</v>
      </c>
      <c r="AT387" s="218" t="s">
        <v>247</v>
      </c>
      <c r="AU387" s="218" t="s">
        <v>83</v>
      </c>
      <c r="AY387" s="20" t="s">
        <v>135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81</v>
      </c>
      <c r="BK387" s="219">
        <f>ROUND(I387*H387,2)</f>
        <v>0</v>
      </c>
      <c r="BL387" s="20" t="s">
        <v>142</v>
      </c>
      <c r="BM387" s="218" t="s">
        <v>1738</v>
      </c>
    </row>
    <row r="388" s="2" customFormat="1">
      <c r="A388" s="41"/>
      <c r="B388" s="42"/>
      <c r="C388" s="43"/>
      <c r="D388" s="220" t="s">
        <v>144</v>
      </c>
      <c r="E388" s="43"/>
      <c r="F388" s="221" t="s">
        <v>1658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144</v>
      </c>
      <c r="AU388" s="20" t="s">
        <v>83</v>
      </c>
    </row>
    <row r="389" s="2" customFormat="1" ht="16.5" customHeight="1">
      <c r="A389" s="41"/>
      <c r="B389" s="42"/>
      <c r="C389" s="207" t="s">
        <v>914</v>
      </c>
      <c r="D389" s="207" t="s">
        <v>137</v>
      </c>
      <c r="E389" s="208" t="s">
        <v>1739</v>
      </c>
      <c r="F389" s="209" t="s">
        <v>1740</v>
      </c>
      <c r="G389" s="210" t="s">
        <v>368</v>
      </c>
      <c r="H389" s="211">
        <v>19</v>
      </c>
      <c r="I389" s="212"/>
      <c r="J389" s="213">
        <f>ROUND(I389*H389,2)</f>
        <v>0</v>
      </c>
      <c r="K389" s="209" t="s">
        <v>141</v>
      </c>
      <c r="L389" s="47"/>
      <c r="M389" s="214" t="s">
        <v>28</v>
      </c>
      <c r="N389" s="215" t="s">
        <v>44</v>
      </c>
      <c r="O389" s="87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142</v>
      </c>
      <c r="AT389" s="218" t="s">
        <v>137</v>
      </c>
      <c r="AU389" s="218" t="s">
        <v>83</v>
      </c>
      <c r="AY389" s="20" t="s">
        <v>135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20" t="s">
        <v>81</v>
      </c>
      <c r="BK389" s="219">
        <f>ROUND(I389*H389,2)</f>
        <v>0</v>
      </c>
      <c r="BL389" s="20" t="s">
        <v>142</v>
      </c>
      <c r="BM389" s="218" t="s">
        <v>1741</v>
      </c>
    </row>
    <row r="390" s="2" customFormat="1">
      <c r="A390" s="41"/>
      <c r="B390" s="42"/>
      <c r="C390" s="43"/>
      <c r="D390" s="220" t="s">
        <v>144</v>
      </c>
      <c r="E390" s="43"/>
      <c r="F390" s="221" t="s">
        <v>1740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144</v>
      </c>
      <c r="AU390" s="20" t="s">
        <v>83</v>
      </c>
    </row>
    <row r="391" s="2" customFormat="1">
      <c r="A391" s="41"/>
      <c r="B391" s="42"/>
      <c r="C391" s="43"/>
      <c r="D391" s="225" t="s">
        <v>146</v>
      </c>
      <c r="E391" s="43"/>
      <c r="F391" s="226" t="s">
        <v>1742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146</v>
      </c>
      <c r="AU391" s="20" t="s">
        <v>83</v>
      </c>
    </row>
    <row r="392" s="2" customFormat="1" ht="16.5" customHeight="1">
      <c r="A392" s="41"/>
      <c r="B392" s="42"/>
      <c r="C392" s="271" t="s">
        <v>920</v>
      </c>
      <c r="D392" s="271" t="s">
        <v>247</v>
      </c>
      <c r="E392" s="272" t="s">
        <v>1743</v>
      </c>
      <c r="F392" s="273" t="s">
        <v>1744</v>
      </c>
      <c r="G392" s="274" t="s">
        <v>368</v>
      </c>
      <c r="H392" s="275">
        <v>19</v>
      </c>
      <c r="I392" s="276"/>
      <c r="J392" s="277">
        <f>ROUND(I392*H392,2)</f>
        <v>0</v>
      </c>
      <c r="K392" s="273" t="s">
        <v>141</v>
      </c>
      <c r="L392" s="278"/>
      <c r="M392" s="279" t="s">
        <v>28</v>
      </c>
      <c r="N392" s="280" t="s">
        <v>44</v>
      </c>
      <c r="O392" s="87"/>
      <c r="P392" s="216">
        <f>O392*H392</f>
        <v>0</v>
      </c>
      <c r="Q392" s="216">
        <v>0.00013999999999999999</v>
      </c>
      <c r="R392" s="216">
        <f>Q392*H392</f>
        <v>0.0026599999999999996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214</v>
      </c>
      <c r="AT392" s="218" t="s">
        <v>247</v>
      </c>
      <c r="AU392" s="218" t="s">
        <v>83</v>
      </c>
      <c r="AY392" s="20" t="s">
        <v>135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81</v>
      </c>
      <c r="BK392" s="219">
        <f>ROUND(I392*H392,2)</f>
        <v>0</v>
      </c>
      <c r="BL392" s="20" t="s">
        <v>142</v>
      </c>
      <c r="BM392" s="218" t="s">
        <v>1745</v>
      </c>
    </row>
    <row r="393" s="2" customFormat="1">
      <c r="A393" s="41"/>
      <c r="B393" s="42"/>
      <c r="C393" s="43"/>
      <c r="D393" s="220" t="s">
        <v>144</v>
      </c>
      <c r="E393" s="43"/>
      <c r="F393" s="221" t="s">
        <v>1744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144</v>
      </c>
      <c r="AU393" s="20" t="s">
        <v>83</v>
      </c>
    </row>
    <row r="394" s="2" customFormat="1" ht="21.75" customHeight="1">
      <c r="A394" s="41"/>
      <c r="B394" s="42"/>
      <c r="C394" s="207" t="s">
        <v>928</v>
      </c>
      <c r="D394" s="207" t="s">
        <v>137</v>
      </c>
      <c r="E394" s="208" t="s">
        <v>1659</v>
      </c>
      <c r="F394" s="209" t="s">
        <v>1660</v>
      </c>
      <c r="G394" s="210" t="s">
        <v>368</v>
      </c>
      <c r="H394" s="211">
        <v>38</v>
      </c>
      <c r="I394" s="212"/>
      <c r="J394" s="213">
        <f>ROUND(I394*H394,2)</f>
        <v>0</v>
      </c>
      <c r="K394" s="209" t="s">
        <v>141</v>
      </c>
      <c r="L394" s="47"/>
      <c r="M394" s="214" t="s">
        <v>28</v>
      </c>
      <c r="N394" s="215" t="s">
        <v>44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142</v>
      </c>
      <c r="AT394" s="218" t="s">
        <v>137</v>
      </c>
      <c r="AU394" s="218" t="s">
        <v>83</v>
      </c>
      <c r="AY394" s="20" t="s">
        <v>135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81</v>
      </c>
      <c r="BK394" s="219">
        <f>ROUND(I394*H394,2)</f>
        <v>0</v>
      </c>
      <c r="BL394" s="20" t="s">
        <v>142</v>
      </c>
      <c r="BM394" s="218" t="s">
        <v>1746</v>
      </c>
    </row>
    <row r="395" s="2" customFormat="1">
      <c r="A395" s="41"/>
      <c r="B395" s="42"/>
      <c r="C395" s="43"/>
      <c r="D395" s="220" t="s">
        <v>144</v>
      </c>
      <c r="E395" s="43"/>
      <c r="F395" s="221" t="s">
        <v>1660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144</v>
      </c>
      <c r="AU395" s="20" t="s">
        <v>83</v>
      </c>
    </row>
    <row r="396" s="2" customFormat="1">
      <c r="A396" s="41"/>
      <c r="B396" s="42"/>
      <c r="C396" s="43"/>
      <c r="D396" s="225" t="s">
        <v>146</v>
      </c>
      <c r="E396" s="43"/>
      <c r="F396" s="226" t="s">
        <v>1661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146</v>
      </c>
      <c r="AU396" s="20" t="s">
        <v>83</v>
      </c>
    </row>
    <row r="397" s="2" customFormat="1" ht="16.5" customHeight="1">
      <c r="A397" s="41"/>
      <c r="B397" s="42"/>
      <c r="C397" s="271" t="s">
        <v>935</v>
      </c>
      <c r="D397" s="271" t="s">
        <v>247</v>
      </c>
      <c r="E397" s="272" t="s">
        <v>1747</v>
      </c>
      <c r="F397" s="273" t="s">
        <v>1663</v>
      </c>
      <c r="G397" s="274" t="s">
        <v>368</v>
      </c>
      <c r="H397" s="275">
        <v>38</v>
      </c>
      <c r="I397" s="276"/>
      <c r="J397" s="277">
        <f>ROUND(I397*H397,2)</f>
        <v>0</v>
      </c>
      <c r="K397" s="273" t="s">
        <v>141</v>
      </c>
      <c r="L397" s="278"/>
      <c r="M397" s="279" t="s">
        <v>28</v>
      </c>
      <c r="N397" s="280" t="s">
        <v>44</v>
      </c>
      <c r="O397" s="87"/>
      <c r="P397" s="216">
        <f>O397*H397</f>
        <v>0</v>
      </c>
      <c r="Q397" s="216">
        <v>0.00022000000000000001</v>
      </c>
      <c r="R397" s="216">
        <f>Q397*H397</f>
        <v>0.0083600000000000011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214</v>
      </c>
      <c r="AT397" s="218" t="s">
        <v>247</v>
      </c>
      <c r="AU397" s="218" t="s">
        <v>83</v>
      </c>
      <c r="AY397" s="20" t="s">
        <v>135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81</v>
      </c>
      <c r="BK397" s="219">
        <f>ROUND(I397*H397,2)</f>
        <v>0</v>
      </c>
      <c r="BL397" s="20" t="s">
        <v>142</v>
      </c>
      <c r="BM397" s="218" t="s">
        <v>1748</v>
      </c>
    </row>
    <row r="398" s="2" customFormat="1">
      <c r="A398" s="41"/>
      <c r="B398" s="42"/>
      <c r="C398" s="43"/>
      <c r="D398" s="220" t="s">
        <v>144</v>
      </c>
      <c r="E398" s="43"/>
      <c r="F398" s="221" t="s">
        <v>1663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144</v>
      </c>
      <c r="AU398" s="20" t="s">
        <v>83</v>
      </c>
    </row>
    <row r="399" s="2" customFormat="1" ht="24.15" customHeight="1">
      <c r="A399" s="41"/>
      <c r="B399" s="42"/>
      <c r="C399" s="271" t="s">
        <v>941</v>
      </c>
      <c r="D399" s="271" t="s">
        <v>247</v>
      </c>
      <c r="E399" s="272" t="s">
        <v>1664</v>
      </c>
      <c r="F399" s="273" t="s">
        <v>1665</v>
      </c>
      <c r="G399" s="274" t="s">
        <v>1275</v>
      </c>
      <c r="H399" s="275">
        <v>19</v>
      </c>
      <c r="I399" s="276"/>
      <c r="J399" s="277">
        <f>ROUND(I399*H399,2)</f>
        <v>0</v>
      </c>
      <c r="K399" s="273" t="s">
        <v>28</v>
      </c>
      <c r="L399" s="278"/>
      <c r="M399" s="279" t="s">
        <v>28</v>
      </c>
      <c r="N399" s="280" t="s">
        <v>44</v>
      </c>
      <c r="O399" s="87"/>
      <c r="P399" s="216">
        <f>O399*H399</f>
        <v>0</v>
      </c>
      <c r="Q399" s="216">
        <v>0.001</v>
      </c>
      <c r="R399" s="216">
        <f>Q399*H399</f>
        <v>0.019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214</v>
      </c>
      <c r="AT399" s="218" t="s">
        <v>247</v>
      </c>
      <c r="AU399" s="218" t="s">
        <v>83</v>
      </c>
      <c r="AY399" s="20" t="s">
        <v>135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81</v>
      </c>
      <c r="BK399" s="219">
        <f>ROUND(I399*H399,2)</f>
        <v>0</v>
      </c>
      <c r="BL399" s="20" t="s">
        <v>142</v>
      </c>
      <c r="BM399" s="218" t="s">
        <v>1749</v>
      </c>
    </row>
    <row r="400" s="2" customFormat="1">
      <c r="A400" s="41"/>
      <c r="B400" s="42"/>
      <c r="C400" s="43"/>
      <c r="D400" s="220" t="s">
        <v>144</v>
      </c>
      <c r="E400" s="43"/>
      <c r="F400" s="221" t="s">
        <v>1665</v>
      </c>
      <c r="G400" s="43"/>
      <c r="H400" s="43"/>
      <c r="I400" s="222"/>
      <c r="J400" s="43"/>
      <c r="K400" s="43"/>
      <c r="L400" s="47"/>
      <c r="M400" s="223"/>
      <c r="N400" s="22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144</v>
      </c>
      <c r="AU400" s="20" t="s">
        <v>83</v>
      </c>
    </row>
    <row r="401" s="2" customFormat="1">
      <c r="A401" s="41"/>
      <c r="B401" s="42"/>
      <c r="C401" s="43"/>
      <c r="D401" s="220" t="s">
        <v>209</v>
      </c>
      <c r="E401" s="43"/>
      <c r="F401" s="270" t="s">
        <v>1666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209</v>
      </c>
      <c r="AU401" s="20" t="s">
        <v>83</v>
      </c>
    </row>
    <row r="402" s="2" customFormat="1" ht="24.15" customHeight="1">
      <c r="A402" s="41"/>
      <c r="B402" s="42"/>
      <c r="C402" s="207" t="s">
        <v>950</v>
      </c>
      <c r="D402" s="207" t="s">
        <v>137</v>
      </c>
      <c r="E402" s="208" t="s">
        <v>1750</v>
      </c>
      <c r="F402" s="209" t="s">
        <v>1751</v>
      </c>
      <c r="G402" s="210" t="s">
        <v>315</v>
      </c>
      <c r="H402" s="211">
        <v>32.299999999999997</v>
      </c>
      <c r="I402" s="212"/>
      <c r="J402" s="213">
        <f>ROUND(I402*H402,2)</f>
        <v>0</v>
      </c>
      <c r="K402" s="209" t="s">
        <v>141</v>
      </c>
      <c r="L402" s="47"/>
      <c r="M402" s="214" t="s">
        <v>28</v>
      </c>
      <c r="N402" s="215" t="s">
        <v>44</v>
      </c>
      <c r="O402" s="87"/>
      <c r="P402" s="216">
        <f>O402*H402</f>
        <v>0</v>
      </c>
      <c r="Q402" s="216">
        <v>3.0000000000000001E-05</v>
      </c>
      <c r="R402" s="216">
        <f>Q402*H402</f>
        <v>0.00096899999999999992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142</v>
      </c>
      <c r="AT402" s="218" t="s">
        <v>137</v>
      </c>
      <c r="AU402" s="218" t="s">
        <v>83</v>
      </c>
      <c r="AY402" s="20" t="s">
        <v>135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81</v>
      </c>
      <c r="BK402" s="219">
        <f>ROUND(I402*H402,2)</f>
        <v>0</v>
      </c>
      <c r="BL402" s="20" t="s">
        <v>142</v>
      </c>
      <c r="BM402" s="218" t="s">
        <v>1752</v>
      </c>
    </row>
    <row r="403" s="2" customFormat="1">
      <c r="A403" s="41"/>
      <c r="B403" s="42"/>
      <c r="C403" s="43"/>
      <c r="D403" s="220" t="s">
        <v>144</v>
      </c>
      <c r="E403" s="43"/>
      <c r="F403" s="221" t="s">
        <v>1751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144</v>
      </c>
      <c r="AU403" s="20" t="s">
        <v>83</v>
      </c>
    </row>
    <row r="404" s="2" customFormat="1">
      <c r="A404" s="41"/>
      <c r="B404" s="42"/>
      <c r="C404" s="43"/>
      <c r="D404" s="225" t="s">
        <v>146</v>
      </c>
      <c r="E404" s="43"/>
      <c r="F404" s="226" t="s">
        <v>1753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146</v>
      </c>
      <c r="AU404" s="20" t="s">
        <v>83</v>
      </c>
    </row>
    <row r="405" s="2" customFormat="1" ht="24.15" customHeight="1">
      <c r="A405" s="41"/>
      <c r="B405" s="42"/>
      <c r="C405" s="207" t="s">
        <v>955</v>
      </c>
      <c r="D405" s="207" t="s">
        <v>137</v>
      </c>
      <c r="E405" s="208" t="s">
        <v>1754</v>
      </c>
      <c r="F405" s="209" t="s">
        <v>1755</v>
      </c>
      <c r="G405" s="210" t="s">
        <v>140</v>
      </c>
      <c r="H405" s="211">
        <v>15.808</v>
      </c>
      <c r="I405" s="212"/>
      <c r="J405" s="213">
        <f>ROUND(I405*H405,2)</f>
        <v>0</v>
      </c>
      <c r="K405" s="209" t="s">
        <v>141</v>
      </c>
      <c r="L405" s="47"/>
      <c r="M405" s="214" t="s">
        <v>28</v>
      </c>
      <c r="N405" s="215" t="s">
        <v>44</v>
      </c>
      <c r="O405" s="87"/>
      <c r="P405" s="216">
        <f>O405*H405</f>
        <v>0</v>
      </c>
      <c r="Q405" s="216">
        <v>2.5018699999999998</v>
      </c>
      <c r="R405" s="216">
        <f>Q405*H405</f>
        <v>39.549560959999994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142</v>
      </c>
      <c r="AT405" s="218" t="s">
        <v>137</v>
      </c>
      <c r="AU405" s="218" t="s">
        <v>83</v>
      </c>
      <c r="AY405" s="20" t="s">
        <v>135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81</v>
      </c>
      <c r="BK405" s="219">
        <f>ROUND(I405*H405,2)</f>
        <v>0</v>
      </c>
      <c r="BL405" s="20" t="s">
        <v>142</v>
      </c>
      <c r="BM405" s="218" t="s">
        <v>1756</v>
      </c>
    </row>
    <row r="406" s="2" customFormat="1">
      <c r="A406" s="41"/>
      <c r="B406" s="42"/>
      <c r="C406" s="43"/>
      <c r="D406" s="220" t="s">
        <v>144</v>
      </c>
      <c r="E406" s="43"/>
      <c r="F406" s="221" t="s">
        <v>1755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144</v>
      </c>
      <c r="AU406" s="20" t="s">
        <v>83</v>
      </c>
    </row>
    <row r="407" s="2" customFormat="1">
      <c r="A407" s="41"/>
      <c r="B407" s="42"/>
      <c r="C407" s="43"/>
      <c r="D407" s="225" t="s">
        <v>146</v>
      </c>
      <c r="E407" s="43"/>
      <c r="F407" s="226" t="s">
        <v>1757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146</v>
      </c>
      <c r="AU407" s="20" t="s">
        <v>83</v>
      </c>
    </row>
    <row r="408" s="2" customFormat="1" ht="24.15" customHeight="1">
      <c r="A408" s="41"/>
      <c r="B408" s="42"/>
      <c r="C408" s="207" t="s">
        <v>960</v>
      </c>
      <c r="D408" s="207" t="s">
        <v>137</v>
      </c>
      <c r="E408" s="208" t="s">
        <v>1758</v>
      </c>
      <c r="F408" s="209" t="s">
        <v>1759</v>
      </c>
      <c r="G408" s="210" t="s">
        <v>368</v>
      </c>
      <c r="H408" s="211">
        <v>19</v>
      </c>
      <c r="I408" s="212"/>
      <c r="J408" s="213">
        <f>ROUND(I408*H408,2)</f>
        <v>0</v>
      </c>
      <c r="K408" s="209" t="s">
        <v>141</v>
      </c>
      <c r="L408" s="47"/>
      <c r="M408" s="214" t="s">
        <v>28</v>
      </c>
      <c r="N408" s="215" t="s">
        <v>44</v>
      </c>
      <c r="O408" s="87"/>
      <c r="P408" s="216">
        <f>O408*H408</f>
        <v>0</v>
      </c>
      <c r="Q408" s="216">
        <v>0</v>
      </c>
      <c r="R408" s="216">
        <f>Q408*H408</f>
        <v>0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142</v>
      </c>
      <c r="AT408" s="218" t="s">
        <v>137</v>
      </c>
      <c r="AU408" s="218" t="s">
        <v>83</v>
      </c>
      <c r="AY408" s="20" t="s">
        <v>135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20" t="s">
        <v>81</v>
      </c>
      <c r="BK408" s="219">
        <f>ROUND(I408*H408,2)</f>
        <v>0</v>
      </c>
      <c r="BL408" s="20" t="s">
        <v>142</v>
      </c>
      <c r="BM408" s="218" t="s">
        <v>1760</v>
      </c>
    </row>
    <row r="409" s="2" customFormat="1">
      <c r="A409" s="41"/>
      <c r="B409" s="42"/>
      <c r="C409" s="43"/>
      <c r="D409" s="220" t="s">
        <v>144</v>
      </c>
      <c r="E409" s="43"/>
      <c r="F409" s="221" t="s">
        <v>1759</v>
      </c>
      <c r="G409" s="43"/>
      <c r="H409" s="43"/>
      <c r="I409" s="222"/>
      <c r="J409" s="43"/>
      <c r="K409" s="43"/>
      <c r="L409" s="47"/>
      <c r="M409" s="223"/>
      <c r="N409" s="22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144</v>
      </c>
      <c r="AU409" s="20" t="s">
        <v>83</v>
      </c>
    </row>
    <row r="410" s="2" customFormat="1">
      <c r="A410" s="41"/>
      <c r="B410" s="42"/>
      <c r="C410" s="43"/>
      <c r="D410" s="225" t="s">
        <v>146</v>
      </c>
      <c r="E410" s="43"/>
      <c r="F410" s="226" t="s">
        <v>1761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146</v>
      </c>
      <c r="AU410" s="20" t="s">
        <v>83</v>
      </c>
    </row>
    <row r="411" s="2" customFormat="1" ht="16.5" customHeight="1">
      <c r="A411" s="41"/>
      <c r="B411" s="42"/>
      <c r="C411" s="271" t="s">
        <v>1034</v>
      </c>
      <c r="D411" s="271" t="s">
        <v>247</v>
      </c>
      <c r="E411" s="272" t="s">
        <v>1762</v>
      </c>
      <c r="F411" s="273" t="s">
        <v>1763</v>
      </c>
      <c r="G411" s="274" t="s">
        <v>368</v>
      </c>
      <c r="H411" s="275">
        <v>10</v>
      </c>
      <c r="I411" s="276"/>
      <c r="J411" s="277">
        <f>ROUND(I411*H411,2)</f>
        <v>0</v>
      </c>
      <c r="K411" s="273" t="s">
        <v>28</v>
      </c>
      <c r="L411" s="278"/>
      <c r="M411" s="279" t="s">
        <v>28</v>
      </c>
      <c r="N411" s="280" t="s">
        <v>44</v>
      </c>
      <c r="O411" s="87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214</v>
      </c>
      <c r="AT411" s="218" t="s">
        <v>247</v>
      </c>
      <c r="AU411" s="218" t="s">
        <v>83</v>
      </c>
      <c r="AY411" s="20" t="s">
        <v>135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81</v>
      </c>
      <c r="BK411" s="219">
        <f>ROUND(I411*H411,2)</f>
        <v>0</v>
      </c>
      <c r="BL411" s="20" t="s">
        <v>142</v>
      </c>
      <c r="BM411" s="218" t="s">
        <v>1764</v>
      </c>
    </row>
    <row r="412" s="2" customFormat="1">
      <c r="A412" s="41"/>
      <c r="B412" s="42"/>
      <c r="C412" s="43"/>
      <c r="D412" s="220" t="s">
        <v>144</v>
      </c>
      <c r="E412" s="43"/>
      <c r="F412" s="221" t="s">
        <v>1763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144</v>
      </c>
      <c r="AU412" s="20" t="s">
        <v>83</v>
      </c>
    </row>
    <row r="413" s="2" customFormat="1" ht="16.5" customHeight="1">
      <c r="A413" s="41"/>
      <c r="B413" s="42"/>
      <c r="C413" s="271" t="s">
        <v>1039</v>
      </c>
      <c r="D413" s="271" t="s">
        <v>247</v>
      </c>
      <c r="E413" s="272" t="s">
        <v>1765</v>
      </c>
      <c r="F413" s="273" t="s">
        <v>1766</v>
      </c>
      <c r="G413" s="274" t="s">
        <v>368</v>
      </c>
      <c r="H413" s="275">
        <v>1</v>
      </c>
      <c r="I413" s="276"/>
      <c r="J413" s="277">
        <f>ROUND(I413*H413,2)</f>
        <v>0</v>
      </c>
      <c r="K413" s="273" t="s">
        <v>28</v>
      </c>
      <c r="L413" s="278"/>
      <c r="M413" s="279" t="s">
        <v>28</v>
      </c>
      <c r="N413" s="280" t="s">
        <v>44</v>
      </c>
      <c r="O413" s="87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214</v>
      </c>
      <c r="AT413" s="218" t="s">
        <v>247</v>
      </c>
      <c r="AU413" s="218" t="s">
        <v>83</v>
      </c>
      <c r="AY413" s="20" t="s">
        <v>135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81</v>
      </c>
      <c r="BK413" s="219">
        <f>ROUND(I413*H413,2)</f>
        <v>0</v>
      </c>
      <c r="BL413" s="20" t="s">
        <v>142</v>
      </c>
      <c r="BM413" s="218" t="s">
        <v>1767</v>
      </c>
    </row>
    <row r="414" s="2" customFormat="1">
      <c r="A414" s="41"/>
      <c r="B414" s="42"/>
      <c r="C414" s="43"/>
      <c r="D414" s="220" t="s">
        <v>144</v>
      </c>
      <c r="E414" s="43"/>
      <c r="F414" s="221" t="s">
        <v>1766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144</v>
      </c>
      <c r="AU414" s="20" t="s">
        <v>83</v>
      </c>
    </row>
    <row r="415" s="2" customFormat="1" ht="16.5" customHeight="1">
      <c r="A415" s="41"/>
      <c r="B415" s="42"/>
      <c r="C415" s="271" t="s">
        <v>1045</v>
      </c>
      <c r="D415" s="271" t="s">
        <v>247</v>
      </c>
      <c r="E415" s="272" t="s">
        <v>1768</v>
      </c>
      <c r="F415" s="273" t="s">
        <v>1769</v>
      </c>
      <c r="G415" s="274" t="s">
        <v>368</v>
      </c>
      <c r="H415" s="275">
        <v>8</v>
      </c>
      <c r="I415" s="276"/>
      <c r="J415" s="277">
        <f>ROUND(I415*H415,2)</f>
        <v>0</v>
      </c>
      <c r="K415" s="273" t="s">
        <v>28</v>
      </c>
      <c r="L415" s="278"/>
      <c r="M415" s="279" t="s">
        <v>28</v>
      </c>
      <c r="N415" s="280" t="s">
        <v>44</v>
      </c>
      <c r="O415" s="87"/>
      <c r="P415" s="216">
        <f>O415*H415</f>
        <v>0</v>
      </c>
      <c r="Q415" s="216">
        <v>0</v>
      </c>
      <c r="R415" s="216">
        <f>Q415*H415</f>
        <v>0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214</v>
      </c>
      <c r="AT415" s="218" t="s">
        <v>247</v>
      </c>
      <c r="AU415" s="218" t="s">
        <v>83</v>
      </c>
      <c r="AY415" s="20" t="s">
        <v>135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81</v>
      </c>
      <c r="BK415" s="219">
        <f>ROUND(I415*H415,2)</f>
        <v>0</v>
      </c>
      <c r="BL415" s="20" t="s">
        <v>142</v>
      </c>
      <c r="BM415" s="218" t="s">
        <v>1770</v>
      </c>
    </row>
    <row r="416" s="2" customFormat="1">
      <c r="A416" s="41"/>
      <c r="B416" s="42"/>
      <c r="C416" s="43"/>
      <c r="D416" s="220" t="s">
        <v>144</v>
      </c>
      <c r="E416" s="43"/>
      <c r="F416" s="221" t="s">
        <v>1769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144</v>
      </c>
      <c r="AU416" s="20" t="s">
        <v>83</v>
      </c>
    </row>
    <row r="417" s="2" customFormat="1" ht="24.15" customHeight="1">
      <c r="A417" s="41"/>
      <c r="B417" s="42"/>
      <c r="C417" s="207" t="s">
        <v>968</v>
      </c>
      <c r="D417" s="207" t="s">
        <v>137</v>
      </c>
      <c r="E417" s="208" t="s">
        <v>1771</v>
      </c>
      <c r="F417" s="209" t="s">
        <v>1772</v>
      </c>
      <c r="G417" s="210" t="s">
        <v>1773</v>
      </c>
      <c r="H417" s="211">
        <v>19</v>
      </c>
      <c r="I417" s="212"/>
      <c r="J417" s="213">
        <f>ROUND(I417*H417,2)</f>
        <v>0</v>
      </c>
      <c r="K417" s="209" t="s">
        <v>141</v>
      </c>
      <c r="L417" s="47"/>
      <c r="M417" s="214" t="s">
        <v>28</v>
      </c>
      <c r="N417" s="215" t="s">
        <v>44</v>
      </c>
      <c r="O417" s="87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142</v>
      </c>
      <c r="AT417" s="218" t="s">
        <v>137</v>
      </c>
      <c r="AU417" s="218" t="s">
        <v>83</v>
      </c>
      <c r="AY417" s="20" t="s">
        <v>135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81</v>
      </c>
      <c r="BK417" s="219">
        <f>ROUND(I417*H417,2)</f>
        <v>0</v>
      </c>
      <c r="BL417" s="20" t="s">
        <v>142</v>
      </c>
      <c r="BM417" s="218" t="s">
        <v>1774</v>
      </c>
    </row>
    <row r="418" s="2" customFormat="1">
      <c r="A418" s="41"/>
      <c r="B418" s="42"/>
      <c r="C418" s="43"/>
      <c r="D418" s="220" t="s">
        <v>144</v>
      </c>
      <c r="E418" s="43"/>
      <c r="F418" s="221" t="s">
        <v>1772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144</v>
      </c>
      <c r="AU418" s="20" t="s">
        <v>83</v>
      </c>
    </row>
    <row r="419" s="2" customFormat="1">
      <c r="A419" s="41"/>
      <c r="B419" s="42"/>
      <c r="C419" s="43"/>
      <c r="D419" s="225" t="s">
        <v>146</v>
      </c>
      <c r="E419" s="43"/>
      <c r="F419" s="226" t="s">
        <v>1775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146</v>
      </c>
      <c r="AU419" s="20" t="s">
        <v>83</v>
      </c>
    </row>
    <row r="420" s="2" customFormat="1" ht="21.75" customHeight="1">
      <c r="A420" s="41"/>
      <c r="B420" s="42"/>
      <c r="C420" s="207" t="s">
        <v>974</v>
      </c>
      <c r="D420" s="207" t="s">
        <v>137</v>
      </c>
      <c r="E420" s="208" t="s">
        <v>1776</v>
      </c>
      <c r="F420" s="209" t="s">
        <v>1777</v>
      </c>
      <c r="G420" s="210" t="s">
        <v>368</v>
      </c>
      <c r="H420" s="211">
        <v>19</v>
      </c>
      <c r="I420" s="212"/>
      <c r="J420" s="213">
        <f>ROUND(I420*H420,2)</f>
        <v>0</v>
      </c>
      <c r="K420" s="209" t="s">
        <v>141</v>
      </c>
      <c r="L420" s="47"/>
      <c r="M420" s="214" t="s">
        <v>28</v>
      </c>
      <c r="N420" s="215" t="s">
        <v>44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142</v>
      </c>
      <c r="AT420" s="218" t="s">
        <v>137</v>
      </c>
      <c r="AU420" s="218" t="s">
        <v>83</v>
      </c>
      <c r="AY420" s="20" t="s">
        <v>135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81</v>
      </c>
      <c r="BK420" s="219">
        <f>ROUND(I420*H420,2)</f>
        <v>0</v>
      </c>
      <c r="BL420" s="20" t="s">
        <v>142</v>
      </c>
      <c r="BM420" s="218" t="s">
        <v>1778</v>
      </c>
    </row>
    <row r="421" s="2" customFormat="1">
      <c r="A421" s="41"/>
      <c r="B421" s="42"/>
      <c r="C421" s="43"/>
      <c r="D421" s="220" t="s">
        <v>144</v>
      </c>
      <c r="E421" s="43"/>
      <c r="F421" s="221" t="s">
        <v>1777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144</v>
      </c>
      <c r="AU421" s="20" t="s">
        <v>83</v>
      </c>
    </row>
    <row r="422" s="2" customFormat="1">
      <c r="A422" s="41"/>
      <c r="B422" s="42"/>
      <c r="C422" s="43"/>
      <c r="D422" s="225" t="s">
        <v>146</v>
      </c>
      <c r="E422" s="43"/>
      <c r="F422" s="226" t="s">
        <v>1779</v>
      </c>
      <c r="G422" s="43"/>
      <c r="H422" s="43"/>
      <c r="I422" s="222"/>
      <c r="J422" s="43"/>
      <c r="K422" s="43"/>
      <c r="L422" s="47"/>
      <c r="M422" s="223"/>
      <c r="N422" s="22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146</v>
      </c>
      <c r="AU422" s="20" t="s">
        <v>83</v>
      </c>
    </row>
    <row r="423" s="2" customFormat="1" ht="16.5" customHeight="1">
      <c r="A423" s="41"/>
      <c r="B423" s="42"/>
      <c r="C423" s="271" t="s">
        <v>980</v>
      </c>
      <c r="D423" s="271" t="s">
        <v>247</v>
      </c>
      <c r="E423" s="272" t="s">
        <v>1780</v>
      </c>
      <c r="F423" s="273" t="s">
        <v>1781</v>
      </c>
      <c r="G423" s="274" t="s">
        <v>368</v>
      </c>
      <c r="H423" s="275">
        <v>19</v>
      </c>
      <c r="I423" s="276"/>
      <c r="J423" s="277">
        <f>ROUND(I423*H423,2)</f>
        <v>0</v>
      </c>
      <c r="K423" s="273" t="s">
        <v>141</v>
      </c>
      <c r="L423" s="278"/>
      <c r="M423" s="279" t="s">
        <v>28</v>
      </c>
      <c r="N423" s="280" t="s">
        <v>44</v>
      </c>
      <c r="O423" s="87"/>
      <c r="P423" s="216">
        <f>O423*H423</f>
        <v>0</v>
      </c>
      <c r="Q423" s="216">
        <v>0.0023999999999999998</v>
      </c>
      <c r="R423" s="216">
        <f>Q423*H423</f>
        <v>0.045599999999999995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214</v>
      </c>
      <c r="AT423" s="218" t="s">
        <v>247</v>
      </c>
      <c r="AU423" s="218" t="s">
        <v>83</v>
      </c>
      <c r="AY423" s="20" t="s">
        <v>135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81</v>
      </c>
      <c r="BK423" s="219">
        <f>ROUND(I423*H423,2)</f>
        <v>0</v>
      </c>
      <c r="BL423" s="20" t="s">
        <v>142</v>
      </c>
      <c r="BM423" s="218" t="s">
        <v>1782</v>
      </c>
    </row>
    <row r="424" s="2" customFormat="1">
      <c r="A424" s="41"/>
      <c r="B424" s="42"/>
      <c r="C424" s="43"/>
      <c r="D424" s="220" t="s">
        <v>144</v>
      </c>
      <c r="E424" s="43"/>
      <c r="F424" s="221" t="s">
        <v>1781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144</v>
      </c>
      <c r="AU424" s="20" t="s">
        <v>83</v>
      </c>
    </row>
    <row r="425" s="2" customFormat="1" ht="24.15" customHeight="1">
      <c r="A425" s="41"/>
      <c r="B425" s="42"/>
      <c r="C425" s="207" t="s">
        <v>988</v>
      </c>
      <c r="D425" s="207" t="s">
        <v>137</v>
      </c>
      <c r="E425" s="208" t="s">
        <v>1783</v>
      </c>
      <c r="F425" s="209" t="s">
        <v>1784</v>
      </c>
      <c r="G425" s="210" t="s">
        <v>368</v>
      </c>
      <c r="H425" s="211">
        <v>18</v>
      </c>
      <c r="I425" s="212"/>
      <c r="J425" s="213">
        <f>ROUND(I425*H425,2)</f>
        <v>0</v>
      </c>
      <c r="K425" s="209" t="s">
        <v>141</v>
      </c>
      <c r="L425" s="47"/>
      <c r="M425" s="214" t="s">
        <v>28</v>
      </c>
      <c r="N425" s="215" t="s">
        <v>44</v>
      </c>
      <c r="O425" s="87"/>
      <c r="P425" s="216">
        <f>O425*H425</f>
        <v>0</v>
      </c>
      <c r="Q425" s="216">
        <v>0</v>
      </c>
      <c r="R425" s="216">
        <f>Q425*H425</f>
        <v>0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142</v>
      </c>
      <c r="AT425" s="218" t="s">
        <v>137</v>
      </c>
      <c r="AU425" s="218" t="s">
        <v>83</v>
      </c>
      <c r="AY425" s="20" t="s">
        <v>135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81</v>
      </c>
      <c r="BK425" s="219">
        <f>ROUND(I425*H425,2)</f>
        <v>0</v>
      </c>
      <c r="BL425" s="20" t="s">
        <v>142</v>
      </c>
      <c r="BM425" s="218" t="s">
        <v>1785</v>
      </c>
    </row>
    <row r="426" s="2" customFormat="1">
      <c r="A426" s="41"/>
      <c r="B426" s="42"/>
      <c r="C426" s="43"/>
      <c r="D426" s="220" t="s">
        <v>144</v>
      </c>
      <c r="E426" s="43"/>
      <c r="F426" s="221" t="s">
        <v>1784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144</v>
      </c>
      <c r="AU426" s="20" t="s">
        <v>83</v>
      </c>
    </row>
    <row r="427" s="2" customFormat="1">
      <c r="A427" s="41"/>
      <c r="B427" s="42"/>
      <c r="C427" s="43"/>
      <c r="D427" s="225" t="s">
        <v>146</v>
      </c>
      <c r="E427" s="43"/>
      <c r="F427" s="226" t="s">
        <v>1786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146</v>
      </c>
      <c r="AU427" s="20" t="s">
        <v>83</v>
      </c>
    </row>
    <row r="428" s="2" customFormat="1" ht="21.75" customHeight="1">
      <c r="A428" s="41"/>
      <c r="B428" s="42"/>
      <c r="C428" s="271" t="s">
        <v>1052</v>
      </c>
      <c r="D428" s="271" t="s">
        <v>247</v>
      </c>
      <c r="E428" s="272" t="s">
        <v>1787</v>
      </c>
      <c r="F428" s="273" t="s">
        <v>1788</v>
      </c>
      <c r="G428" s="274" t="s">
        <v>368</v>
      </c>
      <c r="H428" s="275">
        <v>8</v>
      </c>
      <c r="I428" s="276"/>
      <c r="J428" s="277">
        <f>ROUND(I428*H428,2)</f>
        <v>0</v>
      </c>
      <c r="K428" s="273" t="s">
        <v>28</v>
      </c>
      <c r="L428" s="278"/>
      <c r="M428" s="279" t="s">
        <v>28</v>
      </c>
      <c r="N428" s="280" t="s">
        <v>44</v>
      </c>
      <c r="O428" s="87"/>
      <c r="P428" s="216">
        <f>O428*H428</f>
        <v>0</v>
      </c>
      <c r="Q428" s="216">
        <v>0</v>
      </c>
      <c r="R428" s="216">
        <f>Q428*H428</f>
        <v>0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214</v>
      </c>
      <c r="AT428" s="218" t="s">
        <v>247</v>
      </c>
      <c r="AU428" s="218" t="s">
        <v>83</v>
      </c>
      <c r="AY428" s="20" t="s">
        <v>135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20" t="s">
        <v>81</v>
      </c>
      <c r="BK428" s="219">
        <f>ROUND(I428*H428,2)</f>
        <v>0</v>
      </c>
      <c r="BL428" s="20" t="s">
        <v>142</v>
      </c>
      <c r="BM428" s="218" t="s">
        <v>1789</v>
      </c>
    </row>
    <row r="429" s="2" customFormat="1">
      <c r="A429" s="41"/>
      <c r="B429" s="42"/>
      <c r="C429" s="43"/>
      <c r="D429" s="220" t="s">
        <v>144</v>
      </c>
      <c r="E429" s="43"/>
      <c r="F429" s="221" t="s">
        <v>1788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144</v>
      </c>
      <c r="AU429" s="20" t="s">
        <v>83</v>
      </c>
    </row>
    <row r="430" s="2" customFormat="1" ht="16.5" customHeight="1">
      <c r="A430" s="41"/>
      <c r="B430" s="42"/>
      <c r="C430" s="271" t="s">
        <v>1058</v>
      </c>
      <c r="D430" s="271" t="s">
        <v>247</v>
      </c>
      <c r="E430" s="272" t="s">
        <v>1790</v>
      </c>
      <c r="F430" s="273" t="s">
        <v>1791</v>
      </c>
      <c r="G430" s="274" t="s">
        <v>368</v>
      </c>
      <c r="H430" s="275">
        <v>10</v>
      </c>
      <c r="I430" s="276"/>
      <c r="J430" s="277">
        <f>ROUND(I430*H430,2)</f>
        <v>0</v>
      </c>
      <c r="K430" s="273" t="s">
        <v>28</v>
      </c>
      <c r="L430" s="278"/>
      <c r="M430" s="279" t="s">
        <v>28</v>
      </c>
      <c r="N430" s="280" t="s">
        <v>44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214</v>
      </c>
      <c r="AT430" s="218" t="s">
        <v>247</v>
      </c>
      <c r="AU430" s="218" t="s">
        <v>83</v>
      </c>
      <c r="AY430" s="20" t="s">
        <v>135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81</v>
      </c>
      <c r="BK430" s="219">
        <f>ROUND(I430*H430,2)</f>
        <v>0</v>
      </c>
      <c r="BL430" s="20" t="s">
        <v>142</v>
      </c>
      <c r="BM430" s="218" t="s">
        <v>1792</v>
      </c>
    </row>
    <row r="431" s="2" customFormat="1">
      <c r="A431" s="41"/>
      <c r="B431" s="42"/>
      <c r="C431" s="43"/>
      <c r="D431" s="220" t="s">
        <v>144</v>
      </c>
      <c r="E431" s="43"/>
      <c r="F431" s="221" t="s">
        <v>1791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144</v>
      </c>
      <c r="AU431" s="20" t="s">
        <v>83</v>
      </c>
    </row>
    <row r="432" s="2" customFormat="1" ht="16.5" customHeight="1">
      <c r="A432" s="41"/>
      <c r="B432" s="42"/>
      <c r="C432" s="207" t="s">
        <v>995</v>
      </c>
      <c r="D432" s="207" t="s">
        <v>137</v>
      </c>
      <c r="E432" s="208" t="s">
        <v>1793</v>
      </c>
      <c r="F432" s="209" t="s">
        <v>1794</v>
      </c>
      <c r="G432" s="210" t="s">
        <v>368</v>
      </c>
      <c r="H432" s="211">
        <v>18</v>
      </c>
      <c r="I432" s="212"/>
      <c r="J432" s="213">
        <f>ROUND(I432*H432,2)</f>
        <v>0</v>
      </c>
      <c r="K432" s="209" t="s">
        <v>141</v>
      </c>
      <c r="L432" s="47"/>
      <c r="M432" s="214" t="s">
        <v>28</v>
      </c>
      <c r="N432" s="215" t="s">
        <v>44</v>
      </c>
      <c r="O432" s="87"/>
      <c r="P432" s="216">
        <f>O432*H432</f>
        <v>0</v>
      </c>
      <c r="Q432" s="216">
        <v>0</v>
      </c>
      <c r="R432" s="216">
        <f>Q432*H432</f>
        <v>0</v>
      </c>
      <c r="S432" s="216">
        <v>0</v>
      </c>
      <c r="T432" s="21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8" t="s">
        <v>142</v>
      </c>
      <c r="AT432" s="218" t="s">
        <v>137</v>
      </c>
      <c r="AU432" s="218" t="s">
        <v>83</v>
      </c>
      <c r="AY432" s="20" t="s">
        <v>135</v>
      </c>
      <c r="BE432" s="219">
        <f>IF(N432="základní",J432,0)</f>
        <v>0</v>
      </c>
      <c r="BF432" s="219">
        <f>IF(N432="snížená",J432,0)</f>
        <v>0</v>
      </c>
      <c r="BG432" s="219">
        <f>IF(N432="zákl. přenesená",J432,0)</f>
        <v>0</v>
      </c>
      <c r="BH432" s="219">
        <f>IF(N432="sníž. přenesená",J432,0)</f>
        <v>0</v>
      </c>
      <c r="BI432" s="219">
        <f>IF(N432="nulová",J432,0)</f>
        <v>0</v>
      </c>
      <c r="BJ432" s="20" t="s">
        <v>81</v>
      </c>
      <c r="BK432" s="219">
        <f>ROUND(I432*H432,2)</f>
        <v>0</v>
      </c>
      <c r="BL432" s="20" t="s">
        <v>142</v>
      </c>
      <c r="BM432" s="218" t="s">
        <v>1795</v>
      </c>
    </row>
    <row r="433" s="2" customFormat="1">
      <c r="A433" s="41"/>
      <c r="B433" s="42"/>
      <c r="C433" s="43"/>
      <c r="D433" s="220" t="s">
        <v>144</v>
      </c>
      <c r="E433" s="43"/>
      <c r="F433" s="221" t="s">
        <v>1794</v>
      </c>
      <c r="G433" s="43"/>
      <c r="H433" s="43"/>
      <c r="I433" s="222"/>
      <c r="J433" s="43"/>
      <c r="K433" s="43"/>
      <c r="L433" s="47"/>
      <c r="M433" s="223"/>
      <c r="N433" s="224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144</v>
      </c>
      <c r="AU433" s="20" t="s">
        <v>83</v>
      </c>
    </row>
    <row r="434" s="2" customFormat="1">
      <c r="A434" s="41"/>
      <c r="B434" s="42"/>
      <c r="C434" s="43"/>
      <c r="D434" s="225" t="s">
        <v>146</v>
      </c>
      <c r="E434" s="43"/>
      <c r="F434" s="226" t="s">
        <v>1796</v>
      </c>
      <c r="G434" s="43"/>
      <c r="H434" s="43"/>
      <c r="I434" s="222"/>
      <c r="J434" s="43"/>
      <c r="K434" s="43"/>
      <c r="L434" s="47"/>
      <c r="M434" s="223"/>
      <c r="N434" s="22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146</v>
      </c>
      <c r="AU434" s="20" t="s">
        <v>83</v>
      </c>
    </row>
    <row r="435" s="2" customFormat="1" ht="16.5" customHeight="1">
      <c r="A435" s="41"/>
      <c r="B435" s="42"/>
      <c r="C435" s="271" t="s">
        <v>1002</v>
      </c>
      <c r="D435" s="271" t="s">
        <v>247</v>
      </c>
      <c r="E435" s="272" t="s">
        <v>1797</v>
      </c>
      <c r="F435" s="273" t="s">
        <v>1798</v>
      </c>
      <c r="G435" s="274" t="s">
        <v>368</v>
      </c>
      <c r="H435" s="275">
        <v>18</v>
      </c>
      <c r="I435" s="276"/>
      <c r="J435" s="277">
        <f>ROUND(I435*H435,2)</f>
        <v>0</v>
      </c>
      <c r="K435" s="273" t="s">
        <v>141</v>
      </c>
      <c r="L435" s="278"/>
      <c r="M435" s="279" t="s">
        <v>28</v>
      </c>
      <c r="N435" s="280" t="s">
        <v>44</v>
      </c>
      <c r="O435" s="87"/>
      <c r="P435" s="216">
        <f>O435*H435</f>
        <v>0</v>
      </c>
      <c r="Q435" s="216">
        <v>0.00050000000000000001</v>
      </c>
      <c r="R435" s="216">
        <f>Q435*H435</f>
        <v>0.0090000000000000011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214</v>
      </c>
      <c r="AT435" s="218" t="s">
        <v>247</v>
      </c>
      <c r="AU435" s="218" t="s">
        <v>83</v>
      </c>
      <c r="AY435" s="20" t="s">
        <v>135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81</v>
      </c>
      <c r="BK435" s="219">
        <f>ROUND(I435*H435,2)</f>
        <v>0</v>
      </c>
      <c r="BL435" s="20" t="s">
        <v>142</v>
      </c>
      <c r="BM435" s="218" t="s">
        <v>1799</v>
      </c>
    </row>
    <row r="436" s="2" customFormat="1">
      <c r="A436" s="41"/>
      <c r="B436" s="42"/>
      <c r="C436" s="43"/>
      <c r="D436" s="220" t="s">
        <v>144</v>
      </c>
      <c r="E436" s="43"/>
      <c r="F436" s="221" t="s">
        <v>1798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144</v>
      </c>
      <c r="AU436" s="20" t="s">
        <v>83</v>
      </c>
    </row>
    <row r="437" s="12" customFormat="1" ht="22.8" customHeight="1">
      <c r="A437" s="12"/>
      <c r="B437" s="191"/>
      <c r="C437" s="192"/>
      <c r="D437" s="193" t="s">
        <v>72</v>
      </c>
      <c r="E437" s="205" t="s">
        <v>1800</v>
      </c>
      <c r="F437" s="205" t="s">
        <v>1801</v>
      </c>
      <c r="G437" s="192"/>
      <c r="H437" s="192"/>
      <c r="I437" s="195"/>
      <c r="J437" s="206">
        <f>BK437</f>
        <v>0</v>
      </c>
      <c r="K437" s="192"/>
      <c r="L437" s="197"/>
      <c r="M437" s="198"/>
      <c r="N437" s="199"/>
      <c r="O437" s="199"/>
      <c r="P437" s="200">
        <f>SUM(P438:P464)</f>
        <v>0</v>
      </c>
      <c r="Q437" s="199"/>
      <c r="R437" s="200">
        <f>SUM(R438:R464)</f>
        <v>2.9951000000000003</v>
      </c>
      <c r="S437" s="199"/>
      <c r="T437" s="201">
        <f>SUM(T438:T464)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2" t="s">
        <v>81</v>
      </c>
      <c r="AT437" s="203" t="s">
        <v>72</v>
      </c>
      <c r="AU437" s="203" t="s">
        <v>81</v>
      </c>
      <c r="AY437" s="202" t="s">
        <v>135</v>
      </c>
      <c r="BK437" s="204">
        <f>SUM(BK438:BK464)</f>
        <v>0</v>
      </c>
    </row>
    <row r="438" s="2" customFormat="1" ht="24.15" customHeight="1">
      <c r="A438" s="41"/>
      <c r="B438" s="42"/>
      <c r="C438" s="207" t="s">
        <v>1065</v>
      </c>
      <c r="D438" s="207" t="s">
        <v>137</v>
      </c>
      <c r="E438" s="208" t="s">
        <v>1802</v>
      </c>
      <c r="F438" s="209" t="s">
        <v>1526</v>
      </c>
      <c r="G438" s="210" t="s">
        <v>140</v>
      </c>
      <c r="H438" s="211">
        <v>0.83999999999999997</v>
      </c>
      <c r="I438" s="212"/>
      <c r="J438" s="213">
        <f>ROUND(I438*H438,2)</f>
        <v>0</v>
      </c>
      <c r="K438" s="209" t="s">
        <v>28</v>
      </c>
      <c r="L438" s="47"/>
      <c r="M438" s="214" t="s">
        <v>28</v>
      </c>
      <c r="N438" s="215" t="s">
        <v>44</v>
      </c>
      <c r="O438" s="87"/>
      <c r="P438" s="216">
        <f>O438*H438</f>
        <v>0</v>
      </c>
      <c r="Q438" s="216">
        <v>0</v>
      </c>
      <c r="R438" s="216">
        <f>Q438*H438</f>
        <v>0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142</v>
      </c>
      <c r="AT438" s="218" t="s">
        <v>137</v>
      </c>
      <c r="AU438" s="218" t="s">
        <v>83</v>
      </c>
      <c r="AY438" s="20" t="s">
        <v>135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20" t="s">
        <v>81</v>
      </c>
      <c r="BK438" s="219">
        <f>ROUND(I438*H438,2)</f>
        <v>0</v>
      </c>
      <c r="BL438" s="20" t="s">
        <v>142</v>
      </c>
      <c r="BM438" s="218" t="s">
        <v>1803</v>
      </c>
    </row>
    <row r="439" s="2" customFormat="1">
      <c r="A439" s="41"/>
      <c r="B439" s="42"/>
      <c r="C439" s="43"/>
      <c r="D439" s="220" t="s">
        <v>144</v>
      </c>
      <c r="E439" s="43"/>
      <c r="F439" s="221" t="s">
        <v>1526</v>
      </c>
      <c r="G439" s="43"/>
      <c r="H439" s="43"/>
      <c r="I439" s="222"/>
      <c r="J439" s="43"/>
      <c r="K439" s="43"/>
      <c r="L439" s="47"/>
      <c r="M439" s="223"/>
      <c r="N439" s="22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144</v>
      </c>
      <c r="AU439" s="20" t="s">
        <v>83</v>
      </c>
    </row>
    <row r="440" s="2" customFormat="1" ht="24.15" customHeight="1">
      <c r="A440" s="41"/>
      <c r="B440" s="42"/>
      <c r="C440" s="207" t="s">
        <v>1071</v>
      </c>
      <c r="D440" s="207" t="s">
        <v>137</v>
      </c>
      <c r="E440" s="208" t="s">
        <v>1804</v>
      </c>
      <c r="F440" s="209" t="s">
        <v>1755</v>
      </c>
      <c r="G440" s="210" t="s">
        <v>140</v>
      </c>
      <c r="H440" s="211">
        <v>0.40000000000000002</v>
      </c>
      <c r="I440" s="212"/>
      <c r="J440" s="213">
        <f>ROUND(I440*H440,2)</f>
        <v>0</v>
      </c>
      <c r="K440" s="209" t="s">
        <v>28</v>
      </c>
      <c r="L440" s="47"/>
      <c r="M440" s="214" t="s">
        <v>28</v>
      </c>
      <c r="N440" s="215" t="s">
        <v>44</v>
      </c>
      <c r="O440" s="87"/>
      <c r="P440" s="216">
        <f>O440*H440</f>
        <v>0</v>
      </c>
      <c r="Q440" s="216">
        <v>0</v>
      </c>
      <c r="R440" s="216">
        <f>Q440*H440</f>
        <v>0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142</v>
      </c>
      <c r="AT440" s="218" t="s">
        <v>137</v>
      </c>
      <c r="AU440" s="218" t="s">
        <v>83</v>
      </c>
      <c r="AY440" s="20" t="s">
        <v>135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81</v>
      </c>
      <c r="BK440" s="219">
        <f>ROUND(I440*H440,2)</f>
        <v>0</v>
      </c>
      <c r="BL440" s="20" t="s">
        <v>142</v>
      </c>
      <c r="BM440" s="218" t="s">
        <v>1805</v>
      </c>
    </row>
    <row r="441" s="2" customFormat="1">
      <c r="A441" s="41"/>
      <c r="B441" s="42"/>
      <c r="C441" s="43"/>
      <c r="D441" s="220" t="s">
        <v>144</v>
      </c>
      <c r="E441" s="43"/>
      <c r="F441" s="221" t="s">
        <v>1755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144</v>
      </c>
      <c r="AU441" s="20" t="s">
        <v>83</v>
      </c>
    </row>
    <row r="442" s="2" customFormat="1" ht="33" customHeight="1">
      <c r="A442" s="41"/>
      <c r="B442" s="42"/>
      <c r="C442" s="207" t="s">
        <v>1077</v>
      </c>
      <c r="D442" s="207" t="s">
        <v>137</v>
      </c>
      <c r="E442" s="208" t="s">
        <v>1806</v>
      </c>
      <c r="F442" s="209" t="s">
        <v>1474</v>
      </c>
      <c r="G442" s="210" t="s">
        <v>232</v>
      </c>
      <c r="H442" s="211">
        <v>1.44</v>
      </c>
      <c r="I442" s="212"/>
      <c r="J442" s="213">
        <f>ROUND(I442*H442,2)</f>
        <v>0</v>
      </c>
      <c r="K442" s="209" t="s">
        <v>28</v>
      </c>
      <c r="L442" s="47"/>
      <c r="M442" s="214" t="s">
        <v>28</v>
      </c>
      <c r="N442" s="215" t="s">
        <v>44</v>
      </c>
      <c r="O442" s="87"/>
      <c r="P442" s="216">
        <f>O442*H442</f>
        <v>0</v>
      </c>
      <c r="Q442" s="216">
        <v>0</v>
      </c>
      <c r="R442" s="216">
        <f>Q442*H442</f>
        <v>0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142</v>
      </c>
      <c r="AT442" s="218" t="s">
        <v>137</v>
      </c>
      <c r="AU442" s="218" t="s">
        <v>83</v>
      </c>
      <c r="AY442" s="20" t="s">
        <v>135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81</v>
      </c>
      <c r="BK442" s="219">
        <f>ROUND(I442*H442,2)</f>
        <v>0</v>
      </c>
      <c r="BL442" s="20" t="s">
        <v>142</v>
      </c>
      <c r="BM442" s="218" t="s">
        <v>1807</v>
      </c>
    </row>
    <row r="443" s="2" customFormat="1">
      <c r="A443" s="41"/>
      <c r="B443" s="42"/>
      <c r="C443" s="43"/>
      <c r="D443" s="220" t="s">
        <v>144</v>
      </c>
      <c r="E443" s="43"/>
      <c r="F443" s="221" t="s">
        <v>1474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144</v>
      </c>
      <c r="AU443" s="20" t="s">
        <v>83</v>
      </c>
    </row>
    <row r="444" s="2" customFormat="1" ht="33" customHeight="1">
      <c r="A444" s="41"/>
      <c r="B444" s="42"/>
      <c r="C444" s="207" t="s">
        <v>1083</v>
      </c>
      <c r="D444" s="207" t="s">
        <v>137</v>
      </c>
      <c r="E444" s="208" t="s">
        <v>1808</v>
      </c>
      <c r="F444" s="209" t="s">
        <v>1583</v>
      </c>
      <c r="G444" s="210" t="s">
        <v>232</v>
      </c>
      <c r="H444" s="211">
        <v>1.44</v>
      </c>
      <c r="I444" s="212"/>
      <c r="J444" s="213">
        <f>ROUND(I444*H444,2)</f>
        <v>0</v>
      </c>
      <c r="K444" s="209" t="s">
        <v>28</v>
      </c>
      <c r="L444" s="47"/>
      <c r="M444" s="214" t="s">
        <v>28</v>
      </c>
      <c r="N444" s="215" t="s">
        <v>44</v>
      </c>
      <c r="O444" s="87"/>
      <c r="P444" s="216">
        <f>O444*H444</f>
        <v>0</v>
      </c>
      <c r="Q444" s="216">
        <v>0</v>
      </c>
      <c r="R444" s="216">
        <f>Q444*H444</f>
        <v>0</v>
      </c>
      <c r="S444" s="216">
        <v>0</v>
      </c>
      <c r="T444" s="21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142</v>
      </c>
      <c r="AT444" s="218" t="s">
        <v>137</v>
      </c>
      <c r="AU444" s="218" t="s">
        <v>83</v>
      </c>
      <c r="AY444" s="20" t="s">
        <v>135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81</v>
      </c>
      <c r="BK444" s="219">
        <f>ROUND(I444*H444,2)</f>
        <v>0</v>
      </c>
      <c r="BL444" s="20" t="s">
        <v>142</v>
      </c>
      <c r="BM444" s="218" t="s">
        <v>1809</v>
      </c>
    </row>
    <row r="445" s="2" customFormat="1">
      <c r="A445" s="41"/>
      <c r="B445" s="42"/>
      <c r="C445" s="43"/>
      <c r="D445" s="220" t="s">
        <v>144</v>
      </c>
      <c r="E445" s="43"/>
      <c r="F445" s="221" t="s">
        <v>1583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144</v>
      </c>
      <c r="AU445" s="20" t="s">
        <v>83</v>
      </c>
    </row>
    <row r="446" s="2" customFormat="1" ht="24.15" customHeight="1">
      <c r="A446" s="41"/>
      <c r="B446" s="42"/>
      <c r="C446" s="207" t="s">
        <v>1093</v>
      </c>
      <c r="D446" s="207" t="s">
        <v>137</v>
      </c>
      <c r="E446" s="208" t="s">
        <v>1810</v>
      </c>
      <c r="F446" s="209" t="s">
        <v>1811</v>
      </c>
      <c r="G446" s="210" t="s">
        <v>368</v>
      </c>
      <c r="H446" s="211">
        <v>8</v>
      </c>
      <c r="I446" s="212"/>
      <c r="J446" s="213">
        <f>ROUND(I446*H446,2)</f>
        <v>0</v>
      </c>
      <c r="K446" s="209" t="s">
        <v>141</v>
      </c>
      <c r="L446" s="47"/>
      <c r="M446" s="214" t="s">
        <v>28</v>
      </c>
      <c r="N446" s="215" t="s">
        <v>44</v>
      </c>
      <c r="O446" s="87"/>
      <c r="P446" s="216">
        <f>O446*H446</f>
        <v>0</v>
      </c>
      <c r="Q446" s="216">
        <v>0</v>
      </c>
      <c r="R446" s="216">
        <f>Q446*H446</f>
        <v>0</v>
      </c>
      <c r="S446" s="216">
        <v>0</v>
      </c>
      <c r="T446" s="21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8" t="s">
        <v>142</v>
      </c>
      <c r="AT446" s="218" t="s">
        <v>137</v>
      </c>
      <c r="AU446" s="218" t="s">
        <v>83</v>
      </c>
      <c r="AY446" s="20" t="s">
        <v>135</v>
      </c>
      <c r="BE446" s="219">
        <f>IF(N446="základní",J446,0)</f>
        <v>0</v>
      </c>
      <c r="BF446" s="219">
        <f>IF(N446="snížená",J446,0)</f>
        <v>0</v>
      </c>
      <c r="BG446" s="219">
        <f>IF(N446="zákl. přenesená",J446,0)</f>
        <v>0</v>
      </c>
      <c r="BH446" s="219">
        <f>IF(N446="sníž. přenesená",J446,0)</f>
        <v>0</v>
      </c>
      <c r="BI446" s="219">
        <f>IF(N446="nulová",J446,0)</f>
        <v>0</v>
      </c>
      <c r="BJ446" s="20" t="s">
        <v>81</v>
      </c>
      <c r="BK446" s="219">
        <f>ROUND(I446*H446,2)</f>
        <v>0</v>
      </c>
      <c r="BL446" s="20" t="s">
        <v>142</v>
      </c>
      <c r="BM446" s="218" t="s">
        <v>1812</v>
      </c>
    </row>
    <row r="447" s="2" customFormat="1">
      <c r="A447" s="41"/>
      <c r="B447" s="42"/>
      <c r="C447" s="43"/>
      <c r="D447" s="220" t="s">
        <v>144</v>
      </c>
      <c r="E447" s="43"/>
      <c r="F447" s="221" t="s">
        <v>1811</v>
      </c>
      <c r="G447" s="43"/>
      <c r="H447" s="43"/>
      <c r="I447" s="222"/>
      <c r="J447" s="43"/>
      <c r="K447" s="43"/>
      <c r="L447" s="47"/>
      <c r="M447" s="223"/>
      <c r="N447" s="22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144</v>
      </c>
      <c r="AU447" s="20" t="s">
        <v>83</v>
      </c>
    </row>
    <row r="448" s="2" customFormat="1">
      <c r="A448" s="41"/>
      <c r="B448" s="42"/>
      <c r="C448" s="43"/>
      <c r="D448" s="225" t="s">
        <v>146</v>
      </c>
      <c r="E448" s="43"/>
      <c r="F448" s="226" t="s">
        <v>1813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146</v>
      </c>
      <c r="AU448" s="20" t="s">
        <v>83</v>
      </c>
    </row>
    <row r="449" s="2" customFormat="1" ht="24.15" customHeight="1">
      <c r="A449" s="41"/>
      <c r="B449" s="42"/>
      <c r="C449" s="207" t="s">
        <v>1100</v>
      </c>
      <c r="D449" s="207" t="s">
        <v>137</v>
      </c>
      <c r="E449" s="208" t="s">
        <v>1814</v>
      </c>
      <c r="F449" s="209" t="s">
        <v>1815</v>
      </c>
      <c r="G449" s="210" t="s">
        <v>368</v>
      </c>
      <c r="H449" s="211">
        <v>8</v>
      </c>
      <c r="I449" s="212"/>
      <c r="J449" s="213">
        <f>ROUND(I449*H449,2)</f>
        <v>0</v>
      </c>
      <c r="K449" s="209" t="s">
        <v>141</v>
      </c>
      <c r="L449" s="47"/>
      <c r="M449" s="214" t="s">
        <v>28</v>
      </c>
      <c r="N449" s="215" t="s">
        <v>44</v>
      </c>
      <c r="O449" s="87"/>
      <c r="P449" s="216">
        <f>O449*H449</f>
        <v>0</v>
      </c>
      <c r="Q449" s="216">
        <v>0.37430000000000002</v>
      </c>
      <c r="R449" s="216">
        <f>Q449*H449</f>
        <v>2.9944000000000002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142</v>
      </c>
      <c r="AT449" s="218" t="s">
        <v>137</v>
      </c>
      <c r="AU449" s="218" t="s">
        <v>83</v>
      </c>
      <c r="AY449" s="20" t="s">
        <v>135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81</v>
      </c>
      <c r="BK449" s="219">
        <f>ROUND(I449*H449,2)</f>
        <v>0</v>
      </c>
      <c r="BL449" s="20" t="s">
        <v>142</v>
      </c>
      <c r="BM449" s="218" t="s">
        <v>1816</v>
      </c>
    </row>
    <row r="450" s="2" customFormat="1">
      <c r="A450" s="41"/>
      <c r="B450" s="42"/>
      <c r="C450" s="43"/>
      <c r="D450" s="220" t="s">
        <v>144</v>
      </c>
      <c r="E450" s="43"/>
      <c r="F450" s="221" t="s">
        <v>1815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144</v>
      </c>
      <c r="AU450" s="20" t="s">
        <v>83</v>
      </c>
    </row>
    <row r="451" s="2" customFormat="1">
      <c r="A451" s="41"/>
      <c r="B451" s="42"/>
      <c r="C451" s="43"/>
      <c r="D451" s="225" t="s">
        <v>146</v>
      </c>
      <c r="E451" s="43"/>
      <c r="F451" s="226" t="s">
        <v>1817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146</v>
      </c>
      <c r="AU451" s="20" t="s">
        <v>83</v>
      </c>
    </row>
    <row r="452" s="2" customFormat="1" ht="37.8" customHeight="1">
      <c r="A452" s="41"/>
      <c r="B452" s="42"/>
      <c r="C452" s="271" t="s">
        <v>1136</v>
      </c>
      <c r="D452" s="271" t="s">
        <v>247</v>
      </c>
      <c r="E452" s="272" t="s">
        <v>1818</v>
      </c>
      <c r="F452" s="273" t="s">
        <v>1819</v>
      </c>
      <c r="G452" s="274" t="s">
        <v>368</v>
      </c>
      <c r="H452" s="275">
        <v>8</v>
      </c>
      <c r="I452" s="276"/>
      <c r="J452" s="277">
        <f>ROUND(I452*H452,2)</f>
        <v>0</v>
      </c>
      <c r="K452" s="273" t="s">
        <v>28</v>
      </c>
      <c r="L452" s="278"/>
      <c r="M452" s="279" t="s">
        <v>28</v>
      </c>
      <c r="N452" s="280" t="s">
        <v>44</v>
      </c>
      <c r="O452" s="87"/>
      <c r="P452" s="216">
        <f>O452*H452</f>
        <v>0</v>
      </c>
      <c r="Q452" s="216">
        <v>0</v>
      </c>
      <c r="R452" s="216">
        <f>Q452*H452</f>
        <v>0</v>
      </c>
      <c r="S452" s="216">
        <v>0</v>
      </c>
      <c r="T452" s="21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8" t="s">
        <v>214</v>
      </c>
      <c r="AT452" s="218" t="s">
        <v>247</v>
      </c>
      <c r="AU452" s="218" t="s">
        <v>83</v>
      </c>
      <c r="AY452" s="20" t="s">
        <v>135</v>
      </c>
      <c r="BE452" s="219">
        <f>IF(N452="základní",J452,0)</f>
        <v>0</v>
      </c>
      <c r="BF452" s="219">
        <f>IF(N452="snížená",J452,0)</f>
        <v>0</v>
      </c>
      <c r="BG452" s="219">
        <f>IF(N452="zákl. přenesená",J452,0)</f>
        <v>0</v>
      </c>
      <c r="BH452" s="219">
        <f>IF(N452="sníž. přenesená",J452,0)</f>
        <v>0</v>
      </c>
      <c r="BI452" s="219">
        <f>IF(N452="nulová",J452,0)</f>
        <v>0</v>
      </c>
      <c r="BJ452" s="20" t="s">
        <v>81</v>
      </c>
      <c r="BK452" s="219">
        <f>ROUND(I452*H452,2)</f>
        <v>0</v>
      </c>
      <c r="BL452" s="20" t="s">
        <v>142</v>
      </c>
      <c r="BM452" s="218" t="s">
        <v>1820</v>
      </c>
    </row>
    <row r="453" s="2" customFormat="1">
      <c r="A453" s="41"/>
      <c r="B453" s="42"/>
      <c r="C453" s="43"/>
      <c r="D453" s="220" t="s">
        <v>144</v>
      </c>
      <c r="E453" s="43"/>
      <c r="F453" s="221" t="s">
        <v>1819</v>
      </c>
      <c r="G453" s="43"/>
      <c r="H453" s="43"/>
      <c r="I453" s="222"/>
      <c r="J453" s="43"/>
      <c r="K453" s="43"/>
      <c r="L453" s="47"/>
      <c r="M453" s="223"/>
      <c r="N453" s="22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144</v>
      </c>
      <c r="AU453" s="20" t="s">
        <v>83</v>
      </c>
    </row>
    <row r="454" s="2" customFormat="1" ht="33" customHeight="1">
      <c r="A454" s="41"/>
      <c r="B454" s="42"/>
      <c r="C454" s="271" t="s">
        <v>1144</v>
      </c>
      <c r="D454" s="271" t="s">
        <v>247</v>
      </c>
      <c r="E454" s="272" t="s">
        <v>1821</v>
      </c>
      <c r="F454" s="273" t="s">
        <v>1822</v>
      </c>
      <c r="G454" s="274" t="s">
        <v>368</v>
      </c>
      <c r="H454" s="275">
        <v>8</v>
      </c>
      <c r="I454" s="276"/>
      <c r="J454" s="277">
        <f>ROUND(I454*H454,2)</f>
        <v>0</v>
      </c>
      <c r="K454" s="273" t="s">
        <v>28</v>
      </c>
      <c r="L454" s="278"/>
      <c r="M454" s="279" t="s">
        <v>28</v>
      </c>
      <c r="N454" s="280" t="s">
        <v>44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214</v>
      </c>
      <c r="AT454" s="218" t="s">
        <v>247</v>
      </c>
      <c r="AU454" s="218" t="s">
        <v>83</v>
      </c>
      <c r="AY454" s="20" t="s">
        <v>135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81</v>
      </c>
      <c r="BK454" s="219">
        <f>ROUND(I454*H454,2)</f>
        <v>0</v>
      </c>
      <c r="BL454" s="20" t="s">
        <v>142</v>
      </c>
      <c r="BM454" s="218" t="s">
        <v>1823</v>
      </c>
    </row>
    <row r="455" s="2" customFormat="1">
      <c r="A455" s="41"/>
      <c r="B455" s="42"/>
      <c r="C455" s="43"/>
      <c r="D455" s="220" t="s">
        <v>144</v>
      </c>
      <c r="E455" s="43"/>
      <c r="F455" s="221" t="s">
        <v>1822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144</v>
      </c>
      <c r="AU455" s="20" t="s">
        <v>83</v>
      </c>
    </row>
    <row r="456" s="2" customFormat="1" ht="24.15" customHeight="1">
      <c r="A456" s="41"/>
      <c r="B456" s="42"/>
      <c r="C456" s="207" t="s">
        <v>1115</v>
      </c>
      <c r="D456" s="207" t="s">
        <v>137</v>
      </c>
      <c r="E456" s="208" t="s">
        <v>1824</v>
      </c>
      <c r="F456" s="209" t="s">
        <v>1825</v>
      </c>
      <c r="G456" s="210" t="s">
        <v>368</v>
      </c>
      <c r="H456" s="211">
        <v>8</v>
      </c>
      <c r="I456" s="212"/>
      <c r="J456" s="213">
        <f>ROUND(I456*H456,2)</f>
        <v>0</v>
      </c>
      <c r="K456" s="209" t="s">
        <v>141</v>
      </c>
      <c r="L456" s="47"/>
      <c r="M456" s="214" t="s">
        <v>28</v>
      </c>
      <c r="N456" s="215" t="s">
        <v>44</v>
      </c>
      <c r="O456" s="87"/>
      <c r="P456" s="216">
        <f>O456*H456</f>
        <v>0</v>
      </c>
      <c r="Q456" s="216">
        <v>0</v>
      </c>
      <c r="R456" s="216">
        <f>Q456*H456</f>
        <v>0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142</v>
      </c>
      <c r="AT456" s="218" t="s">
        <v>137</v>
      </c>
      <c r="AU456" s="218" t="s">
        <v>83</v>
      </c>
      <c r="AY456" s="20" t="s">
        <v>135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81</v>
      </c>
      <c r="BK456" s="219">
        <f>ROUND(I456*H456,2)</f>
        <v>0</v>
      </c>
      <c r="BL456" s="20" t="s">
        <v>142</v>
      </c>
      <c r="BM456" s="218" t="s">
        <v>1826</v>
      </c>
    </row>
    <row r="457" s="2" customFormat="1">
      <c r="A457" s="41"/>
      <c r="B457" s="42"/>
      <c r="C457" s="43"/>
      <c r="D457" s="220" t="s">
        <v>144</v>
      </c>
      <c r="E457" s="43"/>
      <c r="F457" s="221" t="s">
        <v>1825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144</v>
      </c>
      <c r="AU457" s="20" t="s">
        <v>83</v>
      </c>
    </row>
    <row r="458" s="2" customFormat="1">
      <c r="A458" s="41"/>
      <c r="B458" s="42"/>
      <c r="C458" s="43"/>
      <c r="D458" s="225" t="s">
        <v>146</v>
      </c>
      <c r="E458" s="43"/>
      <c r="F458" s="226" t="s">
        <v>1827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146</v>
      </c>
      <c r="AU458" s="20" t="s">
        <v>83</v>
      </c>
    </row>
    <row r="459" s="2" customFormat="1" ht="24.15" customHeight="1">
      <c r="A459" s="41"/>
      <c r="B459" s="42"/>
      <c r="C459" s="207" t="s">
        <v>1122</v>
      </c>
      <c r="D459" s="207" t="s">
        <v>137</v>
      </c>
      <c r="E459" s="208" t="s">
        <v>1828</v>
      </c>
      <c r="F459" s="209" t="s">
        <v>1829</v>
      </c>
      <c r="G459" s="210" t="s">
        <v>368</v>
      </c>
      <c r="H459" s="211">
        <v>15</v>
      </c>
      <c r="I459" s="212"/>
      <c r="J459" s="213">
        <f>ROUND(I459*H459,2)</f>
        <v>0</v>
      </c>
      <c r="K459" s="209" t="s">
        <v>141</v>
      </c>
      <c r="L459" s="47"/>
      <c r="M459" s="214" t="s">
        <v>28</v>
      </c>
      <c r="N459" s="215" t="s">
        <v>44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142</v>
      </c>
      <c r="AT459" s="218" t="s">
        <v>137</v>
      </c>
      <c r="AU459" s="218" t="s">
        <v>83</v>
      </c>
      <c r="AY459" s="20" t="s">
        <v>135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81</v>
      </c>
      <c r="BK459" s="219">
        <f>ROUND(I459*H459,2)</f>
        <v>0</v>
      </c>
      <c r="BL459" s="20" t="s">
        <v>142</v>
      </c>
      <c r="BM459" s="218" t="s">
        <v>1830</v>
      </c>
    </row>
    <row r="460" s="2" customFormat="1">
      <c r="A460" s="41"/>
      <c r="B460" s="42"/>
      <c r="C460" s="43"/>
      <c r="D460" s="220" t="s">
        <v>144</v>
      </c>
      <c r="E460" s="43"/>
      <c r="F460" s="221" t="s">
        <v>1829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83</v>
      </c>
    </row>
    <row r="461" s="2" customFormat="1">
      <c r="A461" s="41"/>
      <c r="B461" s="42"/>
      <c r="C461" s="43"/>
      <c r="D461" s="225" t="s">
        <v>146</v>
      </c>
      <c r="E461" s="43"/>
      <c r="F461" s="226" t="s">
        <v>1831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146</v>
      </c>
      <c r="AU461" s="20" t="s">
        <v>83</v>
      </c>
    </row>
    <row r="462" s="2" customFormat="1" ht="24.15" customHeight="1">
      <c r="A462" s="41"/>
      <c r="B462" s="42"/>
      <c r="C462" s="207" t="s">
        <v>1129</v>
      </c>
      <c r="D462" s="207" t="s">
        <v>137</v>
      </c>
      <c r="E462" s="208" t="s">
        <v>1832</v>
      </c>
      <c r="F462" s="209" t="s">
        <v>1833</v>
      </c>
      <c r="G462" s="210" t="s">
        <v>1834</v>
      </c>
      <c r="H462" s="211">
        <v>7</v>
      </c>
      <c r="I462" s="212"/>
      <c r="J462" s="213">
        <f>ROUND(I462*H462,2)</f>
        <v>0</v>
      </c>
      <c r="K462" s="209" t="s">
        <v>141</v>
      </c>
      <c r="L462" s="47"/>
      <c r="M462" s="214" t="s">
        <v>28</v>
      </c>
      <c r="N462" s="215" t="s">
        <v>44</v>
      </c>
      <c r="O462" s="87"/>
      <c r="P462" s="216">
        <f>O462*H462</f>
        <v>0</v>
      </c>
      <c r="Q462" s="216">
        <v>0.00010000000000000001</v>
      </c>
      <c r="R462" s="216">
        <f>Q462*H462</f>
        <v>0.00069999999999999999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142</v>
      </c>
      <c r="AT462" s="218" t="s">
        <v>137</v>
      </c>
      <c r="AU462" s="218" t="s">
        <v>83</v>
      </c>
      <c r="AY462" s="20" t="s">
        <v>135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20" t="s">
        <v>81</v>
      </c>
      <c r="BK462" s="219">
        <f>ROUND(I462*H462,2)</f>
        <v>0</v>
      </c>
      <c r="BL462" s="20" t="s">
        <v>142</v>
      </c>
      <c r="BM462" s="218" t="s">
        <v>1835</v>
      </c>
    </row>
    <row r="463" s="2" customFormat="1">
      <c r="A463" s="41"/>
      <c r="B463" s="42"/>
      <c r="C463" s="43"/>
      <c r="D463" s="220" t="s">
        <v>144</v>
      </c>
      <c r="E463" s="43"/>
      <c r="F463" s="221" t="s">
        <v>1833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144</v>
      </c>
      <c r="AU463" s="20" t="s">
        <v>83</v>
      </c>
    </row>
    <row r="464" s="2" customFormat="1">
      <c r="A464" s="41"/>
      <c r="B464" s="42"/>
      <c r="C464" s="43"/>
      <c r="D464" s="225" t="s">
        <v>146</v>
      </c>
      <c r="E464" s="43"/>
      <c r="F464" s="226" t="s">
        <v>1836</v>
      </c>
      <c r="G464" s="43"/>
      <c r="H464" s="43"/>
      <c r="I464" s="222"/>
      <c r="J464" s="43"/>
      <c r="K464" s="43"/>
      <c r="L464" s="47"/>
      <c r="M464" s="223"/>
      <c r="N464" s="22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146</v>
      </c>
      <c r="AU464" s="20" t="s">
        <v>83</v>
      </c>
    </row>
    <row r="465" s="12" customFormat="1" ht="25.92" customHeight="1">
      <c r="A465" s="12"/>
      <c r="B465" s="191"/>
      <c r="C465" s="192"/>
      <c r="D465" s="193" t="s">
        <v>72</v>
      </c>
      <c r="E465" s="194" t="s">
        <v>247</v>
      </c>
      <c r="F465" s="194" t="s">
        <v>1357</v>
      </c>
      <c r="G465" s="192"/>
      <c r="H465" s="192"/>
      <c r="I465" s="195"/>
      <c r="J465" s="196">
        <f>BK465</f>
        <v>0</v>
      </c>
      <c r="K465" s="192"/>
      <c r="L465" s="197"/>
      <c r="M465" s="198"/>
      <c r="N465" s="199"/>
      <c r="O465" s="199"/>
      <c r="P465" s="200">
        <f>P466+P470</f>
        <v>0</v>
      </c>
      <c r="Q465" s="199"/>
      <c r="R465" s="200">
        <f>R466+R470</f>
        <v>0.0084919999999999995</v>
      </c>
      <c r="S465" s="199"/>
      <c r="T465" s="201">
        <f>T466+T470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2" t="s">
        <v>161</v>
      </c>
      <c r="AT465" s="203" t="s">
        <v>72</v>
      </c>
      <c r="AU465" s="203" t="s">
        <v>73</v>
      </c>
      <c r="AY465" s="202" t="s">
        <v>135</v>
      </c>
      <c r="BK465" s="204">
        <f>BK466+BK470</f>
        <v>0</v>
      </c>
    </row>
    <row r="466" s="12" customFormat="1" ht="22.8" customHeight="1">
      <c r="A466" s="12"/>
      <c r="B466" s="191"/>
      <c r="C466" s="192"/>
      <c r="D466" s="193" t="s">
        <v>72</v>
      </c>
      <c r="E466" s="205" t="s">
        <v>1837</v>
      </c>
      <c r="F466" s="205" t="s">
        <v>1838</v>
      </c>
      <c r="G466" s="192"/>
      <c r="H466" s="192"/>
      <c r="I466" s="195"/>
      <c r="J466" s="206">
        <f>BK466</f>
        <v>0</v>
      </c>
      <c r="K466" s="192"/>
      <c r="L466" s="197"/>
      <c r="M466" s="198"/>
      <c r="N466" s="199"/>
      <c r="O466" s="199"/>
      <c r="P466" s="200">
        <f>SUM(P467:P469)</f>
        <v>0</v>
      </c>
      <c r="Q466" s="199"/>
      <c r="R466" s="200">
        <f>SUM(R467:R469)</f>
        <v>0</v>
      </c>
      <c r="S466" s="199"/>
      <c r="T466" s="201">
        <f>SUM(T467:T469)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2" t="s">
        <v>161</v>
      </c>
      <c r="AT466" s="203" t="s">
        <v>72</v>
      </c>
      <c r="AU466" s="203" t="s">
        <v>81</v>
      </c>
      <c r="AY466" s="202" t="s">
        <v>135</v>
      </c>
      <c r="BK466" s="204">
        <f>SUM(BK467:BK469)</f>
        <v>0</v>
      </c>
    </row>
    <row r="467" s="2" customFormat="1" ht="37.8" customHeight="1">
      <c r="A467" s="41"/>
      <c r="B467" s="42"/>
      <c r="C467" s="207" t="s">
        <v>1152</v>
      </c>
      <c r="D467" s="207" t="s">
        <v>137</v>
      </c>
      <c r="E467" s="208" t="s">
        <v>1839</v>
      </c>
      <c r="F467" s="209" t="s">
        <v>1840</v>
      </c>
      <c r="G467" s="210" t="s">
        <v>368</v>
      </c>
      <c r="H467" s="211">
        <v>1</v>
      </c>
      <c r="I467" s="212"/>
      <c r="J467" s="213">
        <f>ROUND(I467*H467,2)</f>
        <v>0</v>
      </c>
      <c r="K467" s="209" t="s">
        <v>141</v>
      </c>
      <c r="L467" s="47"/>
      <c r="M467" s="214" t="s">
        <v>28</v>
      </c>
      <c r="N467" s="215" t="s">
        <v>44</v>
      </c>
      <c r="O467" s="87"/>
      <c r="P467" s="216">
        <f>O467*H467</f>
        <v>0</v>
      </c>
      <c r="Q467" s="216">
        <v>0</v>
      </c>
      <c r="R467" s="216">
        <f>Q467*H467</f>
        <v>0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616</v>
      </c>
      <c r="AT467" s="218" t="s">
        <v>137</v>
      </c>
      <c r="AU467" s="218" t="s">
        <v>83</v>
      </c>
      <c r="AY467" s="20" t="s">
        <v>135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81</v>
      </c>
      <c r="BK467" s="219">
        <f>ROUND(I467*H467,2)</f>
        <v>0</v>
      </c>
      <c r="BL467" s="20" t="s">
        <v>616</v>
      </c>
      <c r="BM467" s="218" t="s">
        <v>1841</v>
      </c>
    </row>
    <row r="468" s="2" customFormat="1">
      <c r="A468" s="41"/>
      <c r="B468" s="42"/>
      <c r="C468" s="43"/>
      <c r="D468" s="220" t="s">
        <v>144</v>
      </c>
      <c r="E468" s="43"/>
      <c r="F468" s="221" t="s">
        <v>1840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144</v>
      </c>
      <c r="AU468" s="20" t="s">
        <v>83</v>
      </c>
    </row>
    <row r="469" s="2" customFormat="1">
      <c r="A469" s="41"/>
      <c r="B469" s="42"/>
      <c r="C469" s="43"/>
      <c r="D469" s="225" t="s">
        <v>146</v>
      </c>
      <c r="E469" s="43"/>
      <c r="F469" s="226" t="s">
        <v>1842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146</v>
      </c>
      <c r="AU469" s="20" t="s">
        <v>83</v>
      </c>
    </row>
    <row r="470" s="12" customFormat="1" ht="22.8" customHeight="1">
      <c r="A470" s="12"/>
      <c r="B470" s="191"/>
      <c r="C470" s="192"/>
      <c r="D470" s="193" t="s">
        <v>72</v>
      </c>
      <c r="E470" s="205" t="s">
        <v>1358</v>
      </c>
      <c r="F470" s="205" t="s">
        <v>1359</v>
      </c>
      <c r="G470" s="192"/>
      <c r="H470" s="192"/>
      <c r="I470" s="195"/>
      <c r="J470" s="206">
        <f>BK470</f>
        <v>0</v>
      </c>
      <c r="K470" s="192"/>
      <c r="L470" s="197"/>
      <c r="M470" s="198"/>
      <c r="N470" s="199"/>
      <c r="O470" s="199"/>
      <c r="P470" s="200">
        <f>SUM(P471:P473)</f>
        <v>0</v>
      </c>
      <c r="Q470" s="199"/>
      <c r="R470" s="200">
        <f>SUM(R471:R473)</f>
        <v>0.0084919999999999995</v>
      </c>
      <c r="S470" s="199"/>
      <c r="T470" s="201">
        <f>SUM(T471:T473)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2" t="s">
        <v>161</v>
      </c>
      <c r="AT470" s="203" t="s">
        <v>72</v>
      </c>
      <c r="AU470" s="203" t="s">
        <v>81</v>
      </c>
      <c r="AY470" s="202" t="s">
        <v>135</v>
      </c>
      <c r="BK470" s="204">
        <f>SUM(BK471:BK473)</f>
        <v>0</v>
      </c>
    </row>
    <row r="471" s="2" customFormat="1" ht="24.15" customHeight="1">
      <c r="A471" s="41"/>
      <c r="B471" s="42"/>
      <c r="C471" s="207" t="s">
        <v>1158</v>
      </c>
      <c r="D471" s="207" t="s">
        <v>137</v>
      </c>
      <c r="E471" s="208" t="s">
        <v>1843</v>
      </c>
      <c r="F471" s="209" t="s">
        <v>1844</v>
      </c>
      <c r="G471" s="210" t="s">
        <v>1845</v>
      </c>
      <c r="H471" s="211">
        <v>0.96499999999999997</v>
      </c>
      <c r="I471" s="212"/>
      <c r="J471" s="213">
        <f>ROUND(I471*H471,2)</f>
        <v>0</v>
      </c>
      <c r="K471" s="209" t="s">
        <v>141</v>
      </c>
      <c r="L471" s="47"/>
      <c r="M471" s="214" t="s">
        <v>28</v>
      </c>
      <c r="N471" s="215" t="s">
        <v>44</v>
      </c>
      <c r="O471" s="87"/>
      <c r="P471" s="216">
        <f>O471*H471</f>
        <v>0</v>
      </c>
      <c r="Q471" s="216">
        <v>0.0088000000000000005</v>
      </c>
      <c r="R471" s="216">
        <f>Q471*H471</f>
        <v>0.0084919999999999995</v>
      </c>
      <c r="S471" s="216">
        <v>0</v>
      </c>
      <c r="T471" s="217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8" t="s">
        <v>616</v>
      </c>
      <c r="AT471" s="218" t="s">
        <v>137</v>
      </c>
      <c r="AU471" s="218" t="s">
        <v>83</v>
      </c>
      <c r="AY471" s="20" t="s">
        <v>135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20" t="s">
        <v>81</v>
      </c>
      <c r="BK471" s="219">
        <f>ROUND(I471*H471,2)</f>
        <v>0</v>
      </c>
      <c r="BL471" s="20" t="s">
        <v>616</v>
      </c>
      <c r="BM471" s="218" t="s">
        <v>1846</v>
      </c>
    </row>
    <row r="472" s="2" customFormat="1">
      <c r="A472" s="41"/>
      <c r="B472" s="42"/>
      <c r="C472" s="43"/>
      <c r="D472" s="220" t="s">
        <v>144</v>
      </c>
      <c r="E472" s="43"/>
      <c r="F472" s="221" t="s">
        <v>1844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144</v>
      </c>
      <c r="AU472" s="20" t="s">
        <v>83</v>
      </c>
    </row>
    <row r="473" s="2" customFormat="1">
      <c r="A473" s="41"/>
      <c r="B473" s="42"/>
      <c r="C473" s="43"/>
      <c r="D473" s="225" t="s">
        <v>146</v>
      </c>
      <c r="E473" s="43"/>
      <c r="F473" s="226" t="s">
        <v>1847</v>
      </c>
      <c r="G473" s="43"/>
      <c r="H473" s="43"/>
      <c r="I473" s="222"/>
      <c r="J473" s="43"/>
      <c r="K473" s="43"/>
      <c r="L473" s="47"/>
      <c r="M473" s="281"/>
      <c r="N473" s="282"/>
      <c r="O473" s="283"/>
      <c r="P473" s="283"/>
      <c r="Q473" s="283"/>
      <c r="R473" s="283"/>
      <c r="S473" s="283"/>
      <c r="T473" s="284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146</v>
      </c>
      <c r="AU473" s="20" t="s">
        <v>83</v>
      </c>
    </row>
    <row r="474" s="2" customFormat="1" ht="6.96" customHeight="1">
      <c r="A474" s="41"/>
      <c r="B474" s="62"/>
      <c r="C474" s="63"/>
      <c r="D474" s="63"/>
      <c r="E474" s="63"/>
      <c r="F474" s="63"/>
      <c r="G474" s="63"/>
      <c r="H474" s="63"/>
      <c r="I474" s="63"/>
      <c r="J474" s="63"/>
      <c r="K474" s="63"/>
      <c r="L474" s="47"/>
      <c r="M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</row>
  </sheetData>
  <sheetProtection sheet="1" autoFilter="0" formatColumns="0" formatRows="0" objects="1" scenarios="1" spinCount="100000" saltValue="NmKomjeyLC+qQfAkaIP3SSWrZ0e0N+ylvNCeNQ0n7PkHlcjaUZVMvmM5fEspIam0POOwuODyIiEdtuOhG1mh5g==" hashValue="z6ai7J+nfmGz0txHn5gG86U4KPZCVlqkeSBh17AxDUJgjffITthzzqPo9fSCrS0HIaJxXFJcOrB0R13NJobNIA==" algorithmName="SHA-512" password="CC35"/>
  <autoFilter ref="C93:K47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6_01/218100001"/>
    <hyperlink ref="F102" r:id="rId2" display="https://podminky.urs.cz/item/CS_URS_2026_01/741372833"/>
    <hyperlink ref="F109" r:id="rId3" display="https://podminky.urs.cz/item/CS_URS_2026_01/218204105"/>
    <hyperlink ref="F112" r:id="rId4" display="https://podminky.urs.cz/item/CS_URS_2026_01/218100003"/>
    <hyperlink ref="F115" r:id="rId5" display="https://podminky.urs.cz/item/CS_URS_2026_01/218204201"/>
    <hyperlink ref="F118" r:id="rId6" display="https://podminky.urs.cz/item/CS_URS_2026_01/218204202"/>
    <hyperlink ref="F121" r:id="rId7" display="https://podminky.urs.cz/item/CS_URS_2026_01/218220300"/>
    <hyperlink ref="F124" r:id="rId8" display="https://podminky.urs.cz/item/CS_URS_2026_01/468051121"/>
    <hyperlink ref="F127" r:id="rId9" display="https://podminky.urs.cz/item/CS_URS_2026_01/460391123"/>
    <hyperlink ref="F130" r:id="rId10" display="https://podminky.urs.cz/item/CS_URS_2026_01/460131113"/>
    <hyperlink ref="F135" r:id="rId11" display="https://podminky.urs.cz/item/CS_URS_2026_01/469972122"/>
    <hyperlink ref="F138" r:id="rId12" display="https://podminky.urs.cz/item/CS_URS_2026_01/469981111"/>
    <hyperlink ref="F141" r:id="rId13" display="https://podminky.urs.cz/item/CS_URS_2026_01/742124830"/>
    <hyperlink ref="F144" r:id="rId14" display="https://podminky.urs.cz/item/CS_URS_2026_01/742110822"/>
    <hyperlink ref="F148" r:id="rId15" display="https://podminky.urs.cz/item/CS_URS_2026_01/210100001"/>
    <hyperlink ref="F151" r:id="rId16" display="https://podminky.urs.cz/item/CS_URS_2026_01/210100003"/>
    <hyperlink ref="F154" r:id="rId17" display="https://podminky.urs.cz/item/CS_URS_2026_01/210021055"/>
    <hyperlink ref="F161" r:id="rId18" display="https://podminky.urs.cz/item/CS_URS_2026_01/741320165"/>
    <hyperlink ref="F164" r:id="rId19" display="https://podminky.urs.cz/item/CS_URS_2026_01/741321003"/>
    <hyperlink ref="F169" r:id="rId20" display="https://podminky.urs.cz/item/CS_URS_2026_01/741330032"/>
    <hyperlink ref="F176" r:id="rId21" display="https://podminky.urs.cz/item/CS_URS_2026_01/210812011"/>
    <hyperlink ref="F182" r:id="rId22" display="https://podminky.urs.cz/item/CS_URS_2026_01/210812035"/>
    <hyperlink ref="F188" r:id="rId23" display="https://podminky.urs.cz/item/CS_URS_2026_01/998225111"/>
    <hyperlink ref="F191" r:id="rId24" display="https://podminky.urs.cz/item/CS_URS_2026_01/998225194"/>
    <hyperlink ref="F194" r:id="rId25" display="https://podminky.urs.cz/item/CS_URS_2026_01/460030011"/>
    <hyperlink ref="F197" r:id="rId26" display="https://podminky.urs.cz/item/CS_URS_2026_01/460030015"/>
    <hyperlink ref="F200" r:id="rId27" display="https://podminky.urs.cz/item/CS_URS_2026_01/460161172"/>
    <hyperlink ref="F203" r:id="rId28" display="https://podminky.urs.cz/item/CS_URS_2026_01/460431162"/>
    <hyperlink ref="F213" r:id="rId29" display="https://podminky.urs.cz/item/CS_URS_2026_01/998225111"/>
    <hyperlink ref="F216" r:id="rId30" display="https://podminky.urs.cz/item/CS_URS_2026_01/998225194"/>
    <hyperlink ref="F219" r:id="rId31" display="https://podminky.urs.cz/item/CS_URS_2026_01/460161172"/>
    <hyperlink ref="F222" r:id="rId32" display="https://podminky.urs.cz/item/CS_URS_2026_01/460431162"/>
    <hyperlink ref="F225" r:id="rId33" display="https://podminky.urs.cz/item/CS_URS_2026_01/451577877"/>
    <hyperlink ref="F228" r:id="rId34" display="https://podminky.urs.cz/item/CS_URS_2026_01/468021221"/>
    <hyperlink ref="F231" r:id="rId35" display="https://podminky.urs.cz/item/CS_URS_2026_01/460881612"/>
    <hyperlink ref="F240" r:id="rId36" display="https://podminky.urs.cz/item/CS_URS_2026_01/998225111"/>
    <hyperlink ref="F243" r:id="rId37" display="https://podminky.urs.cz/item/CS_URS_2026_01/998225194"/>
    <hyperlink ref="F246" r:id="rId38" display="https://podminky.urs.cz/item/CS_URS_2026_01/460161172"/>
    <hyperlink ref="F249" r:id="rId39" display="https://podminky.urs.cz/item/CS_URS_2026_01/460431162"/>
    <hyperlink ref="F252" r:id="rId40" display="https://podminky.urs.cz/item/CS_URS_2026_01/919123121"/>
    <hyperlink ref="F255" r:id="rId41" display="https://podminky.urs.cz/item/CS_URS_2026_01/919735111"/>
    <hyperlink ref="F258" r:id="rId42" display="https://podminky.urs.cz/item/CS_URS_2026_01/460881211"/>
    <hyperlink ref="F261" r:id="rId43" display="https://podminky.urs.cz/item/CS_URS_2026_01/460871161"/>
    <hyperlink ref="F265" r:id="rId44" display="https://podminky.urs.cz/item/CS_URS_2026_01/998225111"/>
    <hyperlink ref="F268" r:id="rId45" display="https://podminky.urs.cz/item/CS_URS_2026_01/998225194"/>
    <hyperlink ref="F271" r:id="rId46" display="https://podminky.urs.cz/item/CS_URS_2026_01/460161172"/>
    <hyperlink ref="F274" r:id="rId47" display="https://podminky.urs.cz/item/CS_URS_2026_01/460431162"/>
    <hyperlink ref="F278" r:id="rId48" display="https://podminky.urs.cz/item/CS_URS_2026_01/998225111"/>
    <hyperlink ref="F281" r:id="rId49" display="https://podminky.urs.cz/item/CS_URS_2026_01/998225194"/>
    <hyperlink ref="F284" r:id="rId50" display="https://podminky.urs.cz/item/CS_URS_2026_01/460161272"/>
    <hyperlink ref="F287" r:id="rId51" display="https://podminky.urs.cz/item/CS_URS_2026_01/460431262"/>
    <hyperlink ref="F291" r:id="rId52" display="https://podminky.urs.cz/item/CS_URS_2026_01/998225111"/>
    <hyperlink ref="F294" r:id="rId53" display="https://podminky.urs.cz/item/CS_URS_2026_01/998225194"/>
    <hyperlink ref="F299" r:id="rId54" display="https://podminky.urs.cz/item/CS_URS_2026_01/460431333"/>
    <hyperlink ref="F302" r:id="rId55" display="https://podminky.urs.cz/item/CS_URS_2026_01/460871154"/>
    <hyperlink ref="F306" r:id="rId56" display="https://podminky.urs.cz/item/CS_URS_2026_01/210220020"/>
    <hyperlink ref="F311" r:id="rId57" display="https://podminky.urs.cz/item/CS_URS_2026_01/210220302"/>
    <hyperlink ref="F319" r:id="rId58" display="https://podminky.urs.cz/item/CS_URS_2026_01/741122211"/>
    <hyperlink ref="F327" r:id="rId59" display="https://podminky.urs.cz/item/CS_URS_2026_01/741122223"/>
    <hyperlink ref="F335" r:id="rId60" display="https://podminky.urs.cz/item/CS_URS_2026_01/741110043"/>
    <hyperlink ref="F346" r:id="rId61" display="https://podminky.urs.cz/item/CS_URS_2026_01/741128021"/>
    <hyperlink ref="F349" r:id="rId62" display="https://podminky.urs.cz/item/CS_URS_2026_01/741128022"/>
    <hyperlink ref="F352" r:id="rId63" display="https://podminky.urs.cz/item/CS_URS_2026_01/460671112"/>
    <hyperlink ref="F355" r:id="rId64" display="https://podminky.urs.cz/item/CS_URS_2026_01/460821111"/>
    <hyperlink ref="F359" r:id="rId65" display="https://podminky.urs.cz/item/CS_URS_2026_01/741122142"/>
    <hyperlink ref="F365" r:id="rId66" display="https://podminky.urs.cz/item/CS_URS_2026_01/210100101"/>
    <hyperlink ref="F368" r:id="rId67" display="https://podminky.urs.cz/item/CS_URS_2026_01/210100096"/>
    <hyperlink ref="F371" r:id="rId68" display="https://podminky.urs.cz/item/CS_URS_2026_01/210203901"/>
    <hyperlink ref="F382" r:id="rId69" display="https://podminky.urs.cz/item/CS_URS_2026_01/210100252"/>
    <hyperlink ref="F391" r:id="rId70" display="https://podminky.urs.cz/item/CS_URS_2026_01/210220301"/>
    <hyperlink ref="F396" r:id="rId71" display="https://podminky.urs.cz/item/CS_URS_2026_01/210220302"/>
    <hyperlink ref="F404" r:id="rId72" display="https://podminky.urs.cz/item/CS_URS_2026_01/460611113"/>
    <hyperlink ref="F407" r:id="rId73" display="https://podminky.urs.cz/item/CS_URS_2026_01/460641124"/>
    <hyperlink ref="F410" r:id="rId74" display="https://podminky.urs.cz/item/CS_URS_2026_01/210204011"/>
    <hyperlink ref="F419" r:id="rId75" display="https://podminky.urs.cz/item/CS_URS_2026_01/945421110"/>
    <hyperlink ref="F422" r:id="rId76" display="https://podminky.urs.cz/item/CS_URS_2026_01/210204222"/>
    <hyperlink ref="F427" r:id="rId77" display="https://podminky.urs.cz/item/CS_URS_2026_01/210204103"/>
    <hyperlink ref="F434" r:id="rId78" display="https://podminky.urs.cz/item/CS_URS_2026_01/210204201"/>
    <hyperlink ref="F448" r:id="rId79" display="https://podminky.urs.cz/item/CS_URS_2026_01/210191519"/>
    <hyperlink ref="F451" r:id="rId80" display="https://podminky.urs.cz/item/CS_URS_2026_01/460841111"/>
    <hyperlink ref="F458" r:id="rId81" display="https://podminky.urs.cz/item/CS_URS_2026_01/460841141"/>
    <hyperlink ref="F461" r:id="rId82" display="https://podminky.urs.cz/item/CS_URS_2026_01/460841811"/>
    <hyperlink ref="F464" r:id="rId83" display="https://podminky.urs.cz/item/CS_URS_2026_01/892312121"/>
    <hyperlink ref="F469" r:id="rId84" display="https://podminky.urs.cz/item/CS_URS_2026_01/210280002"/>
    <hyperlink ref="F473" r:id="rId85" display="https://podminky.urs.cz/item/CS_URS_2026_01/4600100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97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Teplice - Navýšení kapacity parkovacích stání ul. Trnovanská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1848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28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20. 1. 2026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30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>Projekce dopravní Filip, s.r.o.</v>
      </c>
      <c r="F21" s="41"/>
      <c r="G21" s="41"/>
      <c r="H21" s="41"/>
      <c r="I21" s="135" t="s">
        <v>30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36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1849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ROUND((SUM(BE86:BE263)),  2)</f>
        <v>0</v>
      </c>
      <c r="G33" s="41"/>
      <c r="H33" s="41"/>
      <c r="I33" s="151">
        <v>0.20999999999999999</v>
      </c>
      <c r="J33" s="150">
        <f>ROUND(((SUM(BE86:BE263))*I33),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ROUND((SUM(BF86:BF263)),  2)</f>
        <v>0</v>
      </c>
      <c r="G34" s="41"/>
      <c r="H34" s="41"/>
      <c r="I34" s="151">
        <v>0.12</v>
      </c>
      <c r="J34" s="150">
        <f>ROUND(((SUM(BF86:BF263))*I34),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ROUND((SUM(BG86:BG263)),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ROUND((SUM(BH86:BH263)),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ROUND((SUM(BI86:BI263)),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Teplice - Navýšení kapacity parkovacích stání ul. Trnovanská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801 - Krajinářské úpravy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Teplice</v>
      </c>
      <c r="G52" s="43"/>
      <c r="H52" s="43"/>
      <c r="I52" s="35" t="s">
        <v>24</v>
      </c>
      <c r="J52" s="75" t="str">
        <f>IF(J12="","",J12)</f>
        <v>20. 1. 2026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>Projekce dopravní Filip,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105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111</v>
      </c>
      <c r="E62" s="177"/>
      <c r="F62" s="177"/>
      <c r="G62" s="177"/>
      <c r="H62" s="177"/>
      <c r="I62" s="177"/>
      <c r="J62" s="178">
        <f>J226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J231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115</v>
      </c>
      <c r="E64" s="171"/>
      <c r="F64" s="171"/>
      <c r="G64" s="171"/>
      <c r="H64" s="171"/>
      <c r="I64" s="171"/>
      <c r="J64" s="172">
        <f>J235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1850</v>
      </c>
      <c r="E65" s="177"/>
      <c r="F65" s="177"/>
      <c r="G65" s="177"/>
      <c r="H65" s="177"/>
      <c r="I65" s="177"/>
      <c r="J65" s="178">
        <f>J236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116</v>
      </c>
      <c r="E66" s="177"/>
      <c r="F66" s="177"/>
      <c r="G66" s="177"/>
      <c r="H66" s="177"/>
      <c r="I66" s="177"/>
      <c r="J66" s="178">
        <f>J242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120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Teplice - Navýšení kapacity parkovacích stání ul. Trnovanská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98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SO 801 - Krajinářské úpravy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22</v>
      </c>
      <c r="D80" s="43"/>
      <c r="E80" s="43"/>
      <c r="F80" s="30" t="str">
        <f>F12</f>
        <v>Teplice</v>
      </c>
      <c r="G80" s="43"/>
      <c r="H80" s="43"/>
      <c r="I80" s="35" t="s">
        <v>24</v>
      </c>
      <c r="J80" s="75" t="str">
        <f>IF(J12="","",J12)</f>
        <v>20. 1. 2026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26</v>
      </c>
      <c r="D82" s="43"/>
      <c r="E82" s="43"/>
      <c r="F82" s="30" t="str">
        <f>E15</f>
        <v xml:space="preserve"> </v>
      </c>
      <c r="G82" s="43"/>
      <c r="H82" s="43"/>
      <c r="I82" s="35" t="s">
        <v>33</v>
      </c>
      <c r="J82" s="39" t="str">
        <f>E21</f>
        <v>Projekce dopravní Filip, s.r.o.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31</v>
      </c>
      <c r="D83" s="43"/>
      <c r="E83" s="43"/>
      <c r="F83" s="30" t="str">
        <f>IF(E18="","",E18)</f>
        <v>Vyplň údaj</v>
      </c>
      <c r="G83" s="43"/>
      <c r="H83" s="43"/>
      <c r="I83" s="35" t="s">
        <v>36</v>
      </c>
      <c r="J83" s="39" t="str">
        <f>E24</f>
        <v xml:space="preserve"> 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121</v>
      </c>
      <c r="D85" s="183" t="s">
        <v>58</v>
      </c>
      <c r="E85" s="183" t="s">
        <v>54</v>
      </c>
      <c r="F85" s="183" t="s">
        <v>55</v>
      </c>
      <c r="G85" s="183" t="s">
        <v>122</v>
      </c>
      <c r="H85" s="183" t="s">
        <v>123</v>
      </c>
      <c r="I85" s="183" t="s">
        <v>124</v>
      </c>
      <c r="J85" s="183" t="s">
        <v>102</v>
      </c>
      <c r="K85" s="184" t="s">
        <v>125</v>
      </c>
      <c r="L85" s="185"/>
      <c r="M85" s="95" t="s">
        <v>28</v>
      </c>
      <c r="N85" s="96" t="s">
        <v>43</v>
      </c>
      <c r="O85" s="96" t="s">
        <v>126</v>
      </c>
      <c r="P85" s="96" t="s">
        <v>127</v>
      </c>
      <c r="Q85" s="96" t="s">
        <v>128</v>
      </c>
      <c r="R85" s="96" t="s">
        <v>129</v>
      </c>
      <c r="S85" s="96" t="s">
        <v>130</v>
      </c>
      <c r="T85" s="97" t="s">
        <v>131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132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P87+P235</f>
        <v>0</v>
      </c>
      <c r="Q86" s="99"/>
      <c r="R86" s="188">
        <f>R87+R235</f>
        <v>7.1020793999999992</v>
      </c>
      <c r="S86" s="99"/>
      <c r="T86" s="189">
        <f>T87+T235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72</v>
      </c>
      <c r="AU86" s="20" t="s">
        <v>103</v>
      </c>
      <c r="BK86" s="190">
        <f>BK87+BK235</f>
        <v>0</v>
      </c>
    </row>
    <row r="87" s="12" customFormat="1" ht="25.92" customHeight="1">
      <c r="A87" s="12"/>
      <c r="B87" s="191"/>
      <c r="C87" s="192"/>
      <c r="D87" s="193" t="s">
        <v>72</v>
      </c>
      <c r="E87" s="194" t="s">
        <v>133</v>
      </c>
      <c r="F87" s="194" t="s">
        <v>134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P88+P226+P231</f>
        <v>0</v>
      </c>
      <c r="Q87" s="199"/>
      <c r="R87" s="200">
        <f>R88+R226+R231</f>
        <v>6.9972799999999991</v>
      </c>
      <c r="S87" s="199"/>
      <c r="T87" s="201">
        <f>T88+T226+T231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73</v>
      </c>
      <c r="AY87" s="202" t="s">
        <v>135</v>
      </c>
      <c r="BK87" s="204">
        <f>BK88+BK226+BK231</f>
        <v>0</v>
      </c>
    </row>
    <row r="88" s="12" customFormat="1" ht="22.8" customHeight="1">
      <c r="A88" s="12"/>
      <c r="B88" s="191"/>
      <c r="C88" s="192"/>
      <c r="D88" s="193" t="s">
        <v>72</v>
      </c>
      <c r="E88" s="205" t="s">
        <v>81</v>
      </c>
      <c r="F88" s="205" t="s">
        <v>136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SUM(P89:P225)</f>
        <v>0</v>
      </c>
      <c r="Q88" s="199"/>
      <c r="R88" s="200">
        <f>SUM(R89:R225)</f>
        <v>6.9972799999999991</v>
      </c>
      <c r="S88" s="199"/>
      <c r="T88" s="201">
        <f>SUM(T89:T225)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81</v>
      </c>
      <c r="AT88" s="203" t="s">
        <v>72</v>
      </c>
      <c r="AU88" s="203" t="s">
        <v>81</v>
      </c>
      <c r="AY88" s="202" t="s">
        <v>135</v>
      </c>
      <c r="BK88" s="204">
        <f>SUM(BK89:BK225)</f>
        <v>0</v>
      </c>
    </row>
    <row r="89" s="2" customFormat="1" ht="24.15" customHeight="1">
      <c r="A89" s="41"/>
      <c r="B89" s="42"/>
      <c r="C89" s="207" t="s">
        <v>81</v>
      </c>
      <c r="D89" s="207" t="s">
        <v>137</v>
      </c>
      <c r="E89" s="208" t="s">
        <v>1851</v>
      </c>
      <c r="F89" s="209" t="s">
        <v>1852</v>
      </c>
      <c r="G89" s="210" t="s">
        <v>269</v>
      </c>
      <c r="H89" s="211">
        <v>29.908000000000001</v>
      </c>
      <c r="I89" s="212"/>
      <c r="J89" s="213">
        <f>ROUND(I89*H89,2)</f>
        <v>0</v>
      </c>
      <c r="K89" s="209" t="s">
        <v>141</v>
      </c>
      <c r="L89" s="47"/>
      <c r="M89" s="214" t="s">
        <v>28</v>
      </c>
      <c r="N89" s="215" t="s">
        <v>44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142</v>
      </c>
      <c r="AT89" s="218" t="s">
        <v>137</v>
      </c>
      <c r="AU89" s="218" t="s">
        <v>83</v>
      </c>
      <c r="AY89" s="20" t="s">
        <v>135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81</v>
      </c>
      <c r="BK89" s="219">
        <f>ROUND(I89*H89,2)</f>
        <v>0</v>
      </c>
      <c r="BL89" s="20" t="s">
        <v>142</v>
      </c>
      <c r="BM89" s="218" t="s">
        <v>1853</v>
      </c>
    </row>
    <row r="90" s="2" customFormat="1">
      <c r="A90" s="41"/>
      <c r="B90" s="42"/>
      <c r="C90" s="43"/>
      <c r="D90" s="220" t="s">
        <v>144</v>
      </c>
      <c r="E90" s="43"/>
      <c r="F90" s="221" t="s">
        <v>1854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144</v>
      </c>
      <c r="AU90" s="20" t="s">
        <v>83</v>
      </c>
    </row>
    <row r="91" s="2" customFormat="1">
      <c r="A91" s="41"/>
      <c r="B91" s="42"/>
      <c r="C91" s="43"/>
      <c r="D91" s="225" t="s">
        <v>146</v>
      </c>
      <c r="E91" s="43"/>
      <c r="F91" s="226" t="s">
        <v>1855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146</v>
      </c>
      <c r="AU91" s="20" t="s">
        <v>83</v>
      </c>
    </row>
    <row r="92" s="13" customFormat="1">
      <c r="A92" s="13"/>
      <c r="B92" s="227"/>
      <c r="C92" s="228"/>
      <c r="D92" s="220" t="s">
        <v>148</v>
      </c>
      <c r="E92" s="229" t="s">
        <v>28</v>
      </c>
      <c r="F92" s="230" t="s">
        <v>1856</v>
      </c>
      <c r="G92" s="228"/>
      <c r="H92" s="231">
        <v>9.5500000000000007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148</v>
      </c>
      <c r="AU92" s="237" t="s">
        <v>83</v>
      </c>
      <c r="AV92" s="13" t="s">
        <v>83</v>
      </c>
      <c r="AW92" s="13" t="s">
        <v>35</v>
      </c>
      <c r="AX92" s="13" t="s">
        <v>73</v>
      </c>
      <c r="AY92" s="237" t="s">
        <v>135</v>
      </c>
    </row>
    <row r="93" s="13" customFormat="1">
      <c r="A93" s="13"/>
      <c r="B93" s="227"/>
      <c r="C93" s="228"/>
      <c r="D93" s="220" t="s">
        <v>148</v>
      </c>
      <c r="E93" s="229" t="s">
        <v>28</v>
      </c>
      <c r="F93" s="230" t="s">
        <v>1857</v>
      </c>
      <c r="G93" s="228"/>
      <c r="H93" s="231">
        <v>20.358000000000001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148</v>
      </c>
      <c r="AU93" s="237" t="s">
        <v>83</v>
      </c>
      <c r="AV93" s="13" t="s">
        <v>83</v>
      </c>
      <c r="AW93" s="13" t="s">
        <v>35</v>
      </c>
      <c r="AX93" s="13" t="s">
        <v>73</v>
      </c>
      <c r="AY93" s="237" t="s">
        <v>135</v>
      </c>
    </row>
    <row r="94" s="16" customFormat="1">
      <c r="A94" s="16"/>
      <c r="B94" s="259"/>
      <c r="C94" s="260"/>
      <c r="D94" s="220" t="s">
        <v>148</v>
      </c>
      <c r="E94" s="261" t="s">
        <v>28</v>
      </c>
      <c r="F94" s="262" t="s">
        <v>172</v>
      </c>
      <c r="G94" s="260"/>
      <c r="H94" s="263">
        <v>29.908000000000001</v>
      </c>
      <c r="I94" s="264"/>
      <c r="J94" s="260"/>
      <c r="K94" s="260"/>
      <c r="L94" s="265"/>
      <c r="M94" s="266"/>
      <c r="N94" s="267"/>
      <c r="O94" s="267"/>
      <c r="P94" s="267"/>
      <c r="Q94" s="267"/>
      <c r="R94" s="267"/>
      <c r="S94" s="267"/>
      <c r="T94" s="268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69" t="s">
        <v>148</v>
      </c>
      <c r="AU94" s="269" t="s">
        <v>83</v>
      </c>
      <c r="AV94" s="16" t="s">
        <v>142</v>
      </c>
      <c r="AW94" s="16" t="s">
        <v>35</v>
      </c>
      <c r="AX94" s="16" t="s">
        <v>81</v>
      </c>
      <c r="AY94" s="269" t="s">
        <v>135</v>
      </c>
    </row>
    <row r="95" s="2" customFormat="1" ht="33" customHeight="1">
      <c r="A95" s="41"/>
      <c r="B95" s="42"/>
      <c r="C95" s="207" t="s">
        <v>83</v>
      </c>
      <c r="D95" s="207" t="s">
        <v>137</v>
      </c>
      <c r="E95" s="208" t="s">
        <v>1858</v>
      </c>
      <c r="F95" s="209" t="s">
        <v>1859</v>
      </c>
      <c r="G95" s="210" t="s">
        <v>140</v>
      </c>
      <c r="H95" s="211">
        <v>25.100000000000001</v>
      </c>
      <c r="I95" s="212"/>
      <c r="J95" s="213">
        <f>ROUND(I95*H95,2)</f>
        <v>0</v>
      </c>
      <c r="K95" s="209" t="s">
        <v>141</v>
      </c>
      <c r="L95" s="47"/>
      <c r="M95" s="214" t="s">
        <v>28</v>
      </c>
      <c r="N95" s="215" t="s">
        <v>44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142</v>
      </c>
      <c r="AT95" s="218" t="s">
        <v>137</v>
      </c>
      <c r="AU95" s="218" t="s">
        <v>83</v>
      </c>
      <c r="AY95" s="20" t="s">
        <v>135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81</v>
      </c>
      <c r="BK95" s="219">
        <f>ROUND(I95*H95,2)</f>
        <v>0</v>
      </c>
      <c r="BL95" s="20" t="s">
        <v>142</v>
      </c>
      <c r="BM95" s="218" t="s">
        <v>1860</v>
      </c>
    </row>
    <row r="96" s="2" customFormat="1">
      <c r="A96" s="41"/>
      <c r="B96" s="42"/>
      <c r="C96" s="43"/>
      <c r="D96" s="220" t="s">
        <v>144</v>
      </c>
      <c r="E96" s="43"/>
      <c r="F96" s="221" t="s">
        <v>1861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83</v>
      </c>
    </row>
    <row r="97" s="2" customFormat="1">
      <c r="A97" s="41"/>
      <c r="B97" s="42"/>
      <c r="C97" s="43"/>
      <c r="D97" s="225" t="s">
        <v>146</v>
      </c>
      <c r="E97" s="43"/>
      <c r="F97" s="226" t="s">
        <v>1862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146</v>
      </c>
      <c r="AU97" s="20" t="s">
        <v>83</v>
      </c>
    </row>
    <row r="98" s="13" customFormat="1">
      <c r="A98" s="13"/>
      <c r="B98" s="227"/>
      <c r="C98" s="228"/>
      <c r="D98" s="220" t="s">
        <v>148</v>
      </c>
      <c r="E98" s="229" t="s">
        <v>28</v>
      </c>
      <c r="F98" s="230" t="s">
        <v>1863</v>
      </c>
      <c r="G98" s="228"/>
      <c r="H98" s="231">
        <v>25.100000000000001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148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135</v>
      </c>
    </row>
    <row r="99" s="2" customFormat="1" ht="33" customHeight="1">
      <c r="A99" s="41"/>
      <c r="B99" s="42"/>
      <c r="C99" s="207" t="s">
        <v>161</v>
      </c>
      <c r="D99" s="207" t="s">
        <v>137</v>
      </c>
      <c r="E99" s="208" t="s">
        <v>1864</v>
      </c>
      <c r="F99" s="209" t="s">
        <v>1865</v>
      </c>
      <c r="G99" s="210" t="s">
        <v>140</v>
      </c>
      <c r="H99" s="211">
        <v>151.74000000000001</v>
      </c>
      <c r="I99" s="212"/>
      <c r="J99" s="213">
        <f>ROUND(I99*H99,2)</f>
        <v>0</v>
      </c>
      <c r="K99" s="209" t="s">
        <v>141</v>
      </c>
      <c r="L99" s="47"/>
      <c r="M99" s="214" t="s">
        <v>28</v>
      </c>
      <c r="N99" s="215" t="s">
        <v>44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142</v>
      </c>
      <c r="AT99" s="218" t="s">
        <v>137</v>
      </c>
      <c r="AU99" s="218" t="s">
        <v>83</v>
      </c>
      <c r="AY99" s="20" t="s">
        <v>135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81</v>
      </c>
      <c r="BK99" s="219">
        <f>ROUND(I99*H99,2)</f>
        <v>0</v>
      </c>
      <c r="BL99" s="20" t="s">
        <v>142</v>
      </c>
      <c r="BM99" s="218" t="s">
        <v>1866</v>
      </c>
    </row>
    <row r="100" s="2" customFormat="1">
      <c r="A100" s="41"/>
      <c r="B100" s="42"/>
      <c r="C100" s="43"/>
      <c r="D100" s="220" t="s">
        <v>144</v>
      </c>
      <c r="E100" s="43"/>
      <c r="F100" s="221" t="s">
        <v>1867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83</v>
      </c>
    </row>
    <row r="101" s="2" customFormat="1">
      <c r="A101" s="41"/>
      <c r="B101" s="42"/>
      <c r="C101" s="43"/>
      <c r="D101" s="225" t="s">
        <v>146</v>
      </c>
      <c r="E101" s="43"/>
      <c r="F101" s="226" t="s">
        <v>1868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146</v>
      </c>
      <c r="AU101" s="20" t="s">
        <v>83</v>
      </c>
    </row>
    <row r="102" s="13" customFormat="1">
      <c r="A102" s="13"/>
      <c r="B102" s="227"/>
      <c r="C102" s="228"/>
      <c r="D102" s="220" t="s">
        <v>148</v>
      </c>
      <c r="E102" s="229" t="s">
        <v>28</v>
      </c>
      <c r="F102" s="230" t="s">
        <v>1869</v>
      </c>
      <c r="G102" s="228"/>
      <c r="H102" s="231">
        <v>115.02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148</v>
      </c>
      <c r="AU102" s="237" t="s">
        <v>83</v>
      </c>
      <c r="AV102" s="13" t="s">
        <v>83</v>
      </c>
      <c r="AW102" s="13" t="s">
        <v>35</v>
      </c>
      <c r="AX102" s="13" t="s">
        <v>73</v>
      </c>
      <c r="AY102" s="237" t="s">
        <v>135</v>
      </c>
    </row>
    <row r="103" s="13" customFormat="1">
      <c r="A103" s="13"/>
      <c r="B103" s="227"/>
      <c r="C103" s="228"/>
      <c r="D103" s="220" t="s">
        <v>148</v>
      </c>
      <c r="E103" s="229" t="s">
        <v>28</v>
      </c>
      <c r="F103" s="230" t="s">
        <v>1870</v>
      </c>
      <c r="G103" s="228"/>
      <c r="H103" s="231">
        <v>36.719999999999999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148</v>
      </c>
      <c r="AU103" s="237" t="s">
        <v>83</v>
      </c>
      <c r="AV103" s="13" t="s">
        <v>83</v>
      </c>
      <c r="AW103" s="13" t="s">
        <v>35</v>
      </c>
      <c r="AX103" s="13" t="s">
        <v>73</v>
      </c>
      <c r="AY103" s="237" t="s">
        <v>135</v>
      </c>
    </row>
    <row r="104" s="16" customFormat="1">
      <c r="A104" s="16"/>
      <c r="B104" s="259"/>
      <c r="C104" s="260"/>
      <c r="D104" s="220" t="s">
        <v>148</v>
      </c>
      <c r="E104" s="261" t="s">
        <v>28</v>
      </c>
      <c r="F104" s="262" t="s">
        <v>172</v>
      </c>
      <c r="G104" s="260"/>
      <c r="H104" s="263">
        <v>151.74000000000001</v>
      </c>
      <c r="I104" s="264"/>
      <c r="J104" s="260"/>
      <c r="K104" s="260"/>
      <c r="L104" s="265"/>
      <c r="M104" s="266"/>
      <c r="N104" s="267"/>
      <c r="O104" s="267"/>
      <c r="P104" s="267"/>
      <c r="Q104" s="267"/>
      <c r="R104" s="267"/>
      <c r="S104" s="267"/>
      <c r="T104" s="268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69" t="s">
        <v>148</v>
      </c>
      <c r="AU104" s="269" t="s">
        <v>83</v>
      </c>
      <c r="AV104" s="16" t="s">
        <v>142</v>
      </c>
      <c r="AW104" s="16" t="s">
        <v>35</v>
      </c>
      <c r="AX104" s="16" t="s">
        <v>81</v>
      </c>
      <c r="AY104" s="269" t="s">
        <v>135</v>
      </c>
    </row>
    <row r="105" s="2" customFormat="1" ht="33" customHeight="1">
      <c r="A105" s="41"/>
      <c r="B105" s="42"/>
      <c r="C105" s="207" t="s">
        <v>142</v>
      </c>
      <c r="D105" s="207" t="s">
        <v>137</v>
      </c>
      <c r="E105" s="208" t="s">
        <v>173</v>
      </c>
      <c r="F105" s="209" t="s">
        <v>174</v>
      </c>
      <c r="G105" s="210" t="s">
        <v>140</v>
      </c>
      <c r="H105" s="211">
        <v>13.095000000000001</v>
      </c>
      <c r="I105" s="212"/>
      <c r="J105" s="213">
        <f>ROUND(I105*H105,2)</f>
        <v>0</v>
      </c>
      <c r="K105" s="209" t="s">
        <v>141</v>
      </c>
      <c r="L105" s="47"/>
      <c r="M105" s="214" t="s">
        <v>28</v>
      </c>
      <c r="N105" s="215" t="s">
        <v>44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142</v>
      </c>
      <c r="AT105" s="218" t="s">
        <v>137</v>
      </c>
      <c r="AU105" s="218" t="s">
        <v>83</v>
      </c>
      <c r="AY105" s="20" t="s">
        <v>135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81</v>
      </c>
      <c r="BK105" s="219">
        <f>ROUND(I105*H105,2)</f>
        <v>0</v>
      </c>
      <c r="BL105" s="20" t="s">
        <v>142</v>
      </c>
      <c r="BM105" s="218" t="s">
        <v>1871</v>
      </c>
    </row>
    <row r="106" s="2" customFormat="1">
      <c r="A106" s="41"/>
      <c r="B106" s="42"/>
      <c r="C106" s="43"/>
      <c r="D106" s="220" t="s">
        <v>144</v>
      </c>
      <c r="E106" s="43"/>
      <c r="F106" s="221" t="s">
        <v>176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83</v>
      </c>
    </row>
    <row r="107" s="2" customFormat="1">
      <c r="A107" s="41"/>
      <c r="B107" s="42"/>
      <c r="C107" s="43"/>
      <c r="D107" s="225" t="s">
        <v>146</v>
      </c>
      <c r="E107" s="43"/>
      <c r="F107" s="226" t="s">
        <v>177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146</v>
      </c>
      <c r="AU107" s="20" t="s">
        <v>83</v>
      </c>
    </row>
    <row r="108" s="14" customFormat="1">
      <c r="A108" s="14"/>
      <c r="B108" s="238"/>
      <c r="C108" s="239"/>
      <c r="D108" s="220" t="s">
        <v>148</v>
      </c>
      <c r="E108" s="240" t="s">
        <v>28</v>
      </c>
      <c r="F108" s="241" t="s">
        <v>1872</v>
      </c>
      <c r="G108" s="239"/>
      <c r="H108" s="240" t="s">
        <v>28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148</v>
      </c>
      <c r="AU108" s="247" t="s">
        <v>83</v>
      </c>
      <c r="AV108" s="14" t="s">
        <v>81</v>
      </c>
      <c r="AW108" s="14" t="s">
        <v>35</v>
      </c>
      <c r="AX108" s="14" t="s">
        <v>73</v>
      </c>
      <c r="AY108" s="247" t="s">
        <v>135</v>
      </c>
    </row>
    <row r="109" s="13" customFormat="1">
      <c r="A109" s="13"/>
      <c r="B109" s="227"/>
      <c r="C109" s="228"/>
      <c r="D109" s="220" t="s">
        <v>148</v>
      </c>
      <c r="E109" s="229" t="s">
        <v>28</v>
      </c>
      <c r="F109" s="230" t="s">
        <v>1873</v>
      </c>
      <c r="G109" s="228"/>
      <c r="H109" s="231">
        <v>13.095000000000001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148</v>
      </c>
      <c r="AU109" s="237" t="s">
        <v>83</v>
      </c>
      <c r="AV109" s="13" t="s">
        <v>83</v>
      </c>
      <c r="AW109" s="13" t="s">
        <v>35</v>
      </c>
      <c r="AX109" s="13" t="s">
        <v>73</v>
      </c>
      <c r="AY109" s="237" t="s">
        <v>135</v>
      </c>
    </row>
    <row r="110" s="16" customFormat="1">
      <c r="A110" s="16"/>
      <c r="B110" s="259"/>
      <c r="C110" s="260"/>
      <c r="D110" s="220" t="s">
        <v>148</v>
      </c>
      <c r="E110" s="261" t="s">
        <v>28</v>
      </c>
      <c r="F110" s="262" t="s">
        <v>172</v>
      </c>
      <c r="G110" s="260"/>
      <c r="H110" s="263">
        <v>13.095000000000001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69" t="s">
        <v>148</v>
      </c>
      <c r="AU110" s="269" t="s">
        <v>83</v>
      </c>
      <c r="AV110" s="16" t="s">
        <v>142</v>
      </c>
      <c r="AW110" s="16" t="s">
        <v>35</v>
      </c>
      <c r="AX110" s="16" t="s">
        <v>81</v>
      </c>
      <c r="AY110" s="269" t="s">
        <v>135</v>
      </c>
    </row>
    <row r="111" s="2" customFormat="1" ht="33" customHeight="1">
      <c r="A111" s="41"/>
      <c r="B111" s="42"/>
      <c r="C111" s="207" t="s">
        <v>188</v>
      </c>
      <c r="D111" s="207" t="s">
        <v>137</v>
      </c>
      <c r="E111" s="208" t="s">
        <v>1874</v>
      </c>
      <c r="F111" s="209" t="s">
        <v>1875</v>
      </c>
      <c r="G111" s="210" t="s">
        <v>140</v>
      </c>
      <c r="H111" s="211">
        <v>484.75999999999999</v>
      </c>
      <c r="I111" s="212"/>
      <c r="J111" s="213">
        <f>ROUND(I111*H111,2)</f>
        <v>0</v>
      </c>
      <c r="K111" s="209" t="s">
        <v>141</v>
      </c>
      <c r="L111" s="47"/>
      <c r="M111" s="214" t="s">
        <v>28</v>
      </c>
      <c r="N111" s="215" t="s">
        <v>44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142</v>
      </c>
      <c r="AT111" s="218" t="s">
        <v>137</v>
      </c>
      <c r="AU111" s="218" t="s">
        <v>83</v>
      </c>
      <c r="AY111" s="20" t="s">
        <v>135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81</v>
      </c>
      <c r="BK111" s="219">
        <f>ROUND(I111*H111,2)</f>
        <v>0</v>
      </c>
      <c r="BL111" s="20" t="s">
        <v>142</v>
      </c>
      <c r="BM111" s="218" t="s">
        <v>1876</v>
      </c>
    </row>
    <row r="112" s="2" customFormat="1">
      <c r="A112" s="41"/>
      <c r="B112" s="42"/>
      <c r="C112" s="43"/>
      <c r="D112" s="220" t="s">
        <v>144</v>
      </c>
      <c r="E112" s="43"/>
      <c r="F112" s="221" t="s">
        <v>1877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83</v>
      </c>
    </row>
    <row r="113" s="2" customFormat="1">
      <c r="A113" s="41"/>
      <c r="B113" s="42"/>
      <c r="C113" s="43"/>
      <c r="D113" s="225" t="s">
        <v>146</v>
      </c>
      <c r="E113" s="43"/>
      <c r="F113" s="226" t="s">
        <v>1878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83</v>
      </c>
    </row>
    <row r="114" s="14" customFormat="1">
      <c r="A114" s="14"/>
      <c r="B114" s="238"/>
      <c r="C114" s="239"/>
      <c r="D114" s="220" t="s">
        <v>148</v>
      </c>
      <c r="E114" s="240" t="s">
        <v>28</v>
      </c>
      <c r="F114" s="241" t="s">
        <v>1879</v>
      </c>
      <c r="G114" s="239"/>
      <c r="H114" s="240" t="s">
        <v>28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148</v>
      </c>
      <c r="AU114" s="247" t="s">
        <v>83</v>
      </c>
      <c r="AV114" s="14" t="s">
        <v>81</v>
      </c>
      <c r="AW114" s="14" t="s">
        <v>35</v>
      </c>
      <c r="AX114" s="14" t="s">
        <v>73</v>
      </c>
      <c r="AY114" s="247" t="s">
        <v>135</v>
      </c>
    </row>
    <row r="115" s="13" customFormat="1">
      <c r="A115" s="13"/>
      <c r="B115" s="227"/>
      <c r="C115" s="228"/>
      <c r="D115" s="220" t="s">
        <v>148</v>
      </c>
      <c r="E115" s="229" t="s">
        <v>28</v>
      </c>
      <c r="F115" s="230" t="s">
        <v>1880</v>
      </c>
      <c r="G115" s="228"/>
      <c r="H115" s="231">
        <v>118.8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148</v>
      </c>
      <c r="AU115" s="237" t="s">
        <v>83</v>
      </c>
      <c r="AV115" s="13" t="s">
        <v>83</v>
      </c>
      <c r="AW115" s="13" t="s">
        <v>35</v>
      </c>
      <c r="AX115" s="13" t="s">
        <v>73</v>
      </c>
      <c r="AY115" s="237" t="s">
        <v>135</v>
      </c>
    </row>
    <row r="116" s="13" customFormat="1">
      <c r="A116" s="13"/>
      <c r="B116" s="227"/>
      <c r="C116" s="228"/>
      <c r="D116" s="220" t="s">
        <v>148</v>
      </c>
      <c r="E116" s="229" t="s">
        <v>28</v>
      </c>
      <c r="F116" s="230" t="s">
        <v>1881</v>
      </c>
      <c r="G116" s="228"/>
      <c r="H116" s="231">
        <v>308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148</v>
      </c>
      <c r="AU116" s="237" t="s">
        <v>83</v>
      </c>
      <c r="AV116" s="13" t="s">
        <v>83</v>
      </c>
      <c r="AW116" s="13" t="s">
        <v>35</v>
      </c>
      <c r="AX116" s="13" t="s">
        <v>73</v>
      </c>
      <c r="AY116" s="237" t="s">
        <v>135</v>
      </c>
    </row>
    <row r="117" s="14" customFormat="1">
      <c r="A117" s="14"/>
      <c r="B117" s="238"/>
      <c r="C117" s="239"/>
      <c r="D117" s="220" t="s">
        <v>148</v>
      </c>
      <c r="E117" s="240" t="s">
        <v>28</v>
      </c>
      <c r="F117" s="241" t="s">
        <v>1882</v>
      </c>
      <c r="G117" s="239"/>
      <c r="H117" s="240" t="s">
        <v>28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148</v>
      </c>
      <c r="AU117" s="247" t="s">
        <v>83</v>
      </c>
      <c r="AV117" s="14" t="s">
        <v>81</v>
      </c>
      <c r="AW117" s="14" t="s">
        <v>35</v>
      </c>
      <c r="AX117" s="14" t="s">
        <v>73</v>
      </c>
      <c r="AY117" s="247" t="s">
        <v>135</v>
      </c>
    </row>
    <row r="118" s="13" customFormat="1">
      <c r="A118" s="13"/>
      <c r="B118" s="227"/>
      <c r="C118" s="228"/>
      <c r="D118" s="220" t="s">
        <v>148</v>
      </c>
      <c r="E118" s="229" t="s">
        <v>28</v>
      </c>
      <c r="F118" s="230" t="s">
        <v>1883</v>
      </c>
      <c r="G118" s="228"/>
      <c r="H118" s="231">
        <v>57.960000000000001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148</v>
      </c>
      <c r="AU118" s="237" t="s">
        <v>83</v>
      </c>
      <c r="AV118" s="13" t="s">
        <v>83</v>
      </c>
      <c r="AW118" s="13" t="s">
        <v>35</v>
      </c>
      <c r="AX118" s="13" t="s">
        <v>73</v>
      </c>
      <c r="AY118" s="237" t="s">
        <v>135</v>
      </c>
    </row>
    <row r="119" s="16" customFormat="1">
      <c r="A119" s="16"/>
      <c r="B119" s="259"/>
      <c r="C119" s="260"/>
      <c r="D119" s="220" t="s">
        <v>148</v>
      </c>
      <c r="E119" s="261" t="s">
        <v>28</v>
      </c>
      <c r="F119" s="262" t="s">
        <v>172</v>
      </c>
      <c r="G119" s="260"/>
      <c r="H119" s="263">
        <v>484.75999999999999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69" t="s">
        <v>148</v>
      </c>
      <c r="AU119" s="269" t="s">
        <v>83</v>
      </c>
      <c r="AV119" s="16" t="s">
        <v>142</v>
      </c>
      <c r="AW119" s="16" t="s">
        <v>35</v>
      </c>
      <c r="AX119" s="16" t="s">
        <v>81</v>
      </c>
      <c r="AY119" s="269" t="s">
        <v>135</v>
      </c>
    </row>
    <row r="120" s="2" customFormat="1" ht="37.8" customHeight="1">
      <c r="A120" s="41"/>
      <c r="B120" s="42"/>
      <c r="C120" s="207" t="s">
        <v>1043</v>
      </c>
      <c r="D120" s="207" t="s">
        <v>137</v>
      </c>
      <c r="E120" s="208" t="s">
        <v>189</v>
      </c>
      <c r="F120" s="209" t="s">
        <v>190</v>
      </c>
      <c r="G120" s="210" t="s">
        <v>140</v>
      </c>
      <c r="H120" s="211">
        <v>690.524</v>
      </c>
      <c r="I120" s="212"/>
      <c r="J120" s="213">
        <f>ROUND(I120*H120,2)</f>
        <v>0</v>
      </c>
      <c r="K120" s="209" t="s">
        <v>141</v>
      </c>
      <c r="L120" s="47"/>
      <c r="M120" s="214" t="s">
        <v>28</v>
      </c>
      <c r="N120" s="215" t="s">
        <v>44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142</v>
      </c>
      <c r="AT120" s="218" t="s">
        <v>137</v>
      </c>
      <c r="AU120" s="218" t="s">
        <v>83</v>
      </c>
      <c r="AY120" s="20" t="s">
        <v>135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81</v>
      </c>
      <c r="BK120" s="219">
        <f>ROUND(I120*H120,2)</f>
        <v>0</v>
      </c>
      <c r="BL120" s="20" t="s">
        <v>142</v>
      </c>
      <c r="BM120" s="218" t="s">
        <v>1884</v>
      </c>
    </row>
    <row r="121" s="2" customFormat="1">
      <c r="A121" s="41"/>
      <c r="B121" s="42"/>
      <c r="C121" s="43"/>
      <c r="D121" s="220" t="s">
        <v>144</v>
      </c>
      <c r="E121" s="43"/>
      <c r="F121" s="221" t="s">
        <v>192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83</v>
      </c>
    </row>
    <row r="122" s="2" customFormat="1">
      <c r="A122" s="41"/>
      <c r="B122" s="42"/>
      <c r="C122" s="43"/>
      <c r="D122" s="225" t="s">
        <v>146</v>
      </c>
      <c r="E122" s="43"/>
      <c r="F122" s="226" t="s">
        <v>193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146</v>
      </c>
      <c r="AU122" s="20" t="s">
        <v>83</v>
      </c>
    </row>
    <row r="123" s="13" customFormat="1">
      <c r="A123" s="13"/>
      <c r="B123" s="227"/>
      <c r="C123" s="228"/>
      <c r="D123" s="220" t="s">
        <v>148</v>
      </c>
      <c r="E123" s="229" t="s">
        <v>28</v>
      </c>
      <c r="F123" s="230" t="s">
        <v>1885</v>
      </c>
      <c r="G123" s="228"/>
      <c r="H123" s="231">
        <v>25.100000000000001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148</v>
      </c>
      <c r="AU123" s="237" t="s">
        <v>83</v>
      </c>
      <c r="AV123" s="13" t="s">
        <v>83</v>
      </c>
      <c r="AW123" s="13" t="s">
        <v>35</v>
      </c>
      <c r="AX123" s="13" t="s">
        <v>73</v>
      </c>
      <c r="AY123" s="237" t="s">
        <v>135</v>
      </c>
    </row>
    <row r="124" s="13" customFormat="1">
      <c r="A124" s="13"/>
      <c r="B124" s="227"/>
      <c r="C124" s="228"/>
      <c r="D124" s="220" t="s">
        <v>148</v>
      </c>
      <c r="E124" s="229" t="s">
        <v>28</v>
      </c>
      <c r="F124" s="230" t="s">
        <v>1886</v>
      </c>
      <c r="G124" s="228"/>
      <c r="H124" s="231">
        <v>665.42399999999998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148</v>
      </c>
      <c r="AU124" s="237" t="s">
        <v>83</v>
      </c>
      <c r="AV124" s="13" t="s">
        <v>83</v>
      </c>
      <c r="AW124" s="13" t="s">
        <v>35</v>
      </c>
      <c r="AX124" s="13" t="s">
        <v>73</v>
      </c>
      <c r="AY124" s="237" t="s">
        <v>135</v>
      </c>
    </row>
    <row r="125" s="16" customFormat="1">
      <c r="A125" s="16"/>
      <c r="B125" s="259"/>
      <c r="C125" s="260"/>
      <c r="D125" s="220" t="s">
        <v>148</v>
      </c>
      <c r="E125" s="261" t="s">
        <v>28</v>
      </c>
      <c r="F125" s="262" t="s">
        <v>172</v>
      </c>
      <c r="G125" s="260"/>
      <c r="H125" s="263">
        <v>690.524</v>
      </c>
      <c r="I125" s="264"/>
      <c r="J125" s="260"/>
      <c r="K125" s="260"/>
      <c r="L125" s="265"/>
      <c r="M125" s="266"/>
      <c r="N125" s="267"/>
      <c r="O125" s="267"/>
      <c r="P125" s="267"/>
      <c r="Q125" s="267"/>
      <c r="R125" s="267"/>
      <c r="S125" s="267"/>
      <c r="T125" s="268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9" t="s">
        <v>148</v>
      </c>
      <c r="AU125" s="269" t="s">
        <v>83</v>
      </c>
      <c r="AV125" s="16" t="s">
        <v>142</v>
      </c>
      <c r="AW125" s="16" t="s">
        <v>35</v>
      </c>
      <c r="AX125" s="16" t="s">
        <v>81</v>
      </c>
      <c r="AY125" s="269" t="s">
        <v>135</v>
      </c>
    </row>
    <row r="126" s="2" customFormat="1" ht="37.8" customHeight="1">
      <c r="A126" s="41"/>
      <c r="B126" s="42"/>
      <c r="C126" s="207" t="s">
        <v>203</v>
      </c>
      <c r="D126" s="207" t="s">
        <v>137</v>
      </c>
      <c r="E126" s="208" t="s">
        <v>204</v>
      </c>
      <c r="F126" s="209" t="s">
        <v>205</v>
      </c>
      <c r="G126" s="210" t="s">
        <v>140</v>
      </c>
      <c r="H126" s="211">
        <v>649.59500000000003</v>
      </c>
      <c r="I126" s="212"/>
      <c r="J126" s="213">
        <f>ROUND(I126*H126,2)</f>
        <v>0</v>
      </c>
      <c r="K126" s="209" t="s">
        <v>141</v>
      </c>
      <c r="L126" s="47"/>
      <c r="M126" s="214" t="s">
        <v>28</v>
      </c>
      <c r="N126" s="215" t="s">
        <v>44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142</v>
      </c>
      <c r="AT126" s="218" t="s">
        <v>137</v>
      </c>
      <c r="AU126" s="218" t="s">
        <v>83</v>
      </c>
      <c r="AY126" s="20" t="s">
        <v>135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81</v>
      </c>
      <c r="BK126" s="219">
        <f>ROUND(I126*H126,2)</f>
        <v>0</v>
      </c>
      <c r="BL126" s="20" t="s">
        <v>142</v>
      </c>
      <c r="BM126" s="218" t="s">
        <v>1887</v>
      </c>
    </row>
    <row r="127" s="2" customFormat="1">
      <c r="A127" s="41"/>
      <c r="B127" s="42"/>
      <c r="C127" s="43"/>
      <c r="D127" s="220" t="s">
        <v>144</v>
      </c>
      <c r="E127" s="43"/>
      <c r="F127" s="221" t="s">
        <v>207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144</v>
      </c>
      <c r="AU127" s="20" t="s">
        <v>83</v>
      </c>
    </row>
    <row r="128" s="2" customFormat="1">
      <c r="A128" s="41"/>
      <c r="B128" s="42"/>
      <c r="C128" s="43"/>
      <c r="D128" s="225" t="s">
        <v>146</v>
      </c>
      <c r="E128" s="43"/>
      <c r="F128" s="226" t="s">
        <v>208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146</v>
      </c>
      <c r="AU128" s="20" t="s">
        <v>83</v>
      </c>
    </row>
    <row r="129" s="2" customFormat="1">
      <c r="A129" s="41"/>
      <c r="B129" s="42"/>
      <c r="C129" s="43"/>
      <c r="D129" s="220" t="s">
        <v>209</v>
      </c>
      <c r="E129" s="43"/>
      <c r="F129" s="270" t="s">
        <v>210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209</v>
      </c>
      <c r="AU129" s="20" t="s">
        <v>83</v>
      </c>
    </row>
    <row r="130" s="13" customFormat="1">
      <c r="A130" s="13"/>
      <c r="B130" s="227"/>
      <c r="C130" s="228"/>
      <c r="D130" s="220" t="s">
        <v>148</v>
      </c>
      <c r="E130" s="229" t="s">
        <v>28</v>
      </c>
      <c r="F130" s="230" t="s">
        <v>1888</v>
      </c>
      <c r="G130" s="228"/>
      <c r="H130" s="231">
        <v>649.59500000000003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148</v>
      </c>
      <c r="AU130" s="237" t="s">
        <v>83</v>
      </c>
      <c r="AV130" s="13" t="s">
        <v>83</v>
      </c>
      <c r="AW130" s="13" t="s">
        <v>35</v>
      </c>
      <c r="AX130" s="13" t="s">
        <v>73</v>
      </c>
      <c r="AY130" s="237" t="s">
        <v>135</v>
      </c>
    </row>
    <row r="131" s="16" customFormat="1">
      <c r="A131" s="16"/>
      <c r="B131" s="259"/>
      <c r="C131" s="260"/>
      <c r="D131" s="220" t="s">
        <v>148</v>
      </c>
      <c r="E131" s="261" t="s">
        <v>28</v>
      </c>
      <c r="F131" s="262" t="s">
        <v>172</v>
      </c>
      <c r="G131" s="260"/>
      <c r="H131" s="263">
        <v>649.59500000000003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69" t="s">
        <v>148</v>
      </c>
      <c r="AU131" s="269" t="s">
        <v>83</v>
      </c>
      <c r="AV131" s="16" t="s">
        <v>142</v>
      </c>
      <c r="AW131" s="16" t="s">
        <v>35</v>
      </c>
      <c r="AX131" s="16" t="s">
        <v>81</v>
      </c>
      <c r="AY131" s="269" t="s">
        <v>135</v>
      </c>
    </row>
    <row r="132" s="2" customFormat="1" ht="24.15" customHeight="1">
      <c r="A132" s="41"/>
      <c r="B132" s="42"/>
      <c r="C132" s="207" t="s">
        <v>214</v>
      </c>
      <c r="D132" s="207" t="s">
        <v>137</v>
      </c>
      <c r="E132" s="208" t="s">
        <v>215</v>
      </c>
      <c r="F132" s="209" t="s">
        <v>216</v>
      </c>
      <c r="G132" s="210" t="s">
        <v>140</v>
      </c>
      <c r="H132" s="211">
        <v>25.100000000000001</v>
      </c>
      <c r="I132" s="212"/>
      <c r="J132" s="213">
        <f>ROUND(I132*H132,2)</f>
        <v>0</v>
      </c>
      <c r="K132" s="209" t="s">
        <v>141</v>
      </c>
      <c r="L132" s="47"/>
      <c r="M132" s="214" t="s">
        <v>28</v>
      </c>
      <c r="N132" s="215" t="s">
        <v>44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142</v>
      </c>
      <c r="AT132" s="218" t="s">
        <v>137</v>
      </c>
      <c r="AU132" s="218" t="s">
        <v>83</v>
      </c>
      <c r="AY132" s="20" t="s">
        <v>135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81</v>
      </c>
      <c r="BK132" s="219">
        <f>ROUND(I132*H132,2)</f>
        <v>0</v>
      </c>
      <c r="BL132" s="20" t="s">
        <v>142</v>
      </c>
      <c r="BM132" s="218" t="s">
        <v>1889</v>
      </c>
    </row>
    <row r="133" s="2" customFormat="1">
      <c r="A133" s="41"/>
      <c r="B133" s="42"/>
      <c r="C133" s="43"/>
      <c r="D133" s="220" t="s">
        <v>144</v>
      </c>
      <c r="E133" s="43"/>
      <c r="F133" s="221" t="s">
        <v>218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83</v>
      </c>
    </row>
    <row r="134" s="2" customFormat="1">
      <c r="A134" s="41"/>
      <c r="B134" s="42"/>
      <c r="C134" s="43"/>
      <c r="D134" s="225" t="s">
        <v>146</v>
      </c>
      <c r="E134" s="43"/>
      <c r="F134" s="226" t="s">
        <v>219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146</v>
      </c>
      <c r="AU134" s="20" t="s">
        <v>83</v>
      </c>
    </row>
    <row r="135" s="13" customFormat="1">
      <c r="A135" s="13"/>
      <c r="B135" s="227"/>
      <c r="C135" s="228"/>
      <c r="D135" s="220" t="s">
        <v>148</v>
      </c>
      <c r="E135" s="229" t="s">
        <v>28</v>
      </c>
      <c r="F135" s="230" t="s">
        <v>1890</v>
      </c>
      <c r="G135" s="228"/>
      <c r="H135" s="231">
        <v>25.100000000000001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148</v>
      </c>
      <c r="AU135" s="237" t="s">
        <v>83</v>
      </c>
      <c r="AV135" s="13" t="s">
        <v>83</v>
      </c>
      <c r="AW135" s="13" t="s">
        <v>35</v>
      </c>
      <c r="AX135" s="13" t="s">
        <v>81</v>
      </c>
      <c r="AY135" s="237" t="s">
        <v>135</v>
      </c>
    </row>
    <row r="136" s="2" customFormat="1" ht="24.15" customHeight="1">
      <c r="A136" s="41"/>
      <c r="B136" s="42"/>
      <c r="C136" s="207" t="s">
        <v>222</v>
      </c>
      <c r="D136" s="207" t="s">
        <v>137</v>
      </c>
      <c r="E136" s="208" t="s">
        <v>1891</v>
      </c>
      <c r="F136" s="209" t="s">
        <v>1892</v>
      </c>
      <c r="G136" s="210" t="s">
        <v>140</v>
      </c>
      <c r="H136" s="211">
        <v>665.42399999999998</v>
      </c>
      <c r="I136" s="212"/>
      <c r="J136" s="213">
        <f>ROUND(I136*H136,2)</f>
        <v>0</v>
      </c>
      <c r="K136" s="209" t="s">
        <v>141</v>
      </c>
      <c r="L136" s="47"/>
      <c r="M136" s="214" t="s">
        <v>28</v>
      </c>
      <c r="N136" s="215" t="s">
        <v>44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142</v>
      </c>
      <c r="AT136" s="218" t="s">
        <v>137</v>
      </c>
      <c r="AU136" s="218" t="s">
        <v>83</v>
      </c>
      <c r="AY136" s="20" t="s">
        <v>135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81</v>
      </c>
      <c r="BK136" s="219">
        <f>ROUND(I136*H136,2)</f>
        <v>0</v>
      </c>
      <c r="BL136" s="20" t="s">
        <v>142</v>
      </c>
      <c r="BM136" s="218" t="s">
        <v>1893</v>
      </c>
    </row>
    <row r="137" s="2" customFormat="1">
      <c r="A137" s="41"/>
      <c r="B137" s="42"/>
      <c r="C137" s="43"/>
      <c r="D137" s="220" t="s">
        <v>144</v>
      </c>
      <c r="E137" s="43"/>
      <c r="F137" s="221" t="s">
        <v>1894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83</v>
      </c>
    </row>
    <row r="138" s="2" customFormat="1">
      <c r="A138" s="41"/>
      <c r="B138" s="42"/>
      <c r="C138" s="43"/>
      <c r="D138" s="225" t="s">
        <v>146</v>
      </c>
      <c r="E138" s="43"/>
      <c r="F138" s="226" t="s">
        <v>1895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146</v>
      </c>
      <c r="AU138" s="20" t="s">
        <v>83</v>
      </c>
    </row>
    <row r="139" s="13" customFormat="1">
      <c r="A139" s="13"/>
      <c r="B139" s="227"/>
      <c r="C139" s="228"/>
      <c r="D139" s="220" t="s">
        <v>148</v>
      </c>
      <c r="E139" s="229" t="s">
        <v>28</v>
      </c>
      <c r="F139" s="230" t="s">
        <v>1896</v>
      </c>
      <c r="G139" s="228"/>
      <c r="H139" s="231">
        <v>665.42399999999998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148</v>
      </c>
      <c r="AU139" s="237" t="s">
        <v>83</v>
      </c>
      <c r="AV139" s="13" t="s">
        <v>83</v>
      </c>
      <c r="AW139" s="13" t="s">
        <v>35</v>
      </c>
      <c r="AX139" s="13" t="s">
        <v>81</v>
      </c>
      <c r="AY139" s="237" t="s">
        <v>135</v>
      </c>
    </row>
    <row r="140" s="2" customFormat="1" ht="24.15" customHeight="1">
      <c r="A140" s="41"/>
      <c r="B140" s="42"/>
      <c r="C140" s="207" t="s">
        <v>229</v>
      </c>
      <c r="D140" s="207" t="s">
        <v>137</v>
      </c>
      <c r="E140" s="208" t="s">
        <v>230</v>
      </c>
      <c r="F140" s="209" t="s">
        <v>231</v>
      </c>
      <c r="G140" s="210" t="s">
        <v>232</v>
      </c>
      <c r="H140" s="211">
        <v>1169.271</v>
      </c>
      <c r="I140" s="212"/>
      <c r="J140" s="213">
        <f>ROUND(I140*H140,2)</f>
        <v>0</v>
      </c>
      <c r="K140" s="209" t="s">
        <v>141</v>
      </c>
      <c r="L140" s="47"/>
      <c r="M140" s="214" t="s">
        <v>28</v>
      </c>
      <c r="N140" s="215" t="s">
        <v>44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142</v>
      </c>
      <c r="AT140" s="218" t="s">
        <v>137</v>
      </c>
      <c r="AU140" s="218" t="s">
        <v>83</v>
      </c>
      <c r="AY140" s="20" t="s">
        <v>135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81</v>
      </c>
      <c r="BK140" s="219">
        <f>ROUND(I140*H140,2)</f>
        <v>0</v>
      </c>
      <c r="BL140" s="20" t="s">
        <v>142</v>
      </c>
      <c r="BM140" s="218" t="s">
        <v>1897</v>
      </c>
    </row>
    <row r="141" s="2" customFormat="1">
      <c r="A141" s="41"/>
      <c r="B141" s="42"/>
      <c r="C141" s="43"/>
      <c r="D141" s="220" t="s">
        <v>144</v>
      </c>
      <c r="E141" s="43"/>
      <c r="F141" s="221" t="s">
        <v>234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83</v>
      </c>
    </row>
    <row r="142" s="2" customFormat="1">
      <c r="A142" s="41"/>
      <c r="B142" s="42"/>
      <c r="C142" s="43"/>
      <c r="D142" s="225" t="s">
        <v>146</v>
      </c>
      <c r="E142" s="43"/>
      <c r="F142" s="226" t="s">
        <v>235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146</v>
      </c>
      <c r="AU142" s="20" t="s">
        <v>83</v>
      </c>
    </row>
    <row r="143" s="13" customFormat="1">
      <c r="A143" s="13"/>
      <c r="B143" s="227"/>
      <c r="C143" s="228"/>
      <c r="D143" s="220" t="s">
        <v>148</v>
      </c>
      <c r="E143" s="229" t="s">
        <v>28</v>
      </c>
      <c r="F143" s="230" t="s">
        <v>1898</v>
      </c>
      <c r="G143" s="228"/>
      <c r="H143" s="231">
        <v>649.59500000000003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148</v>
      </c>
      <c r="AU143" s="237" t="s">
        <v>83</v>
      </c>
      <c r="AV143" s="13" t="s">
        <v>83</v>
      </c>
      <c r="AW143" s="13" t="s">
        <v>35</v>
      </c>
      <c r="AX143" s="13" t="s">
        <v>81</v>
      </c>
      <c r="AY143" s="237" t="s">
        <v>135</v>
      </c>
    </row>
    <row r="144" s="13" customFormat="1">
      <c r="A144" s="13"/>
      <c r="B144" s="227"/>
      <c r="C144" s="228"/>
      <c r="D144" s="220" t="s">
        <v>148</v>
      </c>
      <c r="E144" s="228"/>
      <c r="F144" s="230" t="s">
        <v>1899</v>
      </c>
      <c r="G144" s="228"/>
      <c r="H144" s="231">
        <v>1169.271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148</v>
      </c>
      <c r="AU144" s="237" t="s">
        <v>83</v>
      </c>
      <c r="AV144" s="13" t="s">
        <v>83</v>
      </c>
      <c r="AW144" s="13" t="s">
        <v>4</v>
      </c>
      <c r="AX144" s="13" t="s">
        <v>81</v>
      </c>
      <c r="AY144" s="237" t="s">
        <v>135</v>
      </c>
    </row>
    <row r="145" s="2" customFormat="1" ht="24.15" customHeight="1">
      <c r="A145" s="41"/>
      <c r="B145" s="42"/>
      <c r="C145" s="207" t="s">
        <v>238</v>
      </c>
      <c r="D145" s="207" t="s">
        <v>137</v>
      </c>
      <c r="E145" s="208" t="s">
        <v>239</v>
      </c>
      <c r="F145" s="209" t="s">
        <v>240</v>
      </c>
      <c r="G145" s="210" t="s">
        <v>140</v>
      </c>
      <c r="H145" s="211">
        <v>554.51999999999998</v>
      </c>
      <c r="I145" s="212"/>
      <c r="J145" s="213">
        <f>ROUND(I145*H145,2)</f>
        <v>0</v>
      </c>
      <c r="K145" s="209" t="s">
        <v>141</v>
      </c>
      <c r="L145" s="47"/>
      <c r="M145" s="214" t="s">
        <v>28</v>
      </c>
      <c r="N145" s="215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142</v>
      </c>
      <c r="AT145" s="218" t="s">
        <v>137</v>
      </c>
      <c r="AU145" s="218" t="s">
        <v>83</v>
      </c>
      <c r="AY145" s="20" t="s">
        <v>135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81</v>
      </c>
      <c r="BK145" s="219">
        <f>ROUND(I145*H145,2)</f>
        <v>0</v>
      </c>
      <c r="BL145" s="20" t="s">
        <v>142</v>
      </c>
      <c r="BM145" s="218" t="s">
        <v>1900</v>
      </c>
    </row>
    <row r="146" s="2" customFormat="1">
      <c r="A146" s="41"/>
      <c r="B146" s="42"/>
      <c r="C146" s="43"/>
      <c r="D146" s="220" t="s">
        <v>144</v>
      </c>
      <c r="E146" s="43"/>
      <c r="F146" s="221" t="s">
        <v>242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144</v>
      </c>
      <c r="AU146" s="20" t="s">
        <v>83</v>
      </c>
    </row>
    <row r="147" s="2" customFormat="1">
      <c r="A147" s="41"/>
      <c r="B147" s="42"/>
      <c r="C147" s="43"/>
      <c r="D147" s="225" t="s">
        <v>146</v>
      </c>
      <c r="E147" s="43"/>
      <c r="F147" s="226" t="s">
        <v>243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146</v>
      </c>
      <c r="AU147" s="20" t="s">
        <v>83</v>
      </c>
    </row>
    <row r="148" s="14" customFormat="1">
      <c r="A148" s="14"/>
      <c r="B148" s="238"/>
      <c r="C148" s="239"/>
      <c r="D148" s="220" t="s">
        <v>148</v>
      </c>
      <c r="E148" s="240" t="s">
        <v>28</v>
      </c>
      <c r="F148" s="241" t="s">
        <v>1901</v>
      </c>
      <c r="G148" s="239"/>
      <c r="H148" s="240" t="s">
        <v>28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148</v>
      </c>
      <c r="AU148" s="247" t="s">
        <v>83</v>
      </c>
      <c r="AV148" s="14" t="s">
        <v>81</v>
      </c>
      <c r="AW148" s="14" t="s">
        <v>35</v>
      </c>
      <c r="AX148" s="14" t="s">
        <v>73</v>
      </c>
      <c r="AY148" s="247" t="s">
        <v>135</v>
      </c>
    </row>
    <row r="149" s="13" customFormat="1">
      <c r="A149" s="13"/>
      <c r="B149" s="227"/>
      <c r="C149" s="228"/>
      <c r="D149" s="220" t="s">
        <v>148</v>
      </c>
      <c r="E149" s="229" t="s">
        <v>28</v>
      </c>
      <c r="F149" s="230" t="s">
        <v>1902</v>
      </c>
      <c r="G149" s="228"/>
      <c r="H149" s="231">
        <v>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148</v>
      </c>
      <c r="AU149" s="237" t="s">
        <v>83</v>
      </c>
      <c r="AV149" s="13" t="s">
        <v>83</v>
      </c>
      <c r="AW149" s="13" t="s">
        <v>35</v>
      </c>
      <c r="AX149" s="13" t="s">
        <v>73</v>
      </c>
      <c r="AY149" s="237" t="s">
        <v>135</v>
      </c>
    </row>
    <row r="150" s="13" customFormat="1">
      <c r="A150" s="13"/>
      <c r="B150" s="227"/>
      <c r="C150" s="228"/>
      <c r="D150" s="220" t="s">
        <v>148</v>
      </c>
      <c r="E150" s="229" t="s">
        <v>28</v>
      </c>
      <c r="F150" s="230" t="s">
        <v>1903</v>
      </c>
      <c r="G150" s="228"/>
      <c r="H150" s="231">
        <v>27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148</v>
      </c>
      <c r="AU150" s="237" t="s">
        <v>83</v>
      </c>
      <c r="AV150" s="13" t="s">
        <v>83</v>
      </c>
      <c r="AW150" s="13" t="s">
        <v>35</v>
      </c>
      <c r="AX150" s="13" t="s">
        <v>73</v>
      </c>
      <c r="AY150" s="237" t="s">
        <v>135</v>
      </c>
    </row>
    <row r="151" s="15" customFormat="1">
      <c r="A151" s="15"/>
      <c r="B151" s="248"/>
      <c r="C151" s="249"/>
      <c r="D151" s="220" t="s">
        <v>148</v>
      </c>
      <c r="E151" s="250" t="s">
        <v>28</v>
      </c>
      <c r="F151" s="251" t="s">
        <v>160</v>
      </c>
      <c r="G151" s="249"/>
      <c r="H151" s="252">
        <v>28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148</v>
      </c>
      <c r="AU151" s="258" t="s">
        <v>83</v>
      </c>
      <c r="AV151" s="15" t="s">
        <v>161</v>
      </c>
      <c r="AW151" s="15" t="s">
        <v>35</v>
      </c>
      <c r="AX151" s="15" t="s">
        <v>73</v>
      </c>
      <c r="AY151" s="258" t="s">
        <v>135</v>
      </c>
    </row>
    <row r="152" s="14" customFormat="1">
      <c r="A152" s="14"/>
      <c r="B152" s="238"/>
      <c r="C152" s="239"/>
      <c r="D152" s="220" t="s">
        <v>148</v>
      </c>
      <c r="E152" s="240" t="s">
        <v>28</v>
      </c>
      <c r="F152" s="241" t="s">
        <v>1904</v>
      </c>
      <c r="G152" s="239"/>
      <c r="H152" s="240" t="s">
        <v>28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148</v>
      </c>
      <c r="AU152" s="247" t="s">
        <v>83</v>
      </c>
      <c r="AV152" s="14" t="s">
        <v>81</v>
      </c>
      <c r="AW152" s="14" t="s">
        <v>35</v>
      </c>
      <c r="AX152" s="14" t="s">
        <v>73</v>
      </c>
      <c r="AY152" s="247" t="s">
        <v>135</v>
      </c>
    </row>
    <row r="153" s="13" customFormat="1">
      <c r="A153" s="13"/>
      <c r="B153" s="227"/>
      <c r="C153" s="228"/>
      <c r="D153" s="220" t="s">
        <v>148</v>
      </c>
      <c r="E153" s="229" t="s">
        <v>28</v>
      </c>
      <c r="F153" s="230" t="s">
        <v>1905</v>
      </c>
      <c r="G153" s="228"/>
      <c r="H153" s="231">
        <v>446.01999999999998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148</v>
      </c>
      <c r="AU153" s="237" t="s">
        <v>83</v>
      </c>
      <c r="AV153" s="13" t="s">
        <v>83</v>
      </c>
      <c r="AW153" s="13" t="s">
        <v>35</v>
      </c>
      <c r="AX153" s="13" t="s">
        <v>73</v>
      </c>
      <c r="AY153" s="237" t="s">
        <v>135</v>
      </c>
    </row>
    <row r="154" s="15" customFormat="1">
      <c r="A154" s="15"/>
      <c r="B154" s="248"/>
      <c r="C154" s="249"/>
      <c r="D154" s="220" t="s">
        <v>148</v>
      </c>
      <c r="E154" s="250" t="s">
        <v>28</v>
      </c>
      <c r="F154" s="251" t="s">
        <v>160</v>
      </c>
      <c r="G154" s="249"/>
      <c r="H154" s="252">
        <v>446.01999999999998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148</v>
      </c>
      <c r="AU154" s="258" t="s">
        <v>83</v>
      </c>
      <c r="AV154" s="15" t="s">
        <v>161</v>
      </c>
      <c r="AW154" s="15" t="s">
        <v>35</v>
      </c>
      <c r="AX154" s="15" t="s">
        <v>73</v>
      </c>
      <c r="AY154" s="258" t="s">
        <v>135</v>
      </c>
    </row>
    <row r="155" s="14" customFormat="1">
      <c r="A155" s="14"/>
      <c r="B155" s="238"/>
      <c r="C155" s="239"/>
      <c r="D155" s="220" t="s">
        <v>148</v>
      </c>
      <c r="E155" s="240" t="s">
        <v>28</v>
      </c>
      <c r="F155" s="241" t="s">
        <v>1906</v>
      </c>
      <c r="G155" s="239"/>
      <c r="H155" s="240" t="s">
        <v>28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148</v>
      </c>
      <c r="AU155" s="247" t="s">
        <v>83</v>
      </c>
      <c r="AV155" s="14" t="s">
        <v>81</v>
      </c>
      <c r="AW155" s="14" t="s">
        <v>35</v>
      </c>
      <c r="AX155" s="14" t="s">
        <v>73</v>
      </c>
      <c r="AY155" s="247" t="s">
        <v>135</v>
      </c>
    </row>
    <row r="156" s="13" customFormat="1">
      <c r="A156" s="13"/>
      <c r="B156" s="227"/>
      <c r="C156" s="228"/>
      <c r="D156" s="220" t="s">
        <v>148</v>
      </c>
      <c r="E156" s="229" t="s">
        <v>28</v>
      </c>
      <c r="F156" s="230" t="s">
        <v>1907</v>
      </c>
      <c r="G156" s="228"/>
      <c r="H156" s="231">
        <v>80.5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148</v>
      </c>
      <c r="AU156" s="237" t="s">
        <v>83</v>
      </c>
      <c r="AV156" s="13" t="s">
        <v>83</v>
      </c>
      <c r="AW156" s="13" t="s">
        <v>35</v>
      </c>
      <c r="AX156" s="13" t="s">
        <v>73</v>
      </c>
      <c r="AY156" s="237" t="s">
        <v>135</v>
      </c>
    </row>
    <row r="157" s="15" customFormat="1">
      <c r="A157" s="15"/>
      <c r="B157" s="248"/>
      <c r="C157" s="249"/>
      <c r="D157" s="220" t="s">
        <v>148</v>
      </c>
      <c r="E157" s="250" t="s">
        <v>28</v>
      </c>
      <c r="F157" s="251" t="s">
        <v>160</v>
      </c>
      <c r="G157" s="249"/>
      <c r="H157" s="252">
        <v>80.5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148</v>
      </c>
      <c r="AU157" s="258" t="s">
        <v>83</v>
      </c>
      <c r="AV157" s="15" t="s">
        <v>161</v>
      </c>
      <c r="AW157" s="15" t="s">
        <v>35</v>
      </c>
      <c r="AX157" s="15" t="s">
        <v>73</v>
      </c>
      <c r="AY157" s="258" t="s">
        <v>135</v>
      </c>
    </row>
    <row r="158" s="16" customFormat="1">
      <c r="A158" s="16"/>
      <c r="B158" s="259"/>
      <c r="C158" s="260"/>
      <c r="D158" s="220" t="s">
        <v>148</v>
      </c>
      <c r="E158" s="261" t="s">
        <v>28</v>
      </c>
      <c r="F158" s="262" t="s">
        <v>172</v>
      </c>
      <c r="G158" s="260"/>
      <c r="H158" s="263">
        <v>554.51999999999998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9" t="s">
        <v>148</v>
      </c>
      <c r="AU158" s="269" t="s">
        <v>83</v>
      </c>
      <c r="AV158" s="16" t="s">
        <v>142</v>
      </c>
      <c r="AW158" s="16" t="s">
        <v>35</v>
      </c>
      <c r="AX158" s="16" t="s">
        <v>81</v>
      </c>
      <c r="AY158" s="269" t="s">
        <v>135</v>
      </c>
    </row>
    <row r="159" s="2" customFormat="1" ht="16.5" customHeight="1">
      <c r="A159" s="41"/>
      <c r="B159" s="42"/>
      <c r="C159" s="271" t="s">
        <v>8</v>
      </c>
      <c r="D159" s="271" t="s">
        <v>247</v>
      </c>
      <c r="E159" s="272" t="s">
        <v>1908</v>
      </c>
      <c r="F159" s="273" t="s">
        <v>1909</v>
      </c>
      <c r="G159" s="274" t="s">
        <v>140</v>
      </c>
      <c r="H159" s="275">
        <v>33.600000000000001</v>
      </c>
      <c r="I159" s="276"/>
      <c r="J159" s="277">
        <f>ROUND(I159*H159,2)</f>
        <v>0</v>
      </c>
      <c r="K159" s="273" t="s">
        <v>141</v>
      </c>
      <c r="L159" s="278"/>
      <c r="M159" s="279" t="s">
        <v>28</v>
      </c>
      <c r="N159" s="280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214</v>
      </c>
      <c r="AT159" s="218" t="s">
        <v>247</v>
      </c>
      <c r="AU159" s="218" t="s">
        <v>83</v>
      </c>
      <c r="AY159" s="20" t="s">
        <v>135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81</v>
      </c>
      <c r="BK159" s="219">
        <f>ROUND(I159*H159,2)</f>
        <v>0</v>
      </c>
      <c r="BL159" s="20" t="s">
        <v>142</v>
      </c>
      <c r="BM159" s="218" t="s">
        <v>1910</v>
      </c>
    </row>
    <row r="160" s="2" customFormat="1">
      <c r="A160" s="41"/>
      <c r="B160" s="42"/>
      <c r="C160" s="43"/>
      <c r="D160" s="220" t="s">
        <v>144</v>
      </c>
      <c r="E160" s="43"/>
      <c r="F160" s="221" t="s">
        <v>1909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83</v>
      </c>
    </row>
    <row r="161" s="2" customFormat="1">
      <c r="A161" s="41"/>
      <c r="B161" s="42"/>
      <c r="C161" s="43"/>
      <c r="D161" s="220" t="s">
        <v>209</v>
      </c>
      <c r="E161" s="43"/>
      <c r="F161" s="270" t="s">
        <v>1911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209</v>
      </c>
      <c r="AU161" s="20" t="s">
        <v>83</v>
      </c>
    </row>
    <row r="162" s="14" customFormat="1">
      <c r="A162" s="14"/>
      <c r="B162" s="238"/>
      <c r="C162" s="239"/>
      <c r="D162" s="220" t="s">
        <v>148</v>
      </c>
      <c r="E162" s="240" t="s">
        <v>28</v>
      </c>
      <c r="F162" s="241" t="s">
        <v>1901</v>
      </c>
      <c r="G162" s="239"/>
      <c r="H162" s="240" t="s">
        <v>28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148</v>
      </c>
      <c r="AU162" s="247" t="s">
        <v>83</v>
      </c>
      <c r="AV162" s="14" t="s">
        <v>81</v>
      </c>
      <c r="AW162" s="14" t="s">
        <v>35</v>
      </c>
      <c r="AX162" s="14" t="s">
        <v>73</v>
      </c>
      <c r="AY162" s="247" t="s">
        <v>135</v>
      </c>
    </row>
    <row r="163" s="13" customFormat="1">
      <c r="A163" s="13"/>
      <c r="B163" s="227"/>
      <c r="C163" s="228"/>
      <c r="D163" s="220" t="s">
        <v>148</v>
      </c>
      <c r="E163" s="229" t="s">
        <v>28</v>
      </c>
      <c r="F163" s="230" t="s">
        <v>1902</v>
      </c>
      <c r="G163" s="228"/>
      <c r="H163" s="231">
        <v>1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148</v>
      </c>
      <c r="AU163" s="237" t="s">
        <v>83</v>
      </c>
      <c r="AV163" s="13" t="s">
        <v>83</v>
      </c>
      <c r="AW163" s="13" t="s">
        <v>35</v>
      </c>
      <c r="AX163" s="13" t="s">
        <v>73</v>
      </c>
      <c r="AY163" s="237" t="s">
        <v>135</v>
      </c>
    </row>
    <row r="164" s="13" customFormat="1">
      <c r="A164" s="13"/>
      <c r="B164" s="227"/>
      <c r="C164" s="228"/>
      <c r="D164" s="220" t="s">
        <v>148</v>
      </c>
      <c r="E164" s="229" t="s">
        <v>28</v>
      </c>
      <c r="F164" s="230" t="s">
        <v>1903</v>
      </c>
      <c r="G164" s="228"/>
      <c r="H164" s="231">
        <v>27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148</v>
      </c>
      <c r="AU164" s="237" t="s">
        <v>83</v>
      </c>
      <c r="AV164" s="13" t="s">
        <v>83</v>
      </c>
      <c r="AW164" s="13" t="s">
        <v>35</v>
      </c>
      <c r="AX164" s="13" t="s">
        <v>73</v>
      </c>
      <c r="AY164" s="237" t="s">
        <v>135</v>
      </c>
    </row>
    <row r="165" s="16" customFormat="1">
      <c r="A165" s="16"/>
      <c r="B165" s="259"/>
      <c r="C165" s="260"/>
      <c r="D165" s="220" t="s">
        <v>148</v>
      </c>
      <c r="E165" s="261" t="s">
        <v>28</v>
      </c>
      <c r="F165" s="262" t="s">
        <v>172</v>
      </c>
      <c r="G165" s="260"/>
      <c r="H165" s="263">
        <v>28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9" t="s">
        <v>148</v>
      </c>
      <c r="AU165" s="269" t="s">
        <v>83</v>
      </c>
      <c r="AV165" s="16" t="s">
        <v>142</v>
      </c>
      <c r="AW165" s="16" t="s">
        <v>35</v>
      </c>
      <c r="AX165" s="16" t="s">
        <v>81</v>
      </c>
      <c r="AY165" s="269" t="s">
        <v>135</v>
      </c>
    </row>
    <row r="166" s="13" customFormat="1">
      <c r="A166" s="13"/>
      <c r="B166" s="227"/>
      <c r="C166" s="228"/>
      <c r="D166" s="220" t="s">
        <v>148</v>
      </c>
      <c r="E166" s="228"/>
      <c r="F166" s="230" t="s">
        <v>1912</v>
      </c>
      <c r="G166" s="228"/>
      <c r="H166" s="231">
        <v>33.600000000000001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148</v>
      </c>
      <c r="AU166" s="237" t="s">
        <v>83</v>
      </c>
      <c r="AV166" s="13" t="s">
        <v>83</v>
      </c>
      <c r="AW166" s="13" t="s">
        <v>4</v>
      </c>
      <c r="AX166" s="13" t="s">
        <v>81</v>
      </c>
      <c r="AY166" s="237" t="s">
        <v>135</v>
      </c>
    </row>
    <row r="167" s="2" customFormat="1" ht="16.5" customHeight="1">
      <c r="A167" s="41"/>
      <c r="B167" s="42"/>
      <c r="C167" s="271" t="s">
        <v>253</v>
      </c>
      <c r="D167" s="271" t="s">
        <v>247</v>
      </c>
      <c r="E167" s="272" t="s">
        <v>1913</v>
      </c>
      <c r="F167" s="273" t="s">
        <v>1914</v>
      </c>
      <c r="G167" s="274" t="s">
        <v>140</v>
      </c>
      <c r="H167" s="275">
        <v>631.82399999999996</v>
      </c>
      <c r="I167" s="276"/>
      <c r="J167" s="277">
        <f>ROUND(I167*H167,2)</f>
        <v>0</v>
      </c>
      <c r="K167" s="273" t="s">
        <v>28</v>
      </c>
      <c r="L167" s="278"/>
      <c r="M167" s="279" t="s">
        <v>28</v>
      </c>
      <c r="N167" s="280" t="s">
        <v>44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214</v>
      </c>
      <c r="AT167" s="218" t="s">
        <v>247</v>
      </c>
      <c r="AU167" s="218" t="s">
        <v>83</v>
      </c>
      <c r="AY167" s="20" t="s">
        <v>135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81</v>
      </c>
      <c r="BK167" s="219">
        <f>ROUND(I167*H167,2)</f>
        <v>0</v>
      </c>
      <c r="BL167" s="20" t="s">
        <v>142</v>
      </c>
      <c r="BM167" s="218" t="s">
        <v>1915</v>
      </c>
    </row>
    <row r="168" s="2" customFormat="1">
      <c r="A168" s="41"/>
      <c r="B168" s="42"/>
      <c r="C168" s="43"/>
      <c r="D168" s="220" t="s">
        <v>144</v>
      </c>
      <c r="E168" s="43"/>
      <c r="F168" s="221" t="s">
        <v>1914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83</v>
      </c>
    </row>
    <row r="169" s="2" customFormat="1">
      <c r="A169" s="41"/>
      <c r="B169" s="42"/>
      <c r="C169" s="43"/>
      <c r="D169" s="220" t="s">
        <v>209</v>
      </c>
      <c r="E169" s="43"/>
      <c r="F169" s="270" t="s">
        <v>1916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209</v>
      </c>
      <c r="AU169" s="20" t="s">
        <v>83</v>
      </c>
    </row>
    <row r="170" s="14" customFormat="1">
      <c r="A170" s="14"/>
      <c r="B170" s="238"/>
      <c r="C170" s="239"/>
      <c r="D170" s="220" t="s">
        <v>148</v>
      </c>
      <c r="E170" s="240" t="s">
        <v>28</v>
      </c>
      <c r="F170" s="241" t="s">
        <v>1904</v>
      </c>
      <c r="G170" s="239"/>
      <c r="H170" s="240" t="s">
        <v>28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148</v>
      </c>
      <c r="AU170" s="247" t="s">
        <v>83</v>
      </c>
      <c r="AV170" s="14" t="s">
        <v>81</v>
      </c>
      <c r="AW170" s="14" t="s">
        <v>35</v>
      </c>
      <c r="AX170" s="14" t="s">
        <v>73</v>
      </c>
      <c r="AY170" s="247" t="s">
        <v>135</v>
      </c>
    </row>
    <row r="171" s="13" customFormat="1">
      <c r="A171" s="13"/>
      <c r="B171" s="227"/>
      <c r="C171" s="228"/>
      <c r="D171" s="220" t="s">
        <v>148</v>
      </c>
      <c r="E171" s="229" t="s">
        <v>28</v>
      </c>
      <c r="F171" s="230" t="s">
        <v>1905</v>
      </c>
      <c r="G171" s="228"/>
      <c r="H171" s="231">
        <v>446.01999999999998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148</v>
      </c>
      <c r="AU171" s="237" t="s">
        <v>83</v>
      </c>
      <c r="AV171" s="13" t="s">
        <v>83</v>
      </c>
      <c r="AW171" s="13" t="s">
        <v>35</v>
      </c>
      <c r="AX171" s="13" t="s">
        <v>73</v>
      </c>
      <c r="AY171" s="237" t="s">
        <v>135</v>
      </c>
    </row>
    <row r="172" s="14" customFormat="1">
      <c r="A172" s="14"/>
      <c r="B172" s="238"/>
      <c r="C172" s="239"/>
      <c r="D172" s="220" t="s">
        <v>148</v>
      </c>
      <c r="E172" s="240" t="s">
        <v>28</v>
      </c>
      <c r="F172" s="241" t="s">
        <v>1906</v>
      </c>
      <c r="G172" s="239"/>
      <c r="H172" s="240" t="s">
        <v>28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148</v>
      </c>
      <c r="AU172" s="247" t="s">
        <v>83</v>
      </c>
      <c r="AV172" s="14" t="s">
        <v>81</v>
      </c>
      <c r="AW172" s="14" t="s">
        <v>35</v>
      </c>
      <c r="AX172" s="14" t="s">
        <v>73</v>
      </c>
      <c r="AY172" s="247" t="s">
        <v>135</v>
      </c>
    </row>
    <row r="173" s="13" customFormat="1">
      <c r="A173" s="13"/>
      <c r="B173" s="227"/>
      <c r="C173" s="228"/>
      <c r="D173" s="220" t="s">
        <v>148</v>
      </c>
      <c r="E173" s="229" t="s">
        <v>28</v>
      </c>
      <c r="F173" s="230" t="s">
        <v>1907</v>
      </c>
      <c r="G173" s="228"/>
      <c r="H173" s="231">
        <v>80.5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148</v>
      </c>
      <c r="AU173" s="237" t="s">
        <v>83</v>
      </c>
      <c r="AV173" s="13" t="s">
        <v>83</v>
      </c>
      <c r="AW173" s="13" t="s">
        <v>35</v>
      </c>
      <c r="AX173" s="13" t="s">
        <v>73</v>
      </c>
      <c r="AY173" s="237" t="s">
        <v>135</v>
      </c>
    </row>
    <row r="174" s="16" customFormat="1">
      <c r="A174" s="16"/>
      <c r="B174" s="259"/>
      <c r="C174" s="260"/>
      <c r="D174" s="220" t="s">
        <v>148</v>
      </c>
      <c r="E174" s="261" t="s">
        <v>28</v>
      </c>
      <c r="F174" s="262" t="s">
        <v>172</v>
      </c>
      <c r="G174" s="260"/>
      <c r="H174" s="263">
        <v>526.51999999999998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9" t="s">
        <v>148</v>
      </c>
      <c r="AU174" s="269" t="s">
        <v>83</v>
      </c>
      <c r="AV174" s="16" t="s">
        <v>142</v>
      </c>
      <c r="AW174" s="16" t="s">
        <v>35</v>
      </c>
      <c r="AX174" s="16" t="s">
        <v>81</v>
      </c>
      <c r="AY174" s="269" t="s">
        <v>135</v>
      </c>
    </row>
    <row r="175" s="13" customFormat="1">
      <c r="A175" s="13"/>
      <c r="B175" s="227"/>
      <c r="C175" s="228"/>
      <c r="D175" s="220" t="s">
        <v>148</v>
      </c>
      <c r="E175" s="228"/>
      <c r="F175" s="230" t="s">
        <v>1917</v>
      </c>
      <c r="G175" s="228"/>
      <c r="H175" s="231">
        <v>631.82399999999996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148</v>
      </c>
      <c r="AU175" s="237" t="s">
        <v>83</v>
      </c>
      <c r="AV175" s="13" t="s">
        <v>83</v>
      </c>
      <c r="AW175" s="13" t="s">
        <v>4</v>
      </c>
      <c r="AX175" s="13" t="s">
        <v>81</v>
      </c>
      <c r="AY175" s="237" t="s">
        <v>135</v>
      </c>
    </row>
    <row r="176" s="2" customFormat="1" ht="37.8" customHeight="1">
      <c r="A176" s="41"/>
      <c r="B176" s="42"/>
      <c r="C176" s="207" t="s">
        <v>260</v>
      </c>
      <c r="D176" s="207" t="s">
        <v>137</v>
      </c>
      <c r="E176" s="208" t="s">
        <v>267</v>
      </c>
      <c r="F176" s="209" t="s">
        <v>268</v>
      </c>
      <c r="G176" s="210" t="s">
        <v>269</v>
      </c>
      <c r="H176" s="211">
        <v>251</v>
      </c>
      <c r="I176" s="212"/>
      <c r="J176" s="213">
        <f>ROUND(I176*H176,2)</f>
        <v>0</v>
      </c>
      <c r="K176" s="209" t="s">
        <v>141</v>
      </c>
      <c r="L176" s="47"/>
      <c r="M176" s="214" t="s">
        <v>28</v>
      </c>
      <c r="N176" s="215" t="s">
        <v>44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142</v>
      </c>
      <c r="AT176" s="218" t="s">
        <v>137</v>
      </c>
      <c r="AU176" s="218" t="s">
        <v>83</v>
      </c>
      <c r="AY176" s="20" t="s">
        <v>135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81</v>
      </c>
      <c r="BK176" s="219">
        <f>ROUND(I176*H176,2)</f>
        <v>0</v>
      </c>
      <c r="BL176" s="20" t="s">
        <v>142</v>
      </c>
      <c r="BM176" s="218" t="s">
        <v>1918</v>
      </c>
    </row>
    <row r="177" s="2" customFormat="1">
      <c r="A177" s="41"/>
      <c r="B177" s="42"/>
      <c r="C177" s="43"/>
      <c r="D177" s="220" t="s">
        <v>144</v>
      </c>
      <c r="E177" s="43"/>
      <c r="F177" s="221" t="s">
        <v>271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144</v>
      </c>
      <c r="AU177" s="20" t="s">
        <v>83</v>
      </c>
    </row>
    <row r="178" s="2" customFormat="1">
      <c r="A178" s="41"/>
      <c r="B178" s="42"/>
      <c r="C178" s="43"/>
      <c r="D178" s="225" t="s">
        <v>146</v>
      </c>
      <c r="E178" s="43"/>
      <c r="F178" s="226" t="s">
        <v>272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146</v>
      </c>
      <c r="AU178" s="20" t="s">
        <v>83</v>
      </c>
    </row>
    <row r="179" s="14" customFormat="1">
      <c r="A179" s="14"/>
      <c r="B179" s="238"/>
      <c r="C179" s="239"/>
      <c r="D179" s="220" t="s">
        <v>148</v>
      </c>
      <c r="E179" s="240" t="s">
        <v>28</v>
      </c>
      <c r="F179" s="241" t="s">
        <v>1919</v>
      </c>
      <c r="G179" s="239"/>
      <c r="H179" s="240" t="s">
        <v>28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148</v>
      </c>
      <c r="AU179" s="247" t="s">
        <v>83</v>
      </c>
      <c r="AV179" s="14" t="s">
        <v>81</v>
      </c>
      <c r="AW179" s="14" t="s">
        <v>35</v>
      </c>
      <c r="AX179" s="14" t="s">
        <v>73</v>
      </c>
      <c r="AY179" s="247" t="s">
        <v>135</v>
      </c>
    </row>
    <row r="180" s="13" customFormat="1">
      <c r="A180" s="13"/>
      <c r="B180" s="227"/>
      <c r="C180" s="228"/>
      <c r="D180" s="220" t="s">
        <v>148</v>
      </c>
      <c r="E180" s="229" t="s">
        <v>28</v>
      </c>
      <c r="F180" s="230" t="s">
        <v>1920</v>
      </c>
      <c r="G180" s="228"/>
      <c r="H180" s="231">
        <v>251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148</v>
      </c>
      <c r="AU180" s="237" t="s">
        <v>83</v>
      </c>
      <c r="AV180" s="13" t="s">
        <v>83</v>
      </c>
      <c r="AW180" s="13" t="s">
        <v>35</v>
      </c>
      <c r="AX180" s="13" t="s">
        <v>73</v>
      </c>
      <c r="AY180" s="237" t="s">
        <v>135</v>
      </c>
    </row>
    <row r="181" s="16" customFormat="1">
      <c r="A181" s="16"/>
      <c r="B181" s="259"/>
      <c r="C181" s="260"/>
      <c r="D181" s="220" t="s">
        <v>148</v>
      </c>
      <c r="E181" s="261" t="s">
        <v>28</v>
      </c>
      <c r="F181" s="262" t="s">
        <v>172</v>
      </c>
      <c r="G181" s="260"/>
      <c r="H181" s="263">
        <v>251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9" t="s">
        <v>148</v>
      </c>
      <c r="AU181" s="269" t="s">
        <v>83</v>
      </c>
      <c r="AV181" s="16" t="s">
        <v>142</v>
      </c>
      <c r="AW181" s="16" t="s">
        <v>35</v>
      </c>
      <c r="AX181" s="16" t="s">
        <v>81</v>
      </c>
      <c r="AY181" s="269" t="s">
        <v>135</v>
      </c>
    </row>
    <row r="182" s="2" customFormat="1" ht="24.15" customHeight="1">
      <c r="A182" s="41"/>
      <c r="B182" s="42"/>
      <c r="C182" s="207" t="s">
        <v>266</v>
      </c>
      <c r="D182" s="207" t="s">
        <v>137</v>
      </c>
      <c r="E182" s="208" t="s">
        <v>275</v>
      </c>
      <c r="F182" s="209" t="s">
        <v>276</v>
      </c>
      <c r="G182" s="210" t="s">
        <v>269</v>
      </c>
      <c r="H182" s="211">
        <v>251</v>
      </c>
      <c r="I182" s="212"/>
      <c r="J182" s="213">
        <f>ROUND(I182*H182,2)</f>
        <v>0</v>
      </c>
      <c r="K182" s="209" t="s">
        <v>141</v>
      </c>
      <c r="L182" s="47"/>
      <c r="M182" s="214" t="s">
        <v>28</v>
      </c>
      <c r="N182" s="215" t="s">
        <v>44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142</v>
      </c>
      <c r="AT182" s="218" t="s">
        <v>137</v>
      </c>
      <c r="AU182" s="218" t="s">
        <v>83</v>
      </c>
      <c r="AY182" s="20" t="s">
        <v>135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81</v>
      </c>
      <c r="BK182" s="219">
        <f>ROUND(I182*H182,2)</f>
        <v>0</v>
      </c>
      <c r="BL182" s="20" t="s">
        <v>142</v>
      </c>
      <c r="BM182" s="218" t="s">
        <v>1921</v>
      </c>
    </row>
    <row r="183" s="2" customFormat="1">
      <c r="A183" s="41"/>
      <c r="B183" s="42"/>
      <c r="C183" s="43"/>
      <c r="D183" s="220" t="s">
        <v>144</v>
      </c>
      <c r="E183" s="43"/>
      <c r="F183" s="221" t="s">
        <v>278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83</v>
      </c>
    </row>
    <row r="184" s="2" customFormat="1">
      <c r="A184" s="41"/>
      <c r="B184" s="42"/>
      <c r="C184" s="43"/>
      <c r="D184" s="225" t="s">
        <v>146</v>
      </c>
      <c r="E184" s="43"/>
      <c r="F184" s="226" t="s">
        <v>279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146</v>
      </c>
      <c r="AU184" s="20" t="s">
        <v>83</v>
      </c>
    </row>
    <row r="185" s="14" customFormat="1">
      <c r="A185" s="14"/>
      <c r="B185" s="238"/>
      <c r="C185" s="239"/>
      <c r="D185" s="220" t="s">
        <v>148</v>
      </c>
      <c r="E185" s="240" t="s">
        <v>28</v>
      </c>
      <c r="F185" s="241" t="s">
        <v>1919</v>
      </c>
      <c r="G185" s="239"/>
      <c r="H185" s="240" t="s">
        <v>28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148</v>
      </c>
      <c r="AU185" s="247" t="s">
        <v>83</v>
      </c>
      <c r="AV185" s="14" t="s">
        <v>81</v>
      </c>
      <c r="AW185" s="14" t="s">
        <v>35</v>
      </c>
      <c r="AX185" s="14" t="s">
        <v>73</v>
      </c>
      <c r="AY185" s="247" t="s">
        <v>135</v>
      </c>
    </row>
    <row r="186" s="13" customFormat="1">
      <c r="A186" s="13"/>
      <c r="B186" s="227"/>
      <c r="C186" s="228"/>
      <c r="D186" s="220" t="s">
        <v>148</v>
      </c>
      <c r="E186" s="229" t="s">
        <v>28</v>
      </c>
      <c r="F186" s="230" t="s">
        <v>1922</v>
      </c>
      <c r="G186" s="228"/>
      <c r="H186" s="231">
        <v>251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148</v>
      </c>
      <c r="AU186" s="237" t="s">
        <v>83</v>
      </c>
      <c r="AV186" s="13" t="s">
        <v>83</v>
      </c>
      <c r="AW186" s="13" t="s">
        <v>35</v>
      </c>
      <c r="AX186" s="13" t="s">
        <v>81</v>
      </c>
      <c r="AY186" s="237" t="s">
        <v>135</v>
      </c>
    </row>
    <row r="187" s="2" customFormat="1" ht="24.15" customHeight="1">
      <c r="A187" s="41"/>
      <c r="B187" s="42"/>
      <c r="C187" s="207" t="s">
        <v>274</v>
      </c>
      <c r="D187" s="207" t="s">
        <v>137</v>
      </c>
      <c r="E187" s="208" t="s">
        <v>1923</v>
      </c>
      <c r="F187" s="209" t="s">
        <v>1924</v>
      </c>
      <c r="G187" s="210" t="s">
        <v>269</v>
      </c>
      <c r="H187" s="211">
        <v>1616</v>
      </c>
      <c r="I187" s="212"/>
      <c r="J187" s="213">
        <f>ROUND(I187*H187,2)</f>
        <v>0</v>
      </c>
      <c r="K187" s="209" t="s">
        <v>141</v>
      </c>
      <c r="L187" s="47"/>
      <c r="M187" s="214" t="s">
        <v>28</v>
      </c>
      <c r="N187" s="215" t="s">
        <v>44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142</v>
      </c>
      <c r="AT187" s="218" t="s">
        <v>137</v>
      </c>
      <c r="AU187" s="218" t="s">
        <v>83</v>
      </c>
      <c r="AY187" s="20" t="s">
        <v>135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81</v>
      </c>
      <c r="BK187" s="219">
        <f>ROUND(I187*H187,2)</f>
        <v>0</v>
      </c>
      <c r="BL187" s="20" t="s">
        <v>142</v>
      </c>
      <c r="BM187" s="218" t="s">
        <v>1925</v>
      </c>
    </row>
    <row r="188" s="2" customFormat="1">
      <c r="A188" s="41"/>
      <c r="B188" s="42"/>
      <c r="C188" s="43"/>
      <c r="D188" s="220" t="s">
        <v>144</v>
      </c>
      <c r="E188" s="43"/>
      <c r="F188" s="221" t="s">
        <v>1926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144</v>
      </c>
      <c r="AU188" s="20" t="s">
        <v>83</v>
      </c>
    </row>
    <row r="189" s="2" customFormat="1">
      <c r="A189" s="41"/>
      <c r="B189" s="42"/>
      <c r="C189" s="43"/>
      <c r="D189" s="225" t="s">
        <v>146</v>
      </c>
      <c r="E189" s="43"/>
      <c r="F189" s="226" t="s">
        <v>1927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146</v>
      </c>
      <c r="AU189" s="20" t="s">
        <v>83</v>
      </c>
    </row>
    <row r="190" s="13" customFormat="1">
      <c r="A190" s="13"/>
      <c r="B190" s="227"/>
      <c r="C190" s="228"/>
      <c r="D190" s="220" t="s">
        <v>148</v>
      </c>
      <c r="E190" s="229" t="s">
        <v>28</v>
      </c>
      <c r="F190" s="230" t="s">
        <v>1928</v>
      </c>
      <c r="G190" s="228"/>
      <c r="H190" s="231">
        <v>1616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148</v>
      </c>
      <c r="AU190" s="237" t="s">
        <v>83</v>
      </c>
      <c r="AV190" s="13" t="s">
        <v>83</v>
      </c>
      <c r="AW190" s="13" t="s">
        <v>35</v>
      </c>
      <c r="AX190" s="13" t="s">
        <v>81</v>
      </c>
      <c r="AY190" s="237" t="s">
        <v>135</v>
      </c>
    </row>
    <row r="191" s="2" customFormat="1" ht="16.5" customHeight="1">
      <c r="A191" s="41"/>
      <c r="B191" s="42"/>
      <c r="C191" s="271" t="s">
        <v>280</v>
      </c>
      <c r="D191" s="271" t="s">
        <v>247</v>
      </c>
      <c r="E191" s="272" t="s">
        <v>1929</v>
      </c>
      <c r="F191" s="273" t="s">
        <v>1930</v>
      </c>
      <c r="G191" s="274" t="s">
        <v>1275</v>
      </c>
      <c r="H191" s="275">
        <v>48.479999999999997</v>
      </c>
      <c r="I191" s="276"/>
      <c r="J191" s="277">
        <f>ROUND(I191*H191,2)</f>
        <v>0</v>
      </c>
      <c r="K191" s="273" t="s">
        <v>141</v>
      </c>
      <c r="L191" s="278"/>
      <c r="M191" s="279" t="s">
        <v>28</v>
      </c>
      <c r="N191" s="280" t="s">
        <v>44</v>
      </c>
      <c r="O191" s="87"/>
      <c r="P191" s="216">
        <f>O191*H191</f>
        <v>0</v>
      </c>
      <c r="Q191" s="216">
        <v>0.001</v>
      </c>
      <c r="R191" s="216">
        <f>Q191*H191</f>
        <v>0.048479999999999995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214</v>
      </c>
      <c r="AT191" s="218" t="s">
        <v>247</v>
      </c>
      <c r="AU191" s="218" t="s">
        <v>83</v>
      </c>
      <c r="AY191" s="20" t="s">
        <v>135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81</v>
      </c>
      <c r="BK191" s="219">
        <f>ROUND(I191*H191,2)</f>
        <v>0</v>
      </c>
      <c r="BL191" s="20" t="s">
        <v>142</v>
      </c>
      <c r="BM191" s="218" t="s">
        <v>1931</v>
      </c>
    </row>
    <row r="192" s="2" customFormat="1">
      <c r="A192" s="41"/>
      <c r="B192" s="42"/>
      <c r="C192" s="43"/>
      <c r="D192" s="220" t="s">
        <v>144</v>
      </c>
      <c r="E192" s="43"/>
      <c r="F192" s="221" t="s">
        <v>1930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83</v>
      </c>
    </row>
    <row r="193" s="13" customFormat="1">
      <c r="A193" s="13"/>
      <c r="B193" s="227"/>
      <c r="C193" s="228"/>
      <c r="D193" s="220" t="s">
        <v>148</v>
      </c>
      <c r="E193" s="229" t="s">
        <v>28</v>
      </c>
      <c r="F193" s="230" t="s">
        <v>1932</v>
      </c>
      <c r="G193" s="228"/>
      <c r="H193" s="231">
        <v>48.479999999999997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148</v>
      </c>
      <c r="AU193" s="237" t="s">
        <v>83</v>
      </c>
      <c r="AV193" s="13" t="s">
        <v>83</v>
      </c>
      <c r="AW193" s="13" t="s">
        <v>35</v>
      </c>
      <c r="AX193" s="13" t="s">
        <v>81</v>
      </c>
      <c r="AY193" s="237" t="s">
        <v>135</v>
      </c>
    </row>
    <row r="194" s="2" customFormat="1" ht="33" customHeight="1">
      <c r="A194" s="41"/>
      <c r="B194" s="42"/>
      <c r="C194" s="207" t="s">
        <v>287</v>
      </c>
      <c r="D194" s="207" t="s">
        <v>137</v>
      </c>
      <c r="E194" s="208" t="s">
        <v>1933</v>
      </c>
      <c r="F194" s="209" t="s">
        <v>1934</v>
      </c>
      <c r="G194" s="210" t="s">
        <v>269</v>
      </c>
      <c r="H194" s="211">
        <v>1616</v>
      </c>
      <c r="I194" s="212"/>
      <c r="J194" s="213">
        <f>ROUND(I194*H194,2)</f>
        <v>0</v>
      </c>
      <c r="K194" s="209" t="s">
        <v>141</v>
      </c>
      <c r="L194" s="47"/>
      <c r="M194" s="214" t="s">
        <v>28</v>
      </c>
      <c r="N194" s="215" t="s">
        <v>44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142</v>
      </c>
      <c r="AT194" s="218" t="s">
        <v>137</v>
      </c>
      <c r="AU194" s="218" t="s">
        <v>83</v>
      </c>
      <c r="AY194" s="20" t="s">
        <v>135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81</v>
      </c>
      <c r="BK194" s="219">
        <f>ROUND(I194*H194,2)</f>
        <v>0</v>
      </c>
      <c r="BL194" s="20" t="s">
        <v>142</v>
      </c>
      <c r="BM194" s="218" t="s">
        <v>1935</v>
      </c>
    </row>
    <row r="195" s="2" customFormat="1">
      <c r="A195" s="41"/>
      <c r="B195" s="42"/>
      <c r="C195" s="43"/>
      <c r="D195" s="220" t="s">
        <v>144</v>
      </c>
      <c r="E195" s="43"/>
      <c r="F195" s="221" t="s">
        <v>1936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83</v>
      </c>
    </row>
    <row r="196" s="2" customFormat="1">
      <c r="A196" s="41"/>
      <c r="B196" s="42"/>
      <c r="C196" s="43"/>
      <c r="D196" s="225" t="s">
        <v>146</v>
      </c>
      <c r="E196" s="43"/>
      <c r="F196" s="226" t="s">
        <v>1937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146</v>
      </c>
      <c r="AU196" s="20" t="s">
        <v>83</v>
      </c>
    </row>
    <row r="197" s="14" customFormat="1">
      <c r="A197" s="14"/>
      <c r="B197" s="238"/>
      <c r="C197" s="239"/>
      <c r="D197" s="220" t="s">
        <v>148</v>
      </c>
      <c r="E197" s="240" t="s">
        <v>28</v>
      </c>
      <c r="F197" s="241" t="s">
        <v>1919</v>
      </c>
      <c r="G197" s="239"/>
      <c r="H197" s="240" t="s">
        <v>28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148</v>
      </c>
      <c r="AU197" s="247" t="s">
        <v>83</v>
      </c>
      <c r="AV197" s="14" t="s">
        <v>81</v>
      </c>
      <c r="AW197" s="14" t="s">
        <v>35</v>
      </c>
      <c r="AX197" s="14" t="s">
        <v>73</v>
      </c>
      <c r="AY197" s="247" t="s">
        <v>135</v>
      </c>
    </row>
    <row r="198" s="13" customFormat="1">
      <c r="A198" s="13"/>
      <c r="B198" s="227"/>
      <c r="C198" s="228"/>
      <c r="D198" s="220" t="s">
        <v>148</v>
      </c>
      <c r="E198" s="229" t="s">
        <v>28</v>
      </c>
      <c r="F198" s="230" t="s">
        <v>1928</v>
      </c>
      <c r="G198" s="228"/>
      <c r="H198" s="231">
        <v>1616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148</v>
      </c>
      <c r="AU198" s="237" t="s">
        <v>83</v>
      </c>
      <c r="AV198" s="13" t="s">
        <v>83</v>
      </c>
      <c r="AW198" s="13" t="s">
        <v>35</v>
      </c>
      <c r="AX198" s="13" t="s">
        <v>81</v>
      </c>
      <c r="AY198" s="237" t="s">
        <v>135</v>
      </c>
    </row>
    <row r="199" s="2" customFormat="1" ht="16.5" customHeight="1">
      <c r="A199" s="41"/>
      <c r="B199" s="42"/>
      <c r="C199" s="271" t="s">
        <v>294</v>
      </c>
      <c r="D199" s="271" t="s">
        <v>247</v>
      </c>
      <c r="E199" s="272" t="s">
        <v>1938</v>
      </c>
      <c r="F199" s="273" t="s">
        <v>1939</v>
      </c>
      <c r="G199" s="274" t="s">
        <v>140</v>
      </c>
      <c r="H199" s="275">
        <v>32.32</v>
      </c>
      <c r="I199" s="276"/>
      <c r="J199" s="277">
        <f>ROUND(I199*H199,2)</f>
        <v>0</v>
      </c>
      <c r="K199" s="273" t="s">
        <v>28</v>
      </c>
      <c r="L199" s="278"/>
      <c r="M199" s="279" t="s">
        <v>28</v>
      </c>
      <c r="N199" s="280" t="s">
        <v>44</v>
      </c>
      <c r="O199" s="87"/>
      <c r="P199" s="216">
        <f>O199*H199</f>
        <v>0</v>
      </c>
      <c r="Q199" s="216">
        <v>0.20999999999999999</v>
      </c>
      <c r="R199" s="216">
        <f>Q199*H199</f>
        <v>6.7871999999999995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214</v>
      </c>
      <c r="AT199" s="218" t="s">
        <v>247</v>
      </c>
      <c r="AU199" s="218" t="s">
        <v>83</v>
      </c>
      <c r="AY199" s="20" t="s">
        <v>135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81</v>
      </c>
      <c r="BK199" s="219">
        <f>ROUND(I199*H199,2)</f>
        <v>0</v>
      </c>
      <c r="BL199" s="20" t="s">
        <v>142</v>
      </c>
      <c r="BM199" s="218" t="s">
        <v>1940</v>
      </c>
    </row>
    <row r="200" s="2" customFormat="1">
      <c r="A200" s="41"/>
      <c r="B200" s="42"/>
      <c r="C200" s="43"/>
      <c r="D200" s="220" t="s">
        <v>144</v>
      </c>
      <c r="E200" s="43"/>
      <c r="F200" s="221" t="s">
        <v>1939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144</v>
      </c>
      <c r="AU200" s="20" t="s">
        <v>83</v>
      </c>
    </row>
    <row r="201" s="2" customFormat="1">
      <c r="A201" s="41"/>
      <c r="B201" s="42"/>
      <c r="C201" s="43"/>
      <c r="D201" s="220" t="s">
        <v>209</v>
      </c>
      <c r="E201" s="43"/>
      <c r="F201" s="270" t="s">
        <v>1941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209</v>
      </c>
      <c r="AU201" s="20" t="s">
        <v>83</v>
      </c>
    </row>
    <row r="202" s="13" customFormat="1">
      <c r="A202" s="13"/>
      <c r="B202" s="227"/>
      <c r="C202" s="228"/>
      <c r="D202" s="220" t="s">
        <v>148</v>
      </c>
      <c r="E202" s="229" t="s">
        <v>28</v>
      </c>
      <c r="F202" s="230" t="s">
        <v>1942</v>
      </c>
      <c r="G202" s="228"/>
      <c r="H202" s="231">
        <v>32.32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148</v>
      </c>
      <c r="AU202" s="237" t="s">
        <v>83</v>
      </c>
      <c r="AV202" s="13" t="s">
        <v>83</v>
      </c>
      <c r="AW202" s="13" t="s">
        <v>35</v>
      </c>
      <c r="AX202" s="13" t="s">
        <v>81</v>
      </c>
      <c r="AY202" s="237" t="s">
        <v>135</v>
      </c>
    </row>
    <row r="203" s="2" customFormat="1" ht="33" customHeight="1">
      <c r="A203" s="41"/>
      <c r="B203" s="42"/>
      <c r="C203" s="207" t="s">
        <v>301</v>
      </c>
      <c r="D203" s="207" t="s">
        <v>137</v>
      </c>
      <c r="E203" s="208" t="s">
        <v>288</v>
      </c>
      <c r="F203" s="209" t="s">
        <v>289</v>
      </c>
      <c r="G203" s="210" t="s">
        <v>269</v>
      </c>
      <c r="H203" s="211">
        <v>677</v>
      </c>
      <c r="I203" s="212"/>
      <c r="J203" s="213">
        <f>ROUND(I203*H203,2)</f>
        <v>0</v>
      </c>
      <c r="K203" s="209" t="s">
        <v>141</v>
      </c>
      <c r="L203" s="47"/>
      <c r="M203" s="214" t="s">
        <v>28</v>
      </c>
      <c r="N203" s="215" t="s">
        <v>44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142</v>
      </c>
      <c r="AT203" s="218" t="s">
        <v>137</v>
      </c>
      <c r="AU203" s="218" t="s">
        <v>83</v>
      </c>
      <c r="AY203" s="20" t="s">
        <v>135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81</v>
      </c>
      <c r="BK203" s="219">
        <f>ROUND(I203*H203,2)</f>
        <v>0</v>
      </c>
      <c r="BL203" s="20" t="s">
        <v>142</v>
      </c>
      <c r="BM203" s="218" t="s">
        <v>1943</v>
      </c>
    </row>
    <row r="204" s="2" customFormat="1">
      <c r="A204" s="41"/>
      <c r="B204" s="42"/>
      <c r="C204" s="43"/>
      <c r="D204" s="220" t="s">
        <v>144</v>
      </c>
      <c r="E204" s="43"/>
      <c r="F204" s="221" t="s">
        <v>291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83</v>
      </c>
    </row>
    <row r="205" s="2" customFormat="1">
      <c r="A205" s="41"/>
      <c r="B205" s="42"/>
      <c r="C205" s="43"/>
      <c r="D205" s="225" t="s">
        <v>146</v>
      </c>
      <c r="E205" s="43"/>
      <c r="F205" s="226" t="s">
        <v>292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146</v>
      </c>
      <c r="AU205" s="20" t="s">
        <v>83</v>
      </c>
    </row>
    <row r="206" s="14" customFormat="1">
      <c r="A206" s="14"/>
      <c r="B206" s="238"/>
      <c r="C206" s="239"/>
      <c r="D206" s="220" t="s">
        <v>148</v>
      </c>
      <c r="E206" s="240" t="s">
        <v>28</v>
      </c>
      <c r="F206" s="241" t="s">
        <v>1919</v>
      </c>
      <c r="G206" s="239"/>
      <c r="H206" s="240" t="s">
        <v>28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148</v>
      </c>
      <c r="AU206" s="247" t="s">
        <v>83</v>
      </c>
      <c r="AV206" s="14" t="s">
        <v>81</v>
      </c>
      <c r="AW206" s="14" t="s">
        <v>35</v>
      </c>
      <c r="AX206" s="14" t="s">
        <v>73</v>
      </c>
      <c r="AY206" s="247" t="s">
        <v>135</v>
      </c>
    </row>
    <row r="207" s="13" customFormat="1">
      <c r="A207" s="13"/>
      <c r="B207" s="227"/>
      <c r="C207" s="228"/>
      <c r="D207" s="220" t="s">
        <v>148</v>
      </c>
      <c r="E207" s="229" t="s">
        <v>28</v>
      </c>
      <c r="F207" s="230" t="s">
        <v>1920</v>
      </c>
      <c r="G207" s="228"/>
      <c r="H207" s="231">
        <v>251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148</v>
      </c>
      <c r="AU207" s="237" t="s">
        <v>83</v>
      </c>
      <c r="AV207" s="13" t="s">
        <v>83</v>
      </c>
      <c r="AW207" s="13" t="s">
        <v>35</v>
      </c>
      <c r="AX207" s="13" t="s">
        <v>73</v>
      </c>
      <c r="AY207" s="237" t="s">
        <v>135</v>
      </c>
    </row>
    <row r="208" s="13" customFormat="1">
      <c r="A208" s="13"/>
      <c r="B208" s="227"/>
      <c r="C208" s="228"/>
      <c r="D208" s="220" t="s">
        <v>148</v>
      </c>
      <c r="E208" s="229" t="s">
        <v>28</v>
      </c>
      <c r="F208" s="230" t="s">
        <v>1944</v>
      </c>
      <c r="G208" s="228"/>
      <c r="H208" s="231">
        <v>426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148</v>
      </c>
      <c r="AU208" s="237" t="s">
        <v>83</v>
      </c>
      <c r="AV208" s="13" t="s">
        <v>83</v>
      </c>
      <c r="AW208" s="13" t="s">
        <v>35</v>
      </c>
      <c r="AX208" s="13" t="s">
        <v>73</v>
      </c>
      <c r="AY208" s="237" t="s">
        <v>135</v>
      </c>
    </row>
    <row r="209" s="16" customFormat="1">
      <c r="A209" s="16"/>
      <c r="B209" s="259"/>
      <c r="C209" s="260"/>
      <c r="D209" s="220" t="s">
        <v>148</v>
      </c>
      <c r="E209" s="261" t="s">
        <v>28</v>
      </c>
      <c r="F209" s="262" t="s">
        <v>172</v>
      </c>
      <c r="G209" s="260"/>
      <c r="H209" s="263">
        <v>677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9" t="s">
        <v>148</v>
      </c>
      <c r="AU209" s="269" t="s">
        <v>83</v>
      </c>
      <c r="AV209" s="16" t="s">
        <v>142</v>
      </c>
      <c r="AW209" s="16" t="s">
        <v>35</v>
      </c>
      <c r="AX209" s="16" t="s">
        <v>81</v>
      </c>
      <c r="AY209" s="269" t="s">
        <v>135</v>
      </c>
    </row>
    <row r="210" s="2" customFormat="1" ht="33" customHeight="1">
      <c r="A210" s="41"/>
      <c r="B210" s="42"/>
      <c r="C210" s="207" t="s">
        <v>7</v>
      </c>
      <c r="D210" s="207" t="s">
        <v>137</v>
      </c>
      <c r="E210" s="208" t="s">
        <v>1945</v>
      </c>
      <c r="F210" s="209" t="s">
        <v>1946</v>
      </c>
      <c r="G210" s="210" t="s">
        <v>269</v>
      </c>
      <c r="H210" s="211">
        <v>1616</v>
      </c>
      <c r="I210" s="212"/>
      <c r="J210" s="213">
        <f>ROUND(I210*H210,2)</f>
        <v>0</v>
      </c>
      <c r="K210" s="209" t="s">
        <v>141</v>
      </c>
      <c r="L210" s="47"/>
      <c r="M210" s="214" t="s">
        <v>28</v>
      </c>
      <c r="N210" s="215" t="s">
        <v>44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142</v>
      </c>
      <c r="AT210" s="218" t="s">
        <v>137</v>
      </c>
      <c r="AU210" s="218" t="s">
        <v>83</v>
      </c>
      <c r="AY210" s="20" t="s">
        <v>135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81</v>
      </c>
      <c r="BK210" s="219">
        <f>ROUND(I210*H210,2)</f>
        <v>0</v>
      </c>
      <c r="BL210" s="20" t="s">
        <v>142</v>
      </c>
      <c r="BM210" s="218" t="s">
        <v>1947</v>
      </c>
    </row>
    <row r="211" s="2" customFormat="1">
      <c r="A211" s="41"/>
      <c r="B211" s="42"/>
      <c r="C211" s="43"/>
      <c r="D211" s="220" t="s">
        <v>144</v>
      </c>
      <c r="E211" s="43"/>
      <c r="F211" s="221" t="s">
        <v>1948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144</v>
      </c>
      <c r="AU211" s="20" t="s">
        <v>83</v>
      </c>
    </row>
    <row r="212" s="2" customFormat="1">
      <c r="A212" s="41"/>
      <c r="B212" s="42"/>
      <c r="C212" s="43"/>
      <c r="D212" s="225" t="s">
        <v>146</v>
      </c>
      <c r="E212" s="43"/>
      <c r="F212" s="226" t="s">
        <v>1949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146</v>
      </c>
      <c r="AU212" s="20" t="s">
        <v>83</v>
      </c>
    </row>
    <row r="213" s="2" customFormat="1">
      <c r="A213" s="41"/>
      <c r="B213" s="42"/>
      <c r="C213" s="43"/>
      <c r="D213" s="220" t="s">
        <v>209</v>
      </c>
      <c r="E213" s="43"/>
      <c r="F213" s="270" t="s">
        <v>1950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209</v>
      </c>
      <c r="AU213" s="20" t="s">
        <v>83</v>
      </c>
    </row>
    <row r="214" s="13" customFormat="1">
      <c r="A214" s="13"/>
      <c r="B214" s="227"/>
      <c r="C214" s="228"/>
      <c r="D214" s="220" t="s">
        <v>148</v>
      </c>
      <c r="E214" s="229" t="s">
        <v>28</v>
      </c>
      <c r="F214" s="230" t="s">
        <v>1928</v>
      </c>
      <c r="G214" s="228"/>
      <c r="H214" s="231">
        <v>1616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148</v>
      </c>
      <c r="AU214" s="237" t="s">
        <v>83</v>
      </c>
      <c r="AV214" s="13" t="s">
        <v>83</v>
      </c>
      <c r="AW214" s="13" t="s">
        <v>35</v>
      </c>
      <c r="AX214" s="13" t="s">
        <v>81</v>
      </c>
      <c r="AY214" s="237" t="s">
        <v>135</v>
      </c>
    </row>
    <row r="215" s="2" customFormat="1" ht="24.15" customHeight="1">
      <c r="A215" s="41"/>
      <c r="B215" s="42"/>
      <c r="C215" s="207" t="s">
        <v>312</v>
      </c>
      <c r="D215" s="207" t="s">
        <v>137</v>
      </c>
      <c r="E215" s="208" t="s">
        <v>1951</v>
      </c>
      <c r="F215" s="209" t="s">
        <v>1952</v>
      </c>
      <c r="G215" s="210" t="s">
        <v>269</v>
      </c>
      <c r="H215" s="211">
        <v>1616</v>
      </c>
      <c r="I215" s="212"/>
      <c r="J215" s="213">
        <f>ROUND(I215*H215,2)</f>
        <v>0</v>
      </c>
      <c r="K215" s="209" t="s">
        <v>28</v>
      </c>
      <c r="L215" s="47"/>
      <c r="M215" s="214" t="s">
        <v>28</v>
      </c>
      <c r="N215" s="215" t="s">
        <v>44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142</v>
      </c>
      <c r="AT215" s="218" t="s">
        <v>137</v>
      </c>
      <c r="AU215" s="218" t="s">
        <v>83</v>
      </c>
      <c r="AY215" s="20" t="s">
        <v>135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81</v>
      </c>
      <c r="BK215" s="219">
        <f>ROUND(I215*H215,2)</f>
        <v>0</v>
      </c>
      <c r="BL215" s="20" t="s">
        <v>142</v>
      </c>
      <c r="BM215" s="218" t="s">
        <v>1953</v>
      </c>
    </row>
    <row r="216" s="2" customFormat="1">
      <c r="A216" s="41"/>
      <c r="B216" s="42"/>
      <c r="C216" s="43"/>
      <c r="D216" s="220" t="s">
        <v>144</v>
      </c>
      <c r="E216" s="43"/>
      <c r="F216" s="221" t="s">
        <v>1954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83</v>
      </c>
    </row>
    <row r="217" s="13" customFormat="1">
      <c r="A217" s="13"/>
      <c r="B217" s="227"/>
      <c r="C217" s="228"/>
      <c r="D217" s="220" t="s">
        <v>148</v>
      </c>
      <c r="E217" s="229" t="s">
        <v>28</v>
      </c>
      <c r="F217" s="230" t="s">
        <v>1928</v>
      </c>
      <c r="G217" s="228"/>
      <c r="H217" s="231">
        <v>1616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148</v>
      </c>
      <c r="AU217" s="237" t="s">
        <v>83</v>
      </c>
      <c r="AV217" s="13" t="s">
        <v>83</v>
      </c>
      <c r="AW217" s="13" t="s">
        <v>35</v>
      </c>
      <c r="AX217" s="13" t="s">
        <v>81</v>
      </c>
      <c r="AY217" s="237" t="s">
        <v>135</v>
      </c>
    </row>
    <row r="218" s="2" customFormat="1" ht="16.5" customHeight="1">
      <c r="A218" s="41"/>
      <c r="B218" s="42"/>
      <c r="C218" s="271" t="s">
        <v>320</v>
      </c>
      <c r="D218" s="271" t="s">
        <v>247</v>
      </c>
      <c r="E218" s="272" t="s">
        <v>1955</v>
      </c>
      <c r="F218" s="273" t="s">
        <v>1956</v>
      </c>
      <c r="G218" s="274" t="s">
        <v>1275</v>
      </c>
      <c r="H218" s="275">
        <v>161.59999999999999</v>
      </c>
      <c r="I218" s="276"/>
      <c r="J218" s="277">
        <f>ROUND(I218*H218,2)</f>
        <v>0</v>
      </c>
      <c r="K218" s="273" t="s">
        <v>28</v>
      </c>
      <c r="L218" s="278"/>
      <c r="M218" s="279" t="s">
        <v>28</v>
      </c>
      <c r="N218" s="280" t="s">
        <v>44</v>
      </c>
      <c r="O218" s="87"/>
      <c r="P218" s="216">
        <f>O218*H218</f>
        <v>0</v>
      </c>
      <c r="Q218" s="216">
        <v>0.001</v>
      </c>
      <c r="R218" s="216">
        <f>Q218*H218</f>
        <v>0.16159999999999999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214</v>
      </c>
      <c r="AT218" s="218" t="s">
        <v>247</v>
      </c>
      <c r="AU218" s="218" t="s">
        <v>83</v>
      </c>
      <c r="AY218" s="20" t="s">
        <v>135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81</v>
      </c>
      <c r="BK218" s="219">
        <f>ROUND(I218*H218,2)</f>
        <v>0</v>
      </c>
      <c r="BL218" s="20" t="s">
        <v>142</v>
      </c>
      <c r="BM218" s="218" t="s">
        <v>1957</v>
      </c>
    </row>
    <row r="219" s="2" customFormat="1">
      <c r="A219" s="41"/>
      <c r="B219" s="42"/>
      <c r="C219" s="43"/>
      <c r="D219" s="220" t="s">
        <v>144</v>
      </c>
      <c r="E219" s="43"/>
      <c r="F219" s="221" t="s">
        <v>1956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144</v>
      </c>
      <c r="AU219" s="20" t="s">
        <v>83</v>
      </c>
    </row>
    <row r="220" s="2" customFormat="1">
      <c r="A220" s="41"/>
      <c r="B220" s="42"/>
      <c r="C220" s="43"/>
      <c r="D220" s="220" t="s">
        <v>209</v>
      </c>
      <c r="E220" s="43"/>
      <c r="F220" s="270" t="s">
        <v>1958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209</v>
      </c>
      <c r="AU220" s="20" t="s">
        <v>83</v>
      </c>
    </row>
    <row r="221" s="13" customFormat="1">
      <c r="A221" s="13"/>
      <c r="B221" s="227"/>
      <c r="C221" s="228"/>
      <c r="D221" s="220" t="s">
        <v>148</v>
      </c>
      <c r="E221" s="229" t="s">
        <v>28</v>
      </c>
      <c r="F221" s="230" t="s">
        <v>1959</v>
      </c>
      <c r="G221" s="228"/>
      <c r="H221" s="231">
        <v>161.59999999999999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148</v>
      </c>
      <c r="AU221" s="237" t="s">
        <v>83</v>
      </c>
      <c r="AV221" s="13" t="s">
        <v>83</v>
      </c>
      <c r="AW221" s="13" t="s">
        <v>35</v>
      </c>
      <c r="AX221" s="13" t="s">
        <v>81</v>
      </c>
      <c r="AY221" s="237" t="s">
        <v>135</v>
      </c>
    </row>
    <row r="222" s="2" customFormat="1" ht="16.5" customHeight="1">
      <c r="A222" s="41"/>
      <c r="B222" s="42"/>
      <c r="C222" s="207" t="s">
        <v>328</v>
      </c>
      <c r="D222" s="207" t="s">
        <v>137</v>
      </c>
      <c r="E222" s="208" t="s">
        <v>1960</v>
      </c>
      <c r="F222" s="209" t="s">
        <v>1961</v>
      </c>
      <c r="G222" s="210" t="s">
        <v>140</v>
      </c>
      <c r="H222" s="211">
        <v>16.16</v>
      </c>
      <c r="I222" s="212"/>
      <c r="J222" s="213">
        <f>ROUND(I222*H222,2)</f>
        <v>0</v>
      </c>
      <c r="K222" s="209" t="s">
        <v>141</v>
      </c>
      <c r="L222" s="47"/>
      <c r="M222" s="214" t="s">
        <v>28</v>
      </c>
      <c r="N222" s="215" t="s">
        <v>44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142</v>
      </c>
      <c r="AT222" s="218" t="s">
        <v>137</v>
      </c>
      <c r="AU222" s="218" t="s">
        <v>83</v>
      </c>
      <c r="AY222" s="20" t="s">
        <v>135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81</v>
      </c>
      <c r="BK222" s="219">
        <f>ROUND(I222*H222,2)</f>
        <v>0</v>
      </c>
      <c r="BL222" s="20" t="s">
        <v>142</v>
      </c>
      <c r="BM222" s="218" t="s">
        <v>1962</v>
      </c>
    </row>
    <row r="223" s="2" customFormat="1">
      <c r="A223" s="41"/>
      <c r="B223" s="42"/>
      <c r="C223" s="43"/>
      <c r="D223" s="220" t="s">
        <v>144</v>
      </c>
      <c r="E223" s="43"/>
      <c r="F223" s="221" t="s">
        <v>1963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144</v>
      </c>
      <c r="AU223" s="20" t="s">
        <v>83</v>
      </c>
    </row>
    <row r="224" s="2" customFormat="1">
      <c r="A224" s="41"/>
      <c r="B224" s="42"/>
      <c r="C224" s="43"/>
      <c r="D224" s="225" t="s">
        <v>146</v>
      </c>
      <c r="E224" s="43"/>
      <c r="F224" s="226" t="s">
        <v>1964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146</v>
      </c>
      <c r="AU224" s="20" t="s">
        <v>83</v>
      </c>
    </row>
    <row r="225" s="13" customFormat="1">
      <c r="A225" s="13"/>
      <c r="B225" s="227"/>
      <c r="C225" s="228"/>
      <c r="D225" s="220" t="s">
        <v>148</v>
      </c>
      <c r="E225" s="229" t="s">
        <v>28</v>
      </c>
      <c r="F225" s="230" t="s">
        <v>1965</v>
      </c>
      <c r="G225" s="228"/>
      <c r="H225" s="231">
        <v>16.16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148</v>
      </c>
      <c r="AU225" s="237" t="s">
        <v>83</v>
      </c>
      <c r="AV225" s="13" t="s">
        <v>83</v>
      </c>
      <c r="AW225" s="13" t="s">
        <v>35</v>
      </c>
      <c r="AX225" s="13" t="s">
        <v>81</v>
      </c>
      <c r="AY225" s="237" t="s">
        <v>135</v>
      </c>
    </row>
    <row r="226" s="12" customFormat="1" ht="22.8" customHeight="1">
      <c r="A226" s="12"/>
      <c r="B226" s="191"/>
      <c r="C226" s="192"/>
      <c r="D226" s="193" t="s">
        <v>72</v>
      </c>
      <c r="E226" s="205" t="s">
        <v>222</v>
      </c>
      <c r="F226" s="205" t="s">
        <v>769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SUM(P227:P230)</f>
        <v>0</v>
      </c>
      <c r="Q226" s="199"/>
      <c r="R226" s="200">
        <f>SUM(R227:R230)</f>
        <v>0</v>
      </c>
      <c r="S226" s="199"/>
      <c r="T226" s="201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81</v>
      </c>
      <c r="AT226" s="203" t="s">
        <v>72</v>
      </c>
      <c r="AU226" s="203" t="s">
        <v>81</v>
      </c>
      <c r="AY226" s="202" t="s">
        <v>135</v>
      </c>
      <c r="BK226" s="204">
        <f>SUM(BK227:BK230)</f>
        <v>0</v>
      </c>
    </row>
    <row r="227" s="2" customFormat="1" ht="24.15" customHeight="1">
      <c r="A227" s="41"/>
      <c r="B227" s="42"/>
      <c r="C227" s="207" t="s">
        <v>335</v>
      </c>
      <c r="D227" s="207" t="s">
        <v>137</v>
      </c>
      <c r="E227" s="208" t="s">
        <v>1966</v>
      </c>
      <c r="F227" s="209" t="s">
        <v>976</v>
      </c>
      <c r="G227" s="210" t="s">
        <v>315</v>
      </c>
      <c r="H227" s="211">
        <v>25</v>
      </c>
      <c r="I227" s="212"/>
      <c r="J227" s="213">
        <f>ROUND(I227*H227,2)</f>
        <v>0</v>
      </c>
      <c r="K227" s="209" t="s">
        <v>28</v>
      </c>
      <c r="L227" s="47"/>
      <c r="M227" s="214" t="s">
        <v>28</v>
      </c>
      <c r="N227" s="215" t="s">
        <v>44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142</v>
      </c>
      <c r="AT227" s="218" t="s">
        <v>137</v>
      </c>
      <c r="AU227" s="218" t="s">
        <v>83</v>
      </c>
      <c r="AY227" s="20" t="s">
        <v>135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81</v>
      </c>
      <c r="BK227" s="219">
        <f>ROUND(I227*H227,2)</f>
        <v>0</v>
      </c>
      <c r="BL227" s="20" t="s">
        <v>142</v>
      </c>
      <c r="BM227" s="218" t="s">
        <v>1967</v>
      </c>
    </row>
    <row r="228" s="2" customFormat="1">
      <c r="A228" s="41"/>
      <c r="B228" s="42"/>
      <c r="C228" s="43"/>
      <c r="D228" s="220" t="s">
        <v>144</v>
      </c>
      <c r="E228" s="43"/>
      <c r="F228" s="221" t="s">
        <v>976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144</v>
      </c>
      <c r="AU228" s="20" t="s">
        <v>83</v>
      </c>
    </row>
    <row r="229" s="2" customFormat="1">
      <c r="A229" s="41"/>
      <c r="B229" s="42"/>
      <c r="C229" s="43"/>
      <c r="D229" s="220" t="s">
        <v>209</v>
      </c>
      <c r="E229" s="43"/>
      <c r="F229" s="270" t="s">
        <v>978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209</v>
      </c>
      <c r="AU229" s="20" t="s">
        <v>83</v>
      </c>
    </row>
    <row r="230" s="13" customFormat="1">
      <c r="A230" s="13"/>
      <c r="B230" s="227"/>
      <c r="C230" s="228"/>
      <c r="D230" s="220" t="s">
        <v>148</v>
      </c>
      <c r="E230" s="229" t="s">
        <v>28</v>
      </c>
      <c r="F230" s="230" t="s">
        <v>335</v>
      </c>
      <c r="G230" s="228"/>
      <c r="H230" s="231">
        <v>25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148</v>
      </c>
      <c r="AU230" s="237" t="s">
        <v>83</v>
      </c>
      <c r="AV230" s="13" t="s">
        <v>83</v>
      </c>
      <c r="AW230" s="13" t="s">
        <v>35</v>
      </c>
      <c r="AX230" s="13" t="s">
        <v>81</v>
      </c>
      <c r="AY230" s="237" t="s">
        <v>135</v>
      </c>
    </row>
    <row r="231" s="12" customFormat="1" ht="22.8" customHeight="1">
      <c r="A231" s="12"/>
      <c r="B231" s="191"/>
      <c r="C231" s="192"/>
      <c r="D231" s="193" t="s">
        <v>72</v>
      </c>
      <c r="E231" s="205" t="s">
        <v>1252</v>
      </c>
      <c r="F231" s="205" t="s">
        <v>1253</v>
      </c>
      <c r="G231" s="192"/>
      <c r="H231" s="192"/>
      <c r="I231" s="195"/>
      <c r="J231" s="206">
        <f>BK231</f>
        <v>0</v>
      </c>
      <c r="K231" s="192"/>
      <c r="L231" s="197"/>
      <c r="M231" s="198"/>
      <c r="N231" s="199"/>
      <c r="O231" s="199"/>
      <c r="P231" s="200">
        <f>SUM(P232:P234)</f>
        <v>0</v>
      </c>
      <c r="Q231" s="199"/>
      <c r="R231" s="200">
        <f>SUM(R232:R234)</f>
        <v>0</v>
      </c>
      <c r="S231" s="199"/>
      <c r="T231" s="201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2" t="s">
        <v>81</v>
      </c>
      <c r="AT231" s="203" t="s">
        <v>72</v>
      </c>
      <c r="AU231" s="203" t="s">
        <v>81</v>
      </c>
      <c r="AY231" s="202" t="s">
        <v>135</v>
      </c>
      <c r="BK231" s="204">
        <f>SUM(BK232:BK234)</f>
        <v>0</v>
      </c>
    </row>
    <row r="232" s="2" customFormat="1" ht="24.15" customHeight="1">
      <c r="A232" s="41"/>
      <c r="B232" s="42"/>
      <c r="C232" s="207" t="s">
        <v>342</v>
      </c>
      <c r="D232" s="207" t="s">
        <v>137</v>
      </c>
      <c r="E232" s="208" t="s">
        <v>1968</v>
      </c>
      <c r="F232" s="209" t="s">
        <v>1969</v>
      </c>
      <c r="G232" s="210" t="s">
        <v>232</v>
      </c>
      <c r="H232" s="211">
        <v>6.9969999999999999</v>
      </c>
      <c r="I232" s="212"/>
      <c r="J232" s="213">
        <f>ROUND(I232*H232,2)</f>
        <v>0</v>
      </c>
      <c r="K232" s="209" t="s">
        <v>141</v>
      </c>
      <c r="L232" s="47"/>
      <c r="M232" s="214" t="s">
        <v>28</v>
      </c>
      <c r="N232" s="215" t="s">
        <v>44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142</v>
      </c>
      <c r="AT232" s="218" t="s">
        <v>137</v>
      </c>
      <c r="AU232" s="218" t="s">
        <v>83</v>
      </c>
      <c r="AY232" s="20" t="s">
        <v>135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81</v>
      </c>
      <c r="BK232" s="219">
        <f>ROUND(I232*H232,2)</f>
        <v>0</v>
      </c>
      <c r="BL232" s="20" t="s">
        <v>142</v>
      </c>
      <c r="BM232" s="218" t="s">
        <v>1970</v>
      </c>
    </row>
    <row r="233" s="2" customFormat="1">
      <c r="A233" s="41"/>
      <c r="B233" s="42"/>
      <c r="C233" s="43"/>
      <c r="D233" s="220" t="s">
        <v>144</v>
      </c>
      <c r="E233" s="43"/>
      <c r="F233" s="221" t="s">
        <v>1971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144</v>
      </c>
      <c r="AU233" s="20" t="s">
        <v>83</v>
      </c>
    </row>
    <row r="234" s="2" customFormat="1">
      <c r="A234" s="41"/>
      <c r="B234" s="42"/>
      <c r="C234" s="43"/>
      <c r="D234" s="225" t="s">
        <v>146</v>
      </c>
      <c r="E234" s="43"/>
      <c r="F234" s="226" t="s">
        <v>1972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146</v>
      </c>
      <c r="AU234" s="20" t="s">
        <v>83</v>
      </c>
    </row>
    <row r="235" s="12" customFormat="1" ht="25.92" customHeight="1">
      <c r="A235" s="12"/>
      <c r="B235" s="191"/>
      <c r="C235" s="192"/>
      <c r="D235" s="193" t="s">
        <v>72</v>
      </c>
      <c r="E235" s="194" t="s">
        <v>1260</v>
      </c>
      <c r="F235" s="194" t="s">
        <v>1261</v>
      </c>
      <c r="G235" s="192"/>
      <c r="H235" s="192"/>
      <c r="I235" s="195"/>
      <c r="J235" s="196">
        <f>BK235</f>
        <v>0</v>
      </c>
      <c r="K235" s="192"/>
      <c r="L235" s="197"/>
      <c r="M235" s="198"/>
      <c r="N235" s="199"/>
      <c r="O235" s="199"/>
      <c r="P235" s="200">
        <f>P236+P242</f>
        <v>0</v>
      </c>
      <c r="Q235" s="199"/>
      <c r="R235" s="200">
        <f>R236+R242</f>
        <v>0.1047994</v>
      </c>
      <c r="S235" s="199"/>
      <c r="T235" s="201">
        <f>T236+T242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2" t="s">
        <v>83</v>
      </c>
      <c r="AT235" s="203" t="s">
        <v>72</v>
      </c>
      <c r="AU235" s="203" t="s">
        <v>73</v>
      </c>
      <c r="AY235" s="202" t="s">
        <v>135</v>
      </c>
      <c r="BK235" s="204">
        <f>BK236+BK242</f>
        <v>0</v>
      </c>
    </row>
    <row r="236" s="12" customFormat="1" ht="22.8" customHeight="1">
      <c r="A236" s="12"/>
      <c r="B236" s="191"/>
      <c r="C236" s="192"/>
      <c r="D236" s="193" t="s">
        <v>72</v>
      </c>
      <c r="E236" s="205" t="s">
        <v>1973</v>
      </c>
      <c r="F236" s="205" t="s">
        <v>1974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SUM(P237:P241)</f>
        <v>0</v>
      </c>
      <c r="Q236" s="199"/>
      <c r="R236" s="200">
        <f>SUM(R237:R241)</f>
        <v>0.0056700000000000006</v>
      </c>
      <c r="S236" s="199"/>
      <c r="T236" s="201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83</v>
      </c>
      <c r="AT236" s="203" t="s">
        <v>72</v>
      </c>
      <c r="AU236" s="203" t="s">
        <v>81</v>
      </c>
      <c r="AY236" s="202" t="s">
        <v>135</v>
      </c>
      <c r="BK236" s="204">
        <f>SUM(BK237:BK241)</f>
        <v>0</v>
      </c>
    </row>
    <row r="237" s="2" customFormat="1" ht="16.5" customHeight="1">
      <c r="A237" s="41"/>
      <c r="B237" s="42"/>
      <c r="C237" s="207" t="s">
        <v>349</v>
      </c>
      <c r="D237" s="207" t="s">
        <v>137</v>
      </c>
      <c r="E237" s="208" t="s">
        <v>1975</v>
      </c>
      <c r="F237" s="209" t="s">
        <v>1976</v>
      </c>
      <c r="G237" s="210" t="s">
        <v>315</v>
      </c>
      <c r="H237" s="211">
        <v>9</v>
      </c>
      <c r="I237" s="212"/>
      <c r="J237" s="213">
        <f>ROUND(I237*H237,2)</f>
        <v>0</v>
      </c>
      <c r="K237" s="209" t="s">
        <v>141</v>
      </c>
      <c r="L237" s="47"/>
      <c r="M237" s="214" t="s">
        <v>28</v>
      </c>
      <c r="N237" s="215" t="s">
        <v>44</v>
      </c>
      <c r="O237" s="87"/>
      <c r="P237" s="216">
        <f>O237*H237</f>
        <v>0</v>
      </c>
      <c r="Q237" s="216">
        <v>0.00063000000000000003</v>
      </c>
      <c r="R237" s="216">
        <f>Q237*H237</f>
        <v>0.0056700000000000006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274</v>
      </c>
      <c r="AT237" s="218" t="s">
        <v>137</v>
      </c>
      <c r="AU237" s="218" t="s">
        <v>83</v>
      </c>
      <c r="AY237" s="20" t="s">
        <v>135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81</v>
      </c>
      <c r="BK237" s="219">
        <f>ROUND(I237*H237,2)</f>
        <v>0</v>
      </c>
      <c r="BL237" s="20" t="s">
        <v>274</v>
      </c>
      <c r="BM237" s="218" t="s">
        <v>1977</v>
      </c>
    </row>
    <row r="238" s="2" customFormat="1">
      <c r="A238" s="41"/>
      <c r="B238" s="42"/>
      <c r="C238" s="43"/>
      <c r="D238" s="220" t="s">
        <v>144</v>
      </c>
      <c r="E238" s="43"/>
      <c r="F238" s="221" t="s">
        <v>1978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144</v>
      </c>
      <c r="AU238" s="20" t="s">
        <v>83</v>
      </c>
    </row>
    <row r="239" s="2" customFormat="1">
      <c r="A239" s="41"/>
      <c r="B239" s="42"/>
      <c r="C239" s="43"/>
      <c r="D239" s="225" t="s">
        <v>146</v>
      </c>
      <c r="E239" s="43"/>
      <c r="F239" s="226" t="s">
        <v>1979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146</v>
      </c>
      <c r="AU239" s="20" t="s">
        <v>83</v>
      </c>
    </row>
    <row r="240" s="2" customFormat="1">
      <c r="A240" s="41"/>
      <c r="B240" s="42"/>
      <c r="C240" s="43"/>
      <c r="D240" s="220" t="s">
        <v>209</v>
      </c>
      <c r="E240" s="43"/>
      <c r="F240" s="270" t="s">
        <v>1980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209</v>
      </c>
      <c r="AU240" s="20" t="s">
        <v>83</v>
      </c>
    </row>
    <row r="241" s="13" customFormat="1">
      <c r="A241" s="13"/>
      <c r="B241" s="227"/>
      <c r="C241" s="228"/>
      <c r="D241" s="220" t="s">
        <v>148</v>
      </c>
      <c r="E241" s="229" t="s">
        <v>28</v>
      </c>
      <c r="F241" s="230" t="s">
        <v>1981</v>
      </c>
      <c r="G241" s="228"/>
      <c r="H241" s="231">
        <v>9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148</v>
      </c>
      <c r="AU241" s="237" t="s">
        <v>83</v>
      </c>
      <c r="AV241" s="13" t="s">
        <v>83</v>
      </c>
      <c r="AW241" s="13" t="s">
        <v>35</v>
      </c>
      <c r="AX241" s="13" t="s">
        <v>81</v>
      </c>
      <c r="AY241" s="237" t="s">
        <v>135</v>
      </c>
    </row>
    <row r="242" s="12" customFormat="1" ht="22.8" customHeight="1">
      <c r="A242" s="12"/>
      <c r="B242" s="191"/>
      <c r="C242" s="192"/>
      <c r="D242" s="193" t="s">
        <v>72</v>
      </c>
      <c r="E242" s="205" t="s">
        <v>1262</v>
      </c>
      <c r="F242" s="205" t="s">
        <v>1263</v>
      </c>
      <c r="G242" s="192"/>
      <c r="H242" s="192"/>
      <c r="I242" s="195"/>
      <c r="J242" s="206">
        <f>BK242</f>
        <v>0</v>
      </c>
      <c r="K242" s="192"/>
      <c r="L242" s="197"/>
      <c r="M242" s="198"/>
      <c r="N242" s="199"/>
      <c r="O242" s="199"/>
      <c r="P242" s="200">
        <f>SUM(P243:P263)</f>
        <v>0</v>
      </c>
      <c r="Q242" s="199"/>
      <c r="R242" s="200">
        <f>SUM(R243:R263)</f>
        <v>0.099129400000000006</v>
      </c>
      <c r="S242" s="199"/>
      <c r="T242" s="201">
        <f>SUM(T243:T263)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2" t="s">
        <v>83</v>
      </c>
      <c r="AT242" s="203" t="s">
        <v>72</v>
      </c>
      <c r="AU242" s="203" t="s">
        <v>81</v>
      </c>
      <c r="AY242" s="202" t="s">
        <v>135</v>
      </c>
      <c r="BK242" s="204">
        <f>SUM(BK243:BK263)</f>
        <v>0</v>
      </c>
    </row>
    <row r="243" s="2" customFormat="1" ht="24.15" customHeight="1">
      <c r="A243" s="41"/>
      <c r="B243" s="42"/>
      <c r="C243" s="207" t="s">
        <v>358</v>
      </c>
      <c r="D243" s="207" t="s">
        <v>137</v>
      </c>
      <c r="E243" s="208" t="s">
        <v>1273</v>
      </c>
      <c r="F243" s="209" t="s">
        <v>1274</v>
      </c>
      <c r="G243" s="210" t="s">
        <v>1275</v>
      </c>
      <c r="H243" s="211">
        <v>85.489999999999995</v>
      </c>
      <c r="I243" s="212"/>
      <c r="J243" s="213">
        <f>ROUND(I243*H243,2)</f>
        <v>0</v>
      </c>
      <c r="K243" s="209" t="s">
        <v>141</v>
      </c>
      <c r="L243" s="47"/>
      <c r="M243" s="214" t="s">
        <v>28</v>
      </c>
      <c r="N243" s="215" t="s">
        <v>44</v>
      </c>
      <c r="O243" s="87"/>
      <c r="P243" s="216">
        <f>O243*H243</f>
        <v>0</v>
      </c>
      <c r="Q243" s="216">
        <v>6.0000000000000002E-05</v>
      </c>
      <c r="R243" s="216">
        <f>Q243*H243</f>
        <v>0.0051294000000000001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274</v>
      </c>
      <c r="AT243" s="218" t="s">
        <v>137</v>
      </c>
      <c r="AU243" s="218" t="s">
        <v>83</v>
      </c>
      <c r="AY243" s="20" t="s">
        <v>135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81</v>
      </c>
      <c r="BK243" s="219">
        <f>ROUND(I243*H243,2)</f>
        <v>0</v>
      </c>
      <c r="BL243" s="20" t="s">
        <v>274</v>
      </c>
      <c r="BM243" s="218" t="s">
        <v>1982</v>
      </c>
    </row>
    <row r="244" s="2" customFormat="1">
      <c r="A244" s="41"/>
      <c r="B244" s="42"/>
      <c r="C244" s="43"/>
      <c r="D244" s="220" t="s">
        <v>144</v>
      </c>
      <c r="E244" s="43"/>
      <c r="F244" s="221" t="s">
        <v>1277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83</v>
      </c>
    </row>
    <row r="245" s="2" customFormat="1">
      <c r="A245" s="41"/>
      <c r="B245" s="42"/>
      <c r="C245" s="43"/>
      <c r="D245" s="225" t="s">
        <v>146</v>
      </c>
      <c r="E245" s="43"/>
      <c r="F245" s="226" t="s">
        <v>1278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146</v>
      </c>
      <c r="AU245" s="20" t="s">
        <v>83</v>
      </c>
    </row>
    <row r="246" s="14" customFormat="1">
      <c r="A246" s="14"/>
      <c r="B246" s="238"/>
      <c r="C246" s="239"/>
      <c r="D246" s="220" t="s">
        <v>148</v>
      </c>
      <c r="E246" s="240" t="s">
        <v>28</v>
      </c>
      <c r="F246" s="241" t="s">
        <v>1279</v>
      </c>
      <c r="G246" s="239"/>
      <c r="H246" s="240" t="s">
        <v>28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148</v>
      </c>
      <c r="AU246" s="247" t="s">
        <v>83</v>
      </c>
      <c r="AV246" s="14" t="s">
        <v>81</v>
      </c>
      <c r="AW246" s="14" t="s">
        <v>35</v>
      </c>
      <c r="AX246" s="14" t="s">
        <v>73</v>
      </c>
      <c r="AY246" s="247" t="s">
        <v>135</v>
      </c>
    </row>
    <row r="247" s="13" customFormat="1">
      <c r="A247" s="13"/>
      <c r="B247" s="227"/>
      <c r="C247" s="228"/>
      <c r="D247" s="220" t="s">
        <v>148</v>
      </c>
      <c r="E247" s="229" t="s">
        <v>28</v>
      </c>
      <c r="F247" s="230" t="s">
        <v>1983</v>
      </c>
      <c r="G247" s="228"/>
      <c r="H247" s="231">
        <v>79.25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148</v>
      </c>
      <c r="AU247" s="237" t="s">
        <v>83</v>
      </c>
      <c r="AV247" s="13" t="s">
        <v>83</v>
      </c>
      <c r="AW247" s="13" t="s">
        <v>35</v>
      </c>
      <c r="AX247" s="13" t="s">
        <v>73</v>
      </c>
      <c r="AY247" s="237" t="s">
        <v>135</v>
      </c>
    </row>
    <row r="248" s="13" customFormat="1">
      <c r="A248" s="13"/>
      <c r="B248" s="227"/>
      <c r="C248" s="228"/>
      <c r="D248" s="220" t="s">
        <v>148</v>
      </c>
      <c r="E248" s="229" t="s">
        <v>28</v>
      </c>
      <c r="F248" s="230" t="s">
        <v>1984</v>
      </c>
      <c r="G248" s="228"/>
      <c r="H248" s="231">
        <v>6.2400000000000002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148</v>
      </c>
      <c r="AU248" s="237" t="s">
        <v>83</v>
      </c>
      <c r="AV248" s="13" t="s">
        <v>83</v>
      </c>
      <c r="AW248" s="13" t="s">
        <v>35</v>
      </c>
      <c r="AX248" s="13" t="s">
        <v>73</v>
      </c>
      <c r="AY248" s="237" t="s">
        <v>135</v>
      </c>
    </row>
    <row r="249" s="16" customFormat="1">
      <c r="A249" s="16"/>
      <c r="B249" s="259"/>
      <c r="C249" s="260"/>
      <c r="D249" s="220" t="s">
        <v>148</v>
      </c>
      <c r="E249" s="261" t="s">
        <v>28</v>
      </c>
      <c r="F249" s="262" t="s">
        <v>172</v>
      </c>
      <c r="G249" s="260"/>
      <c r="H249" s="263">
        <v>85.489999999999995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69" t="s">
        <v>148</v>
      </c>
      <c r="AU249" s="269" t="s">
        <v>83</v>
      </c>
      <c r="AV249" s="16" t="s">
        <v>142</v>
      </c>
      <c r="AW249" s="16" t="s">
        <v>35</v>
      </c>
      <c r="AX249" s="16" t="s">
        <v>81</v>
      </c>
      <c r="AY249" s="269" t="s">
        <v>135</v>
      </c>
    </row>
    <row r="250" s="2" customFormat="1" ht="24.15" customHeight="1">
      <c r="A250" s="41"/>
      <c r="B250" s="42"/>
      <c r="C250" s="271" t="s">
        <v>365</v>
      </c>
      <c r="D250" s="271" t="s">
        <v>247</v>
      </c>
      <c r="E250" s="272" t="s">
        <v>1985</v>
      </c>
      <c r="F250" s="273" t="s">
        <v>1986</v>
      </c>
      <c r="G250" s="274" t="s">
        <v>232</v>
      </c>
      <c r="H250" s="275">
        <v>0.0070000000000000001</v>
      </c>
      <c r="I250" s="276"/>
      <c r="J250" s="277">
        <f>ROUND(I250*H250,2)</f>
        <v>0</v>
      </c>
      <c r="K250" s="273" t="s">
        <v>141</v>
      </c>
      <c r="L250" s="278"/>
      <c r="M250" s="279" t="s">
        <v>28</v>
      </c>
      <c r="N250" s="280" t="s">
        <v>44</v>
      </c>
      <c r="O250" s="87"/>
      <c r="P250" s="216">
        <f>O250*H250</f>
        <v>0</v>
      </c>
      <c r="Q250" s="216">
        <v>1</v>
      </c>
      <c r="R250" s="216">
        <f>Q250*H250</f>
        <v>0.0070000000000000001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387</v>
      </c>
      <c r="AT250" s="218" t="s">
        <v>247</v>
      </c>
      <c r="AU250" s="218" t="s">
        <v>83</v>
      </c>
      <c r="AY250" s="20" t="s">
        <v>135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81</v>
      </c>
      <c r="BK250" s="219">
        <f>ROUND(I250*H250,2)</f>
        <v>0</v>
      </c>
      <c r="BL250" s="20" t="s">
        <v>274</v>
      </c>
      <c r="BM250" s="218" t="s">
        <v>1987</v>
      </c>
    </row>
    <row r="251" s="2" customFormat="1">
      <c r="A251" s="41"/>
      <c r="B251" s="42"/>
      <c r="C251" s="43"/>
      <c r="D251" s="220" t="s">
        <v>144</v>
      </c>
      <c r="E251" s="43"/>
      <c r="F251" s="221" t="s">
        <v>1986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144</v>
      </c>
      <c r="AU251" s="20" t="s">
        <v>83</v>
      </c>
    </row>
    <row r="252" s="2" customFormat="1">
      <c r="A252" s="41"/>
      <c r="B252" s="42"/>
      <c r="C252" s="43"/>
      <c r="D252" s="220" t="s">
        <v>209</v>
      </c>
      <c r="E252" s="43"/>
      <c r="F252" s="270" t="s">
        <v>1988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209</v>
      </c>
      <c r="AU252" s="20" t="s">
        <v>83</v>
      </c>
    </row>
    <row r="253" s="14" customFormat="1">
      <c r="A253" s="14"/>
      <c r="B253" s="238"/>
      <c r="C253" s="239"/>
      <c r="D253" s="220" t="s">
        <v>148</v>
      </c>
      <c r="E253" s="240" t="s">
        <v>28</v>
      </c>
      <c r="F253" s="241" t="s">
        <v>1989</v>
      </c>
      <c r="G253" s="239"/>
      <c r="H253" s="240" t="s">
        <v>28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148</v>
      </c>
      <c r="AU253" s="247" t="s">
        <v>83</v>
      </c>
      <c r="AV253" s="14" t="s">
        <v>81</v>
      </c>
      <c r="AW253" s="14" t="s">
        <v>35</v>
      </c>
      <c r="AX253" s="14" t="s">
        <v>73</v>
      </c>
      <c r="AY253" s="247" t="s">
        <v>135</v>
      </c>
    </row>
    <row r="254" s="13" customFormat="1">
      <c r="A254" s="13"/>
      <c r="B254" s="227"/>
      <c r="C254" s="228"/>
      <c r="D254" s="220" t="s">
        <v>148</v>
      </c>
      <c r="E254" s="229" t="s">
        <v>28</v>
      </c>
      <c r="F254" s="230" t="s">
        <v>1990</v>
      </c>
      <c r="G254" s="228"/>
      <c r="H254" s="231">
        <v>0.0060000000000000001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148</v>
      </c>
      <c r="AU254" s="237" t="s">
        <v>83</v>
      </c>
      <c r="AV254" s="13" t="s">
        <v>83</v>
      </c>
      <c r="AW254" s="13" t="s">
        <v>35</v>
      </c>
      <c r="AX254" s="13" t="s">
        <v>81</v>
      </c>
      <c r="AY254" s="237" t="s">
        <v>135</v>
      </c>
    </row>
    <row r="255" s="13" customFormat="1">
      <c r="A255" s="13"/>
      <c r="B255" s="227"/>
      <c r="C255" s="228"/>
      <c r="D255" s="220" t="s">
        <v>148</v>
      </c>
      <c r="E255" s="228"/>
      <c r="F255" s="230" t="s">
        <v>1991</v>
      </c>
      <c r="G255" s="228"/>
      <c r="H255" s="231">
        <v>0.0070000000000000001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148</v>
      </c>
      <c r="AU255" s="237" t="s">
        <v>83</v>
      </c>
      <c r="AV255" s="13" t="s">
        <v>83</v>
      </c>
      <c r="AW255" s="13" t="s">
        <v>4</v>
      </c>
      <c r="AX255" s="13" t="s">
        <v>81</v>
      </c>
      <c r="AY255" s="237" t="s">
        <v>135</v>
      </c>
    </row>
    <row r="256" s="2" customFormat="1" ht="21.75" customHeight="1">
      <c r="A256" s="41"/>
      <c r="B256" s="42"/>
      <c r="C256" s="271" t="s">
        <v>372</v>
      </c>
      <c r="D256" s="271" t="s">
        <v>247</v>
      </c>
      <c r="E256" s="272" t="s">
        <v>1992</v>
      </c>
      <c r="F256" s="273" t="s">
        <v>1993</v>
      </c>
      <c r="G256" s="274" t="s">
        <v>232</v>
      </c>
      <c r="H256" s="275">
        <v>0.086999999999999994</v>
      </c>
      <c r="I256" s="276"/>
      <c r="J256" s="277">
        <f>ROUND(I256*H256,2)</f>
        <v>0</v>
      </c>
      <c r="K256" s="273" t="s">
        <v>141</v>
      </c>
      <c r="L256" s="278"/>
      <c r="M256" s="279" t="s">
        <v>28</v>
      </c>
      <c r="N256" s="280" t="s">
        <v>44</v>
      </c>
      <c r="O256" s="87"/>
      <c r="P256" s="216">
        <f>O256*H256</f>
        <v>0</v>
      </c>
      <c r="Q256" s="216">
        <v>1</v>
      </c>
      <c r="R256" s="216">
        <f>Q256*H256</f>
        <v>0.086999999999999994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387</v>
      </c>
      <c r="AT256" s="218" t="s">
        <v>247</v>
      </c>
      <c r="AU256" s="218" t="s">
        <v>83</v>
      </c>
      <c r="AY256" s="20" t="s">
        <v>135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81</v>
      </c>
      <c r="BK256" s="219">
        <f>ROUND(I256*H256,2)</f>
        <v>0</v>
      </c>
      <c r="BL256" s="20" t="s">
        <v>274</v>
      </c>
      <c r="BM256" s="218" t="s">
        <v>1994</v>
      </c>
    </row>
    <row r="257" s="2" customFormat="1">
      <c r="A257" s="41"/>
      <c r="B257" s="42"/>
      <c r="C257" s="43"/>
      <c r="D257" s="220" t="s">
        <v>144</v>
      </c>
      <c r="E257" s="43"/>
      <c r="F257" s="221" t="s">
        <v>1993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144</v>
      </c>
      <c r="AU257" s="20" t="s">
        <v>83</v>
      </c>
    </row>
    <row r="258" s="2" customFormat="1">
      <c r="A258" s="41"/>
      <c r="B258" s="42"/>
      <c r="C258" s="43"/>
      <c r="D258" s="220" t="s">
        <v>209</v>
      </c>
      <c r="E258" s="43"/>
      <c r="F258" s="270" t="s">
        <v>1995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209</v>
      </c>
      <c r="AU258" s="20" t="s">
        <v>83</v>
      </c>
    </row>
    <row r="259" s="13" customFormat="1">
      <c r="A259" s="13"/>
      <c r="B259" s="227"/>
      <c r="C259" s="228"/>
      <c r="D259" s="220" t="s">
        <v>148</v>
      </c>
      <c r="E259" s="229" t="s">
        <v>28</v>
      </c>
      <c r="F259" s="230" t="s">
        <v>1996</v>
      </c>
      <c r="G259" s="228"/>
      <c r="H259" s="231">
        <v>0.079000000000000001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148</v>
      </c>
      <c r="AU259" s="237" t="s">
        <v>83</v>
      </c>
      <c r="AV259" s="13" t="s">
        <v>83</v>
      </c>
      <c r="AW259" s="13" t="s">
        <v>35</v>
      </c>
      <c r="AX259" s="13" t="s">
        <v>81</v>
      </c>
      <c r="AY259" s="237" t="s">
        <v>135</v>
      </c>
    </row>
    <row r="260" s="13" customFormat="1">
      <c r="A260" s="13"/>
      <c r="B260" s="227"/>
      <c r="C260" s="228"/>
      <c r="D260" s="220" t="s">
        <v>148</v>
      </c>
      <c r="E260" s="228"/>
      <c r="F260" s="230" t="s">
        <v>1997</v>
      </c>
      <c r="G260" s="228"/>
      <c r="H260" s="231">
        <v>0.086999999999999994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148</v>
      </c>
      <c r="AU260" s="237" t="s">
        <v>83</v>
      </c>
      <c r="AV260" s="13" t="s">
        <v>83</v>
      </c>
      <c r="AW260" s="13" t="s">
        <v>4</v>
      </c>
      <c r="AX260" s="13" t="s">
        <v>81</v>
      </c>
      <c r="AY260" s="237" t="s">
        <v>135</v>
      </c>
    </row>
    <row r="261" s="2" customFormat="1" ht="24.15" customHeight="1">
      <c r="A261" s="41"/>
      <c r="B261" s="42"/>
      <c r="C261" s="207" t="s">
        <v>379</v>
      </c>
      <c r="D261" s="207" t="s">
        <v>137</v>
      </c>
      <c r="E261" s="208" t="s">
        <v>1323</v>
      </c>
      <c r="F261" s="209" t="s">
        <v>1324</v>
      </c>
      <c r="G261" s="210" t="s">
        <v>232</v>
      </c>
      <c r="H261" s="211">
        <v>0.099000000000000005</v>
      </c>
      <c r="I261" s="212"/>
      <c r="J261" s="213">
        <f>ROUND(I261*H261,2)</f>
        <v>0</v>
      </c>
      <c r="K261" s="209" t="s">
        <v>141</v>
      </c>
      <c r="L261" s="47"/>
      <c r="M261" s="214" t="s">
        <v>28</v>
      </c>
      <c r="N261" s="215" t="s">
        <v>44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274</v>
      </c>
      <c r="AT261" s="218" t="s">
        <v>137</v>
      </c>
      <c r="AU261" s="218" t="s">
        <v>83</v>
      </c>
      <c r="AY261" s="20" t="s">
        <v>135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81</v>
      </c>
      <c r="BK261" s="219">
        <f>ROUND(I261*H261,2)</f>
        <v>0</v>
      </c>
      <c r="BL261" s="20" t="s">
        <v>274</v>
      </c>
      <c r="BM261" s="218" t="s">
        <v>1998</v>
      </c>
    </row>
    <row r="262" s="2" customFormat="1">
      <c r="A262" s="41"/>
      <c r="B262" s="42"/>
      <c r="C262" s="43"/>
      <c r="D262" s="220" t="s">
        <v>144</v>
      </c>
      <c r="E262" s="43"/>
      <c r="F262" s="221" t="s">
        <v>1326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144</v>
      </c>
      <c r="AU262" s="20" t="s">
        <v>83</v>
      </c>
    </row>
    <row r="263" s="2" customFormat="1">
      <c r="A263" s="41"/>
      <c r="B263" s="42"/>
      <c r="C263" s="43"/>
      <c r="D263" s="225" t="s">
        <v>146</v>
      </c>
      <c r="E263" s="43"/>
      <c r="F263" s="226" t="s">
        <v>1327</v>
      </c>
      <c r="G263" s="43"/>
      <c r="H263" s="43"/>
      <c r="I263" s="222"/>
      <c r="J263" s="43"/>
      <c r="K263" s="43"/>
      <c r="L263" s="47"/>
      <c r="M263" s="281"/>
      <c r="N263" s="282"/>
      <c r="O263" s="283"/>
      <c r="P263" s="283"/>
      <c r="Q263" s="283"/>
      <c r="R263" s="283"/>
      <c r="S263" s="283"/>
      <c r="T263" s="284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146</v>
      </c>
      <c r="AU263" s="20" t="s">
        <v>83</v>
      </c>
    </row>
    <row r="264" s="2" customFormat="1" ht="6.96" customHeight="1">
      <c r="A264" s="41"/>
      <c r="B264" s="62"/>
      <c r="C264" s="63"/>
      <c r="D264" s="63"/>
      <c r="E264" s="63"/>
      <c r="F264" s="63"/>
      <c r="G264" s="63"/>
      <c r="H264" s="63"/>
      <c r="I264" s="63"/>
      <c r="J264" s="63"/>
      <c r="K264" s="63"/>
      <c r="L264" s="47"/>
      <c r="M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</row>
  </sheetData>
  <sheetProtection sheet="1" autoFilter="0" formatColumns="0" formatRows="0" objects="1" scenarios="1" spinCount="100000" saltValue="FQpnos/uQASwopfcTYx3x3qL0nYKy4la1T2+U9gcAjjJiFNg1DE3rWekbBpjg2OwhxKWevMdlv/ElLz/YJqgLw==" hashValue="4im6h1l5Y/rSW97ThEnuPoiV1xfZqWN+RmzuF2220/n97k+oopXHhOXiKn41GOdk1SxihVnOOyISCaM3CwKBoQ==" algorithmName="SHA-512" password="CC35"/>
  <autoFilter ref="C85:K2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6_01/112251221"/>
    <hyperlink ref="F97" r:id="rId2" display="https://podminky.urs.cz/item/CS_URS_2026_01/122151101"/>
    <hyperlink ref="F101" r:id="rId3" display="https://podminky.urs.cz/item/CS_URS_2026_01/122251101"/>
    <hyperlink ref="F107" r:id="rId4" display="https://podminky.urs.cz/item/CS_URS_2026_01/132251101"/>
    <hyperlink ref="F113" r:id="rId5" display="https://podminky.urs.cz/item/CS_URS_2026_01/132251253"/>
    <hyperlink ref="F122" r:id="rId6" display="https://podminky.urs.cz/item/CS_URS_2026_01/162351103"/>
    <hyperlink ref="F128" r:id="rId7" display="https://podminky.urs.cz/item/CS_URS_2026_01/162751117"/>
    <hyperlink ref="F134" r:id="rId8" display="https://podminky.urs.cz/item/CS_URS_2026_01/167151101"/>
    <hyperlink ref="F138" r:id="rId9" display="https://podminky.urs.cz/item/CS_URS_2026_01/167151111"/>
    <hyperlink ref="F142" r:id="rId10" display="https://podminky.urs.cz/item/CS_URS_2026_01/171201231"/>
    <hyperlink ref="F147" r:id="rId11" display="https://podminky.urs.cz/item/CS_URS_2026_01/174151101"/>
    <hyperlink ref="F178" r:id="rId12" display="https://podminky.urs.cz/item/CS_URS_2026_01/181111111"/>
    <hyperlink ref="F184" r:id="rId13" display="https://podminky.urs.cz/item/CS_URS_2026_01/181351003"/>
    <hyperlink ref="F189" r:id="rId14" display="https://podminky.urs.cz/item/CS_URS_2026_01/181411131"/>
    <hyperlink ref="F196" r:id="rId15" display="https://podminky.urs.cz/item/CS_URS_2026_01/182303111"/>
    <hyperlink ref="F205" r:id="rId16" display="https://podminky.urs.cz/item/CS_URS_2026_01/183402121"/>
    <hyperlink ref="F212" r:id="rId17" display="https://podminky.urs.cz/item/CS_URS_2026_01/184813511"/>
    <hyperlink ref="F224" r:id="rId18" display="https://podminky.urs.cz/item/CS_URS_2026_01/185804312"/>
    <hyperlink ref="F234" r:id="rId19" display="https://podminky.urs.cz/item/CS_URS_2026_01/998231311"/>
    <hyperlink ref="F239" r:id="rId20" display="https://podminky.urs.cz/item/CS_URS_2026_01/721174024"/>
    <hyperlink ref="F245" r:id="rId21" display="https://podminky.urs.cz/item/CS_URS_2026_01/767995113"/>
    <hyperlink ref="F263" r:id="rId22" display="https://podminky.urs.cz/item/CS_URS_2026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97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Teplice - Navýšení kapacity parkovacích stání ul. Trnovanská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98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1999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20. 1. 2026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30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">
        <v>28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34</v>
      </c>
      <c r="F21" s="41"/>
      <c r="G21" s="41"/>
      <c r="H21" s="41"/>
      <c r="I21" s="135" t="s">
        <v>30</v>
      </c>
      <c r="J21" s="139" t="s">
        <v>28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36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ROUND((SUM(BE84:BE128)),  2)</f>
        <v>0</v>
      </c>
      <c r="G33" s="41"/>
      <c r="H33" s="41"/>
      <c r="I33" s="151">
        <v>0.20999999999999999</v>
      </c>
      <c r="J33" s="150">
        <f>ROUND(((SUM(BE84:BE128))*I33),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ROUND((SUM(BF84:BF128)),  2)</f>
        <v>0</v>
      </c>
      <c r="G34" s="41"/>
      <c r="H34" s="41"/>
      <c r="I34" s="151">
        <v>0.12</v>
      </c>
      <c r="J34" s="150">
        <f>ROUND(((SUM(BF84:BF128))*I34),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ROUND((SUM(BG84:BG128)),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ROUND((SUM(BH84:BH128)),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ROUND((SUM(BI84:BI128)),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Teplice - Navýšení kapacity parkovacích stání ul. Trnovanská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Teplice</v>
      </c>
      <c r="G52" s="43"/>
      <c r="H52" s="43"/>
      <c r="I52" s="35" t="s">
        <v>24</v>
      </c>
      <c r="J52" s="75" t="str">
        <f>IF(J12="","",J12)</f>
        <v>20. 1. 2026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>Projekce dopravní Filip,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68"/>
      <c r="C60" s="169"/>
      <c r="D60" s="170" t="s">
        <v>1999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2000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2001</v>
      </c>
      <c r="E62" s="177"/>
      <c r="F62" s="177"/>
      <c r="G62" s="177"/>
      <c r="H62" s="177"/>
      <c r="I62" s="177"/>
      <c r="J62" s="178">
        <f>J107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2002</v>
      </c>
      <c r="E63" s="177"/>
      <c r="F63" s="177"/>
      <c r="G63" s="177"/>
      <c r="H63" s="177"/>
      <c r="I63" s="177"/>
      <c r="J63" s="178">
        <f>J116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2003</v>
      </c>
      <c r="E64" s="177"/>
      <c r="F64" s="177"/>
      <c r="G64" s="177"/>
      <c r="H64" s="177"/>
      <c r="I64" s="177"/>
      <c r="J64" s="178">
        <f>J124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Teplice - Navýšení kapacity parkovacích stání ul. Trnovanská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98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22</v>
      </c>
      <c r="D78" s="43"/>
      <c r="E78" s="43"/>
      <c r="F78" s="30" t="str">
        <f>F12</f>
        <v>Teplice</v>
      </c>
      <c r="G78" s="43"/>
      <c r="H78" s="43"/>
      <c r="I78" s="35" t="s">
        <v>24</v>
      </c>
      <c r="J78" s="75" t="str">
        <f>IF(J12="","",J12)</f>
        <v>20. 1. 2026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26</v>
      </c>
      <c r="D80" s="43"/>
      <c r="E80" s="43"/>
      <c r="F80" s="30" t="str">
        <f>E15</f>
        <v xml:space="preserve"> </v>
      </c>
      <c r="G80" s="43"/>
      <c r="H80" s="43"/>
      <c r="I80" s="35" t="s">
        <v>33</v>
      </c>
      <c r="J80" s="39" t="str">
        <f>E21</f>
        <v>Projekce dopravní Filip, s.r.o.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121</v>
      </c>
      <c r="D83" s="183" t="s">
        <v>58</v>
      </c>
      <c r="E83" s="183" t="s">
        <v>54</v>
      </c>
      <c r="F83" s="183" t="s">
        <v>55</v>
      </c>
      <c r="G83" s="183" t="s">
        <v>122</v>
      </c>
      <c r="H83" s="183" t="s">
        <v>123</v>
      </c>
      <c r="I83" s="183" t="s">
        <v>124</v>
      </c>
      <c r="J83" s="183" t="s">
        <v>102</v>
      </c>
      <c r="K83" s="184" t="s">
        <v>125</v>
      </c>
      <c r="L83" s="185"/>
      <c r="M83" s="95" t="s">
        <v>28</v>
      </c>
      <c r="N83" s="96" t="s">
        <v>43</v>
      </c>
      <c r="O83" s="96" t="s">
        <v>126</v>
      </c>
      <c r="P83" s="96" t="s">
        <v>127</v>
      </c>
      <c r="Q83" s="96" t="s">
        <v>128</v>
      </c>
      <c r="R83" s="96" t="s">
        <v>129</v>
      </c>
      <c r="S83" s="96" t="s">
        <v>130</v>
      </c>
      <c r="T83" s="97" t="s">
        <v>131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132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72</v>
      </c>
      <c r="AU84" s="20" t="s">
        <v>103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93</v>
      </c>
      <c r="F85" s="194" t="s">
        <v>94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P86+P107+P116+P124</f>
        <v>0</v>
      </c>
      <c r="Q85" s="199"/>
      <c r="R85" s="200">
        <f>R86+R107+R116+R124</f>
        <v>0</v>
      </c>
      <c r="S85" s="199"/>
      <c r="T85" s="201">
        <f>T86+T107+T116+T124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188</v>
      </c>
      <c r="AT85" s="203" t="s">
        <v>72</v>
      </c>
      <c r="AU85" s="203" t="s">
        <v>73</v>
      </c>
      <c r="AY85" s="202" t="s">
        <v>135</v>
      </c>
      <c r="BK85" s="204">
        <f>BK86+BK107+BK116+BK124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2004</v>
      </c>
      <c r="F86" s="205" t="s">
        <v>2005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SUM(P87:P106)</f>
        <v>0</v>
      </c>
      <c r="Q86" s="199"/>
      <c r="R86" s="200">
        <f>SUM(R87:R106)</f>
        <v>0</v>
      </c>
      <c r="S86" s="199"/>
      <c r="T86" s="201">
        <f>SUM(T87:T106)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188</v>
      </c>
      <c r="AT86" s="203" t="s">
        <v>72</v>
      </c>
      <c r="AU86" s="203" t="s">
        <v>81</v>
      </c>
      <c r="AY86" s="202" t="s">
        <v>135</v>
      </c>
      <c r="BK86" s="204">
        <f>SUM(BK87:BK106)</f>
        <v>0</v>
      </c>
    </row>
    <row r="87" s="2" customFormat="1" ht="16.5" customHeight="1">
      <c r="A87" s="41"/>
      <c r="B87" s="42"/>
      <c r="C87" s="207" t="s">
        <v>81</v>
      </c>
      <c r="D87" s="207" t="s">
        <v>137</v>
      </c>
      <c r="E87" s="208" t="s">
        <v>2006</v>
      </c>
      <c r="F87" s="209" t="s">
        <v>2007</v>
      </c>
      <c r="G87" s="210" t="s">
        <v>1011</v>
      </c>
      <c r="H87" s="211">
        <v>1</v>
      </c>
      <c r="I87" s="212"/>
      <c r="J87" s="213">
        <f>ROUND(I87*H87,2)</f>
        <v>0</v>
      </c>
      <c r="K87" s="209" t="s">
        <v>141</v>
      </c>
      <c r="L87" s="47"/>
      <c r="M87" s="214" t="s">
        <v>28</v>
      </c>
      <c r="N87" s="215" t="s">
        <v>44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2008</v>
      </c>
      <c r="AT87" s="218" t="s">
        <v>137</v>
      </c>
      <c r="AU87" s="218" t="s">
        <v>83</v>
      </c>
      <c r="AY87" s="20" t="s">
        <v>135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81</v>
      </c>
      <c r="BK87" s="219">
        <f>ROUND(I87*H87,2)</f>
        <v>0</v>
      </c>
      <c r="BL87" s="20" t="s">
        <v>2008</v>
      </c>
      <c r="BM87" s="218" t="s">
        <v>2009</v>
      </c>
    </row>
    <row r="88" s="2" customFormat="1">
      <c r="A88" s="41"/>
      <c r="B88" s="42"/>
      <c r="C88" s="43"/>
      <c r="D88" s="220" t="s">
        <v>144</v>
      </c>
      <c r="E88" s="43"/>
      <c r="F88" s="221" t="s">
        <v>2007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144</v>
      </c>
      <c r="AU88" s="20" t="s">
        <v>83</v>
      </c>
    </row>
    <row r="89" s="2" customFormat="1">
      <c r="A89" s="41"/>
      <c r="B89" s="42"/>
      <c r="C89" s="43"/>
      <c r="D89" s="225" t="s">
        <v>146</v>
      </c>
      <c r="E89" s="43"/>
      <c r="F89" s="226" t="s">
        <v>2010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146</v>
      </c>
      <c r="AU89" s="20" t="s">
        <v>83</v>
      </c>
    </row>
    <row r="90" s="2" customFormat="1">
      <c r="A90" s="41"/>
      <c r="B90" s="42"/>
      <c r="C90" s="43"/>
      <c r="D90" s="220" t="s">
        <v>209</v>
      </c>
      <c r="E90" s="43"/>
      <c r="F90" s="270" t="s">
        <v>2011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209</v>
      </c>
      <c r="AU90" s="20" t="s">
        <v>83</v>
      </c>
    </row>
    <row r="91" s="2" customFormat="1" ht="16.5" customHeight="1">
      <c r="A91" s="41"/>
      <c r="B91" s="42"/>
      <c r="C91" s="207" t="s">
        <v>83</v>
      </c>
      <c r="D91" s="207" t="s">
        <v>137</v>
      </c>
      <c r="E91" s="208" t="s">
        <v>2012</v>
      </c>
      <c r="F91" s="209" t="s">
        <v>2013</v>
      </c>
      <c r="G91" s="210" t="s">
        <v>1011</v>
      </c>
      <c r="H91" s="211">
        <v>1</v>
      </c>
      <c r="I91" s="212"/>
      <c r="J91" s="213">
        <f>ROUND(I91*H91,2)</f>
        <v>0</v>
      </c>
      <c r="K91" s="209" t="s">
        <v>141</v>
      </c>
      <c r="L91" s="47"/>
      <c r="M91" s="214" t="s">
        <v>28</v>
      </c>
      <c r="N91" s="215" t="s">
        <v>44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2008</v>
      </c>
      <c r="AT91" s="218" t="s">
        <v>137</v>
      </c>
      <c r="AU91" s="218" t="s">
        <v>83</v>
      </c>
      <c r="AY91" s="20" t="s">
        <v>135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81</v>
      </c>
      <c r="BK91" s="219">
        <f>ROUND(I91*H91,2)</f>
        <v>0</v>
      </c>
      <c r="BL91" s="20" t="s">
        <v>2008</v>
      </c>
      <c r="BM91" s="218" t="s">
        <v>2014</v>
      </c>
    </row>
    <row r="92" s="2" customFormat="1">
      <c r="A92" s="41"/>
      <c r="B92" s="42"/>
      <c r="C92" s="43"/>
      <c r="D92" s="220" t="s">
        <v>144</v>
      </c>
      <c r="E92" s="43"/>
      <c r="F92" s="221" t="s">
        <v>2015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144</v>
      </c>
      <c r="AU92" s="20" t="s">
        <v>83</v>
      </c>
    </row>
    <row r="93" s="2" customFormat="1">
      <c r="A93" s="41"/>
      <c r="B93" s="42"/>
      <c r="C93" s="43"/>
      <c r="D93" s="225" t="s">
        <v>146</v>
      </c>
      <c r="E93" s="43"/>
      <c r="F93" s="226" t="s">
        <v>2016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146</v>
      </c>
      <c r="AU93" s="20" t="s">
        <v>83</v>
      </c>
    </row>
    <row r="94" s="2" customFormat="1">
      <c r="A94" s="41"/>
      <c r="B94" s="42"/>
      <c r="C94" s="43"/>
      <c r="D94" s="220" t="s">
        <v>209</v>
      </c>
      <c r="E94" s="43"/>
      <c r="F94" s="270" t="s">
        <v>2017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209</v>
      </c>
      <c r="AU94" s="20" t="s">
        <v>83</v>
      </c>
    </row>
    <row r="95" s="2" customFormat="1" ht="16.5" customHeight="1">
      <c r="A95" s="41"/>
      <c r="B95" s="42"/>
      <c r="C95" s="207" t="s">
        <v>161</v>
      </c>
      <c r="D95" s="207" t="s">
        <v>137</v>
      </c>
      <c r="E95" s="208" t="s">
        <v>2018</v>
      </c>
      <c r="F95" s="209" t="s">
        <v>2019</v>
      </c>
      <c r="G95" s="210" t="s">
        <v>1011</v>
      </c>
      <c r="H95" s="211">
        <v>1</v>
      </c>
      <c r="I95" s="212"/>
      <c r="J95" s="213">
        <f>ROUND(I95*H95,2)</f>
        <v>0</v>
      </c>
      <c r="K95" s="209" t="s">
        <v>141</v>
      </c>
      <c r="L95" s="47"/>
      <c r="M95" s="214" t="s">
        <v>28</v>
      </c>
      <c r="N95" s="215" t="s">
        <v>44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2008</v>
      </c>
      <c r="AT95" s="218" t="s">
        <v>137</v>
      </c>
      <c r="AU95" s="218" t="s">
        <v>83</v>
      </c>
      <c r="AY95" s="20" t="s">
        <v>135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81</v>
      </c>
      <c r="BK95" s="219">
        <f>ROUND(I95*H95,2)</f>
        <v>0</v>
      </c>
      <c r="BL95" s="20" t="s">
        <v>2008</v>
      </c>
      <c r="BM95" s="218" t="s">
        <v>2020</v>
      </c>
    </row>
    <row r="96" s="2" customFormat="1">
      <c r="A96" s="41"/>
      <c r="B96" s="42"/>
      <c r="C96" s="43"/>
      <c r="D96" s="220" t="s">
        <v>144</v>
      </c>
      <c r="E96" s="43"/>
      <c r="F96" s="221" t="s">
        <v>2019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83</v>
      </c>
    </row>
    <row r="97" s="2" customFormat="1">
      <c r="A97" s="41"/>
      <c r="B97" s="42"/>
      <c r="C97" s="43"/>
      <c r="D97" s="225" t="s">
        <v>146</v>
      </c>
      <c r="E97" s="43"/>
      <c r="F97" s="226" t="s">
        <v>2021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146</v>
      </c>
      <c r="AU97" s="20" t="s">
        <v>83</v>
      </c>
    </row>
    <row r="98" s="2" customFormat="1">
      <c r="A98" s="41"/>
      <c r="B98" s="42"/>
      <c r="C98" s="43"/>
      <c r="D98" s="220" t="s">
        <v>209</v>
      </c>
      <c r="E98" s="43"/>
      <c r="F98" s="270" t="s">
        <v>2022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209</v>
      </c>
      <c r="AU98" s="20" t="s">
        <v>83</v>
      </c>
    </row>
    <row r="99" s="2" customFormat="1" ht="16.5" customHeight="1">
      <c r="A99" s="41"/>
      <c r="B99" s="42"/>
      <c r="C99" s="207" t="s">
        <v>142</v>
      </c>
      <c r="D99" s="207" t="s">
        <v>137</v>
      </c>
      <c r="E99" s="208" t="s">
        <v>2023</v>
      </c>
      <c r="F99" s="209" t="s">
        <v>2024</v>
      </c>
      <c r="G99" s="210" t="s">
        <v>1011</v>
      </c>
      <c r="H99" s="211">
        <v>1</v>
      </c>
      <c r="I99" s="212"/>
      <c r="J99" s="213">
        <f>ROUND(I99*H99,2)</f>
        <v>0</v>
      </c>
      <c r="K99" s="209" t="s">
        <v>141</v>
      </c>
      <c r="L99" s="47"/>
      <c r="M99" s="214" t="s">
        <v>28</v>
      </c>
      <c r="N99" s="215" t="s">
        <v>44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2008</v>
      </c>
      <c r="AT99" s="218" t="s">
        <v>137</v>
      </c>
      <c r="AU99" s="218" t="s">
        <v>83</v>
      </c>
      <c r="AY99" s="20" t="s">
        <v>135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81</v>
      </c>
      <c r="BK99" s="219">
        <f>ROUND(I99*H99,2)</f>
        <v>0</v>
      </c>
      <c r="BL99" s="20" t="s">
        <v>2008</v>
      </c>
      <c r="BM99" s="218" t="s">
        <v>2025</v>
      </c>
    </row>
    <row r="100" s="2" customFormat="1">
      <c r="A100" s="41"/>
      <c r="B100" s="42"/>
      <c r="C100" s="43"/>
      <c r="D100" s="220" t="s">
        <v>144</v>
      </c>
      <c r="E100" s="43"/>
      <c r="F100" s="221" t="s">
        <v>2024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83</v>
      </c>
    </row>
    <row r="101" s="2" customFormat="1">
      <c r="A101" s="41"/>
      <c r="B101" s="42"/>
      <c r="C101" s="43"/>
      <c r="D101" s="225" t="s">
        <v>146</v>
      </c>
      <c r="E101" s="43"/>
      <c r="F101" s="226" t="s">
        <v>2026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146</v>
      </c>
      <c r="AU101" s="20" t="s">
        <v>83</v>
      </c>
    </row>
    <row r="102" s="2" customFormat="1">
      <c r="A102" s="41"/>
      <c r="B102" s="42"/>
      <c r="C102" s="43"/>
      <c r="D102" s="220" t="s">
        <v>209</v>
      </c>
      <c r="E102" s="43"/>
      <c r="F102" s="270" t="s">
        <v>2027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209</v>
      </c>
      <c r="AU102" s="20" t="s">
        <v>83</v>
      </c>
    </row>
    <row r="103" s="2" customFormat="1" ht="21.75" customHeight="1">
      <c r="A103" s="41"/>
      <c r="B103" s="42"/>
      <c r="C103" s="207" t="s">
        <v>188</v>
      </c>
      <c r="D103" s="207" t="s">
        <v>137</v>
      </c>
      <c r="E103" s="208" t="s">
        <v>2028</v>
      </c>
      <c r="F103" s="209" t="s">
        <v>2029</v>
      </c>
      <c r="G103" s="210" t="s">
        <v>1011</v>
      </c>
      <c r="H103" s="211">
        <v>1</v>
      </c>
      <c r="I103" s="212"/>
      <c r="J103" s="213">
        <f>ROUND(I103*H103,2)</f>
        <v>0</v>
      </c>
      <c r="K103" s="209" t="s">
        <v>28</v>
      </c>
      <c r="L103" s="47"/>
      <c r="M103" s="214" t="s">
        <v>28</v>
      </c>
      <c r="N103" s="215" t="s">
        <v>44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142</v>
      </c>
      <c r="AT103" s="218" t="s">
        <v>137</v>
      </c>
      <c r="AU103" s="218" t="s">
        <v>83</v>
      </c>
      <c r="AY103" s="20" t="s">
        <v>135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81</v>
      </c>
      <c r="BK103" s="219">
        <f>ROUND(I103*H103,2)</f>
        <v>0</v>
      </c>
      <c r="BL103" s="20" t="s">
        <v>142</v>
      </c>
      <c r="BM103" s="218" t="s">
        <v>2030</v>
      </c>
    </row>
    <row r="104" s="2" customFormat="1">
      <c r="A104" s="41"/>
      <c r="B104" s="42"/>
      <c r="C104" s="43"/>
      <c r="D104" s="220" t="s">
        <v>144</v>
      </c>
      <c r="E104" s="43"/>
      <c r="F104" s="221" t="s">
        <v>2029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83</v>
      </c>
    </row>
    <row r="105" s="2" customFormat="1" ht="21.75" customHeight="1">
      <c r="A105" s="41"/>
      <c r="B105" s="42"/>
      <c r="C105" s="207" t="s">
        <v>1043</v>
      </c>
      <c r="D105" s="207" t="s">
        <v>137</v>
      </c>
      <c r="E105" s="208" t="s">
        <v>2031</v>
      </c>
      <c r="F105" s="209" t="s">
        <v>2032</v>
      </c>
      <c r="G105" s="210" t="s">
        <v>1011</v>
      </c>
      <c r="H105" s="211">
        <v>1</v>
      </c>
      <c r="I105" s="212"/>
      <c r="J105" s="213">
        <f>ROUND(I105*H105,2)</f>
        <v>0</v>
      </c>
      <c r="K105" s="209" t="s">
        <v>28</v>
      </c>
      <c r="L105" s="47"/>
      <c r="M105" s="214" t="s">
        <v>28</v>
      </c>
      <c r="N105" s="215" t="s">
        <v>44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2008</v>
      </c>
      <c r="AT105" s="218" t="s">
        <v>137</v>
      </c>
      <c r="AU105" s="218" t="s">
        <v>83</v>
      </c>
      <c r="AY105" s="20" t="s">
        <v>135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81</v>
      </c>
      <c r="BK105" s="219">
        <f>ROUND(I105*H105,2)</f>
        <v>0</v>
      </c>
      <c r="BL105" s="20" t="s">
        <v>2008</v>
      </c>
      <c r="BM105" s="218" t="s">
        <v>2033</v>
      </c>
    </row>
    <row r="106" s="2" customFormat="1">
      <c r="A106" s="41"/>
      <c r="B106" s="42"/>
      <c r="C106" s="43"/>
      <c r="D106" s="220" t="s">
        <v>144</v>
      </c>
      <c r="E106" s="43"/>
      <c r="F106" s="221" t="s">
        <v>2032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83</v>
      </c>
    </row>
    <row r="107" s="12" customFormat="1" ht="22.8" customHeight="1">
      <c r="A107" s="12"/>
      <c r="B107" s="191"/>
      <c r="C107" s="192"/>
      <c r="D107" s="193" t="s">
        <v>72</v>
      </c>
      <c r="E107" s="205" t="s">
        <v>2034</v>
      </c>
      <c r="F107" s="205" t="s">
        <v>2035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SUM(P108:P115)</f>
        <v>0</v>
      </c>
      <c r="Q107" s="199"/>
      <c r="R107" s="200">
        <f>SUM(R108:R115)</f>
        <v>0</v>
      </c>
      <c r="S107" s="199"/>
      <c r="T107" s="201">
        <f>SUM(T108:T115)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188</v>
      </c>
      <c r="AT107" s="203" t="s">
        <v>72</v>
      </c>
      <c r="AU107" s="203" t="s">
        <v>81</v>
      </c>
      <c r="AY107" s="202" t="s">
        <v>135</v>
      </c>
      <c r="BK107" s="204">
        <f>SUM(BK108:BK115)</f>
        <v>0</v>
      </c>
    </row>
    <row r="108" s="2" customFormat="1" ht="16.5" customHeight="1">
      <c r="A108" s="41"/>
      <c r="B108" s="42"/>
      <c r="C108" s="207" t="s">
        <v>203</v>
      </c>
      <c r="D108" s="207" t="s">
        <v>137</v>
      </c>
      <c r="E108" s="208" t="s">
        <v>2036</v>
      </c>
      <c r="F108" s="209" t="s">
        <v>2035</v>
      </c>
      <c r="G108" s="210" t="s">
        <v>1011</v>
      </c>
      <c r="H108" s="211">
        <v>1</v>
      </c>
      <c r="I108" s="212"/>
      <c r="J108" s="213">
        <f>ROUND(I108*H108,2)</f>
        <v>0</v>
      </c>
      <c r="K108" s="209" t="s">
        <v>141</v>
      </c>
      <c r="L108" s="47"/>
      <c r="M108" s="214" t="s">
        <v>28</v>
      </c>
      <c r="N108" s="215" t="s">
        <v>44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2008</v>
      </c>
      <c r="AT108" s="218" t="s">
        <v>137</v>
      </c>
      <c r="AU108" s="218" t="s">
        <v>83</v>
      </c>
      <c r="AY108" s="20" t="s">
        <v>135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81</v>
      </c>
      <c r="BK108" s="219">
        <f>ROUND(I108*H108,2)</f>
        <v>0</v>
      </c>
      <c r="BL108" s="20" t="s">
        <v>2008</v>
      </c>
      <c r="BM108" s="218" t="s">
        <v>2037</v>
      </c>
    </row>
    <row r="109" s="2" customFormat="1">
      <c r="A109" s="41"/>
      <c r="B109" s="42"/>
      <c r="C109" s="43"/>
      <c r="D109" s="220" t="s">
        <v>144</v>
      </c>
      <c r="E109" s="43"/>
      <c r="F109" s="221" t="s">
        <v>2035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144</v>
      </c>
      <c r="AU109" s="20" t="s">
        <v>83</v>
      </c>
    </row>
    <row r="110" s="2" customFormat="1">
      <c r="A110" s="41"/>
      <c r="B110" s="42"/>
      <c r="C110" s="43"/>
      <c r="D110" s="225" t="s">
        <v>146</v>
      </c>
      <c r="E110" s="43"/>
      <c r="F110" s="226" t="s">
        <v>2038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146</v>
      </c>
      <c r="AU110" s="20" t="s">
        <v>83</v>
      </c>
    </row>
    <row r="111" s="2" customFormat="1">
      <c r="A111" s="41"/>
      <c r="B111" s="42"/>
      <c r="C111" s="43"/>
      <c r="D111" s="220" t="s">
        <v>209</v>
      </c>
      <c r="E111" s="43"/>
      <c r="F111" s="270" t="s">
        <v>2039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209</v>
      </c>
      <c r="AU111" s="20" t="s">
        <v>83</v>
      </c>
    </row>
    <row r="112" s="2" customFormat="1" ht="16.5" customHeight="1">
      <c r="A112" s="41"/>
      <c r="B112" s="42"/>
      <c r="C112" s="207" t="s">
        <v>214</v>
      </c>
      <c r="D112" s="207" t="s">
        <v>137</v>
      </c>
      <c r="E112" s="208" t="s">
        <v>2040</v>
      </c>
      <c r="F112" s="209" t="s">
        <v>2041</v>
      </c>
      <c r="G112" s="210" t="s">
        <v>1011</v>
      </c>
      <c r="H112" s="211">
        <v>1</v>
      </c>
      <c r="I112" s="212"/>
      <c r="J112" s="213">
        <f>ROUND(I112*H112,2)</f>
        <v>0</v>
      </c>
      <c r="K112" s="209" t="s">
        <v>141</v>
      </c>
      <c r="L112" s="47"/>
      <c r="M112" s="214" t="s">
        <v>28</v>
      </c>
      <c r="N112" s="215" t="s">
        <v>44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2008</v>
      </c>
      <c r="AT112" s="218" t="s">
        <v>137</v>
      </c>
      <c r="AU112" s="218" t="s">
        <v>83</v>
      </c>
      <c r="AY112" s="20" t="s">
        <v>135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81</v>
      </c>
      <c r="BK112" s="219">
        <f>ROUND(I112*H112,2)</f>
        <v>0</v>
      </c>
      <c r="BL112" s="20" t="s">
        <v>2008</v>
      </c>
      <c r="BM112" s="218" t="s">
        <v>2042</v>
      </c>
    </row>
    <row r="113" s="2" customFormat="1">
      <c r="A113" s="41"/>
      <c r="B113" s="42"/>
      <c r="C113" s="43"/>
      <c r="D113" s="220" t="s">
        <v>144</v>
      </c>
      <c r="E113" s="43"/>
      <c r="F113" s="221" t="s">
        <v>2041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83</v>
      </c>
    </row>
    <row r="114" s="2" customFormat="1">
      <c r="A114" s="41"/>
      <c r="B114" s="42"/>
      <c r="C114" s="43"/>
      <c r="D114" s="225" t="s">
        <v>146</v>
      </c>
      <c r="E114" s="43"/>
      <c r="F114" s="226" t="s">
        <v>2043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146</v>
      </c>
      <c r="AU114" s="20" t="s">
        <v>83</v>
      </c>
    </row>
    <row r="115" s="2" customFormat="1">
      <c r="A115" s="41"/>
      <c r="B115" s="42"/>
      <c r="C115" s="43"/>
      <c r="D115" s="220" t="s">
        <v>209</v>
      </c>
      <c r="E115" s="43"/>
      <c r="F115" s="270" t="s">
        <v>2044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209</v>
      </c>
      <c r="AU115" s="20" t="s">
        <v>83</v>
      </c>
    </row>
    <row r="116" s="12" customFormat="1" ht="22.8" customHeight="1">
      <c r="A116" s="12"/>
      <c r="B116" s="191"/>
      <c r="C116" s="192"/>
      <c r="D116" s="193" t="s">
        <v>72</v>
      </c>
      <c r="E116" s="205" t="s">
        <v>2045</v>
      </c>
      <c r="F116" s="205" t="s">
        <v>2046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SUM(P117:P123)</f>
        <v>0</v>
      </c>
      <c r="Q116" s="199"/>
      <c r="R116" s="200">
        <f>SUM(R117:R123)</f>
        <v>0</v>
      </c>
      <c r="S116" s="199"/>
      <c r="T116" s="201">
        <f>SUM(T117:T123)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188</v>
      </c>
      <c r="AT116" s="203" t="s">
        <v>72</v>
      </c>
      <c r="AU116" s="203" t="s">
        <v>81</v>
      </c>
      <c r="AY116" s="202" t="s">
        <v>135</v>
      </c>
      <c r="BK116" s="204">
        <f>SUM(BK117:BK123)</f>
        <v>0</v>
      </c>
    </row>
    <row r="117" s="2" customFormat="1" ht="16.5" customHeight="1">
      <c r="A117" s="41"/>
      <c r="B117" s="42"/>
      <c r="C117" s="207" t="s">
        <v>222</v>
      </c>
      <c r="D117" s="207" t="s">
        <v>137</v>
      </c>
      <c r="E117" s="208" t="s">
        <v>2047</v>
      </c>
      <c r="F117" s="209" t="s">
        <v>2048</v>
      </c>
      <c r="G117" s="210" t="s">
        <v>1773</v>
      </c>
      <c r="H117" s="211">
        <v>15</v>
      </c>
      <c r="I117" s="212"/>
      <c r="J117" s="213">
        <f>ROUND(I117*H117,2)</f>
        <v>0</v>
      </c>
      <c r="K117" s="209" t="s">
        <v>28</v>
      </c>
      <c r="L117" s="47"/>
      <c r="M117" s="214" t="s">
        <v>28</v>
      </c>
      <c r="N117" s="215" t="s">
        <v>44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2008</v>
      </c>
      <c r="AT117" s="218" t="s">
        <v>137</v>
      </c>
      <c r="AU117" s="218" t="s">
        <v>83</v>
      </c>
      <c r="AY117" s="20" t="s">
        <v>135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81</v>
      </c>
      <c r="BK117" s="219">
        <f>ROUND(I117*H117,2)</f>
        <v>0</v>
      </c>
      <c r="BL117" s="20" t="s">
        <v>2008</v>
      </c>
      <c r="BM117" s="218" t="s">
        <v>2049</v>
      </c>
    </row>
    <row r="118" s="2" customFormat="1">
      <c r="A118" s="41"/>
      <c r="B118" s="42"/>
      <c r="C118" s="43"/>
      <c r="D118" s="220" t="s">
        <v>144</v>
      </c>
      <c r="E118" s="43"/>
      <c r="F118" s="221" t="s">
        <v>2048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83</v>
      </c>
    </row>
    <row r="119" s="2" customFormat="1" ht="16.5" customHeight="1">
      <c r="A119" s="41"/>
      <c r="B119" s="42"/>
      <c r="C119" s="207" t="s">
        <v>229</v>
      </c>
      <c r="D119" s="207" t="s">
        <v>137</v>
      </c>
      <c r="E119" s="208" t="s">
        <v>2050</v>
      </c>
      <c r="F119" s="209" t="s">
        <v>2051</v>
      </c>
      <c r="G119" s="210" t="s">
        <v>1773</v>
      </c>
      <c r="H119" s="211">
        <v>20</v>
      </c>
      <c r="I119" s="212"/>
      <c r="J119" s="213">
        <f>ROUND(I119*H119,2)</f>
        <v>0</v>
      </c>
      <c r="K119" s="209" t="s">
        <v>28</v>
      </c>
      <c r="L119" s="47"/>
      <c r="M119" s="214" t="s">
        <v>28</v>
      </c>
      <c r="N119" s="215" t="s">
        <v>44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2008</v>
      </c>
      <c r="AT119" s="218" t="s">
        <v>137</v>
      </c>
      <c r="AU119" s="218" t="s">
        <v>83</v>
      </c>
      <c r="AY119" s="20" t="s">
        <v>135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81</v>
      </c>
      <c r="BK119" s="219">
        <f>ROUND(I119*H119,2)</f>
        <v>0</v>
      </c>
      <c r="BL119" s="20" t="s">
        <v>2008</v>
      </c>
      <c r="BM119" s="218" t="s">
        <v>2052</v>
      </c>
    </row>
    <row r="120" s="2" customFormat="1">
      <c r="A120" s="41"/>
      <c r="B120" s="42"/>
      <c r="C120" s="43"/>
      <c r="D120" s="220" t="s">
        <v>144</v>
      </c>
      <c r="E120" s="43"/>
      <c r="F120" s="221" t="s">
        <v>2051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144</v>
      </c>
      <c r="AU120" s="20" t="s">
        <v>83</v>
      </c>
    </row>
    <row r="121" s="2" customFormat="1" ht="16.5" customHeight="1">
      <c r="A121" s="41"/>
      <c r="B121" s="42"/>
      <c r="C121" s="207" t="s">
        <v>238</v>
      </c>
      <c r="D121" s="207" t="s">
        <v>137</v>
      </c>
      <c r="E121" s="208" t="s">
        <v>2053</v>
      </c>
      <c r="F121" s="209" t="s">
        <v>2054</v>
      </c>
      <c r="G121" s="210" t="s">
        <v>1011</v>
      </c>
      <c r="H121" s="211">
        <v>1</v>
      </c>
      <c r="I121" s="212"/>
      <c r="J121" s="213">
        <f>ROUND(I121*H121,2)</f>
        <v>0</v>
      </c>
      <c r="K121" s="209" t="s">
        <v>141</v>
      </c>
      <c r="L121" s="47"/>
      <c r="M121" s="214" t="s">
        <v>28</v>
      </c>
      <c r="N121" s="215" t="s">
        <v>44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2008</v>
      </c>
      <c r="AT121" s="218" t="s">
        <v>137</v>
      </c>
      <c r="AU121" s="218" t="s">
        <v>83</v>
      </c>
      <c r="AY121" s="20" t="s">
        <v>135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81</v>
      </c>
      <c r="BK121" s="219">
        <f>ROUND(I121*H121,2)</f>
        <v>0</v>
      </c>
      <c r="BL121" s="20" t="s">
        <v>2008</v>
      </c>
      <c r="BM121" s="218" t="s">
        <v>2055</v>
      </c>
    </row>
    <row r="122" s="2" customFormat="1">
      <c r="A122" s="41"/>
      <c r="B122" s="42"/>
      <c r="C122" s="43"/>
      <c r="D122" s="220" t="s">
        <v>144</v>
      </c>
      <c r="E122" s="43"/>
      <c r="F122" s="221" t="s">
        <v>2054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144</v>
      </c>
      <c r="AU122" s="20" t="s">
        <v>83</v>
      </c>
    </row>
    <row r="123" s="2" customFormat="1">
      <c r="A123" s="41"/>
      <c r="B123" s="42"/>
      <c r="C123" s="43"/>
      <c r="D123" s="225" t="s">
        <v>146</v>
      </c>
      <c r="E123" s="43"/>
      <c r="F123" s="226" t="s">
        <v>2056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146</v>
      </c>
      <c r="AU123" s="20" t="s">
        <v>83</v>
      </c>
    </row>
    <row r="124" s="12" customFormat="1" ht="22.8" customHeight="1">
      <c r="A124" s="12"/>
      <c r="B124" s="191"/>
      <c r="C124" s="192"/>
      <c r="D124" s="193" t="s">
        <v>72</v>
      </c>
      <c r="E124" s="205" t="s">
        <v>2057</v>
      </c>
      <c r="F124" s="205" t="s">
        <v>2058</v>
      </c>
      <c r="G124" s="192"/>
      <c r="H124" s="192"/>
      <c r="I124" s="195"/>
      <c r="J124" s="206">
        <f>BK124</f>
        <v>0</v>
      </c>
      <c r="K124" s="192"/>
      <c r="L124" s="197"/>
      <c r="M124" s="198"/>
      <c r="N124" s="199"/>
      <c r="O124" s="199"/>
      <c r="P124" s="200">
        <f>SUM(P125:P128)</f>
        <v>0</v>
      </c>
      <c r="Q124" s="199"/>
      <c r="R124" s="200">
        <f>SUM(R125:R128)</f>
        <v>0</v>
      </c>
      <c r="S124" s="199"/>
      <c r="T124" s="201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2" t="s">
        <v>81</v>
      </c>
      <c r="AT124" s="203" t="s">
        <v>72</v>
      </c>
      <c r="AU124" s="203" t="s">
        <v>81</v>
      </c>
      <c r="AY124" s="202" t="s">
        <v>135</v>
      </c>
      <c r="BK124" s="204">
        <f>SUM(BK125:BK128)</f>
        <v>0</v>
      </c>
    </row>
    <row r="125" s="2" customFormat="1" ht="21.75" customHeight="1">
      <c r="A125" s="41"/>
      <c r="B125" s="42"/>
      <c r="C125" s="207" t="s">
        <v>8</v>
      </c>
      <c r="D125" s="207" t="s">
        <v>137</v>
      </c>
      <c r="E125" s="208" t="s">
        <v>2059</v>
      </c>
      <c r="F125" s="209" t="s">
        <v>2060</v>
      </c>
      <c r="G125" s="210" t="s">
        <v>2061</v>
      </c>
      <c r="H125" s="211">
        <v>1</v>
      </c>
      <c r="I125" s="212"/>
      <c r="J125" s="213">
        <f>ROUND(I125*H125,2)</f>
        <v>0</v>
      </c>
      <c r="K125" s="209" t="s">
        <v>28</v>
      </c>
      <c r="L125" s="47"/>
      <c r="M125" s="214" t="s">
        <v>28</v>
      </c>
      <c r="N125" s="215" t="s">
        <v>44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142</v>
      </c>
      <c r="AT125" s="218" t="s">
        <v>137</v>
      </c>
      <c r="AU125" s="218" t="s">
        <v>83</v>
      </c>
      <c r="AY125" s="20" t="s">
        <v>135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81</v>
      </c>
      <c r="BK125" s="219">
        <f>ROUND(I125*H125,2)</f>
        <v>0</v>
      </c>
      <c r="BL125" s="20" t="s">
        <v>142</v>
      </c>
      <c r="BM125" s="218" t="s">
        <v>2062</v>
      </c>
    </row>
    <row r="126" s="2" customFormat="1">
      <c r="A126" s="41"/>
      <c r="B126" s="42"/>
      <c r="C126" s="43"/>
      <c r="D126" s="220" t="s">
        <v>144</v>
      </c>
      <c r="E126" s="43"/>
      <c r="F126" s="221" t="s">
        <v>2060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83</v>
      </c>
    </row>
    <row r="127" s="2" customFormat="1" ht="16.5" customHeight="1">
      <c r="A127" s="41"/>
      <c r="B127" s="42"/>
      <c r="C127" s="207" t="s">
        <v>253</v>
      </c>
      <c r="D127" s="207" t="s">
        <v>137</v>
      </c>
      <c r="E127" s="208" t="s">
        <v>2063</v>
      </c>
      <c r="F127" s="209" t="s">
        <v>2013</v>
      </c>
      <c r="G127" s="210" t="s">
        <v>1845</v>
      </c>
      <c r="H127" s="211">
        <v>0.96499999999999997</v>
      </c>
      <c r="I127" s="212"/>
      <c r="J127" s="213">
        <f>ROUND(I127*H127,2)</f>
        <v>0</v>
      </c>
      <c r="K127" s="209" t="s">
        <v>28</v>
      </c>
      <c r="L127" s="47"/>
      <c r="M127" s="214" t="s">
        <v>28</v>
      </c>
      <c r="N127" s="215" t="s">
        <v>44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142</v>
      </c>
      <c r="AT127" s="218" t="s">
        <v>137</v>
      </c>
      <c r="AU127" s="218" t="s">
        <v>83</v>
      </c>
      <c r="AY127" s="20" t="s">
        <v>135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81</v>
      </c>
      <c r="BK127" s="219">
        <f>ROUND(I127*H127,2)</f>
        <v>0</v>
      </c>
      <c r="BL127" s="20" t="s">
        <v>142</v>
      </c>
      <c r="BM127" s="218" t="s">
        <v>2064</v>
      </c>
    </row>
    <row r="128" s="2" customFormat="1">
      <c r="A128" s="41"/>
      <c r="B128" s="42"/>
      <c r="C128" s="43"/>
      <c r="D128" s="220" t="s">
        <v>144</v>
      </c>
      <c r="E128" s="43"/>
      <c r="F128" s="221" t="s">
        <v>2013</v>
      </c>
      <c r="G128" s="43"/>
      <c r="H128" s="43"/>
      <c r="I128" s="222"/>
      <c r="J128" s="43"/>
      <c r="K128" s="43"/>
      <c r="L128" s="47"/>
      <c r="M128" s="281"/>
      <c r="N128" s="282"/>
      <c r="O128" s="283"/>
      <c r="P128" s="283"/>
      <c r="Q128" s="283"/>
      <c r="R128" s="283"/>
      <c r="S128" s="283"/>
      <c r="T128" s="284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144</v>
      </c>
      <c r="AU128" s="20" t="s">
        <v>83</v>
      </c>
    </row>
    <row r="129" s="2" customFormat="1" ht="6.96" customHeight="1">
      <c r="A129" s="41"/>
      <c r="B129" s="62"/>
      <c r="C129" s="63"/>
      <c r="D129" s="63"/>
      <c r="E129" s="63"/>
      <c r="F129" s="63"/>
      <c r="G129" s="63"/>
      <c r="H129" s="63"/>
      <c r="I129" s="63"/>
      <c r="J129" s="63"/>
      <c r="K129" s="63"/>
      <c r="L129" s="47"/>
      <c r="M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</sheetData>
  <sheetProtection sheet="1" autoFilter="0" formatColumns="0" formatRows="0" objects="1" scenarios="1" spinCount="100000" saltValue="d1EuhPx4DQnJvgR23tgztmpQDPl7LbtM6SJCUeJ3Taa4Oxdu1dTgXAwMVoArq733DhdzGTlfGepB3sv1QaGj8A==" hashValue="/RqLQApmViENB6aEpUqbsv2ikCdin6HGYKIW2ueVpPHBD4I4QoYovebCNbhdZ9MiU6Z9S0LdvCMZrNJZspSqZw==" algorithmName="SHA-512" password="CC35"/>
  <autoFilter ref="C83:K12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6_01/012164000"/>
    <hyperlink ref="F93" r:id="rId2" display="https://podminky.urs.cz/item/CS_URS_2026_01/012303000"/>
    <hyperlink ref="F97" r:id="rId3" display="https://podminky.urs.cz/item/CS_URS_2026_01/012403000"/>
    <hyperlink ref="F101" r:id="rId4" display="https://podminky.urs.cz/item/CS_URS_2026_01/012414000"/>
    <hyperlink ref="F110" r:id="rId5" display="https://podminky.urs.cz/item/CS_URS_2026_01/030001000"/>
    <hyperlink ref="F114" r:id="rId6" display="https://podminky.urs.cz/item/CS_URS_2026_01/034303000"/>
    <hyperlink ref="F123" r:id="rId7" display="https://podminky.urs.cz/item/CS_URS_2026_01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7" customFormat="1" ht="45" customHeight="1">
      <c r="B3" s="289"/>
      <c r="C3" s="290" t="s">
        <v>2065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2066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2067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2068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2069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2070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2071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2072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2073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2074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2075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2076</v>
      </c>
      <c r="F18" s="296" t="s">
        <v>2077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80</v>
      </c>
      <c r="F19" s="296" t="s">
        <v>2078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2079</v>
      </c>
      <c r="F20" s="296" t="s">
        <v>2080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95</v>
      </c>
      <c r="F21" s="296" t="s">
        <v>2081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2082</v>
      </c>
      <c r="F22" s="296" t="s">
        <v>2083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2084</v>
      </c>
      <c r="F23" s="296" t="s">
        <v>2085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2086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2087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2088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2089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2090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2091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2092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2093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2094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121</v>
      </c>
      <c r="F36" s="296"/>
      <c r="G36" s="296" t="s">
        <v>2095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2096</v>
      </c>
      <c r="F37" s="296"/>
      <c r="G37" s="296" t="s">
        <v>2097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54</v>
      </c>
      <c r="F38" s="296"/>
      <c r="G38" s="296" t="s">
        <v>2098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55</v>
      </c>
      <c r="F39" s="296"/>
      <c r="G39" s="296" t="s">
        <v>2099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122</v>
      </c>
      <c r="F40" s="296"/>
      <c r="G40" s="296" t="s">
        <v>2100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123</v>
      </c>
      <c r="F41" s="296"/>
      <c r="G41" s="296" t="s">
        <v>2101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2102</v>
      </c>
      <c r="F42" s="296"/>
      <c r="G42" s="296" t="s">
        <v>2103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2104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2105</v>
      </c>
      <c r="F44" s="296"/>
      <c r="G44" s="296" t="s">
        <v>2106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125</v>
      </c>
      <c r="F45" s="296"/>
      <c r="G45" s="296" t="s">
        <v>2107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2108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2109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2110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2111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2112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2113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2114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2115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2116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2117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2118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2119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2120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2121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2122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2123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2124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2125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2126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2127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2128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2129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2130</v>
      </c>
      <c r="D76" s="314"/>
      <c r="E76" s="314"/>
      <c r="F76" s="314" t="s">
        <v>2131</v>
      </c>
      <c r="G76" s="315"/>
      <c r="H76" s="314" t="s">
        <v>55</v>
      </c>
      <c r="I76" s="314" t="s">
        <v>58</v>
      </c>
      <c r="J76" s="314" t="s">
        <v>2132</v>
      </c>
      <c r="K76" s="313"/>
    </row>
    <row r="77" s="1" customFormat="1" ht="17.25" customHeight="1">
      <c r="B77" s="311"/>
      <c r="C77" s="316" t="s">
        <v>2133</v>
      </c>
      <c r="D77" s="316"/>
      <c r="E77" s="316"/>
      <c r="F77" s="317" t="s">
        <v>2134</v>
      </c>
      <c r="G77" s="318"/>
      <c r="H77" s="316"/>
      <c r="I77" s="316"/>
      <c r="J77" s="316" t="s">
        <v>2135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54</v>
      </c>
      <c r="D79" s="321"/>
      <c r="E79" s="321"/>
      <c r="F79" s="322" t="s">
        <v>2136</v>
      </c>
      <c r="G79" s="323"/>
      <c r="H79" s="299" t="s">
        <v>2137</v>
      </c>
      <c r="I79" s="299" t="s">
        <v>2138</v>
      </c>
      <c r="J79" s="299">
        <v>20</v>
      </c>
      <c r="K79" s="313"/>
    </row>
    <row r="80" s="1" customFormat="1" ht="15" customHeight="1">
      <c r="B80" s="311"/>
      <c r="C80" s="299" t="s">
        <v>2139</v>
      </c>
      <c r="D80" s="299"/>
      <c r="E80" s="299"/>
      <c r="F80" s="322" t="s">
        <v>2136</v>
      </c>
      <c r="G80" s="323"/>
      <c r="H80" s="299" t="s">
        <v>2140</v>
      </c>
      <c r="I80" s="299" t="s">
        <v>2138</v>
      </c>
      <c r="J80" s="299">
        <v>120</v>
      </c>
      <c r="K80" s="313"/>
    </row>
    <row r="81" s="1" customFormat="1" ht="15" customHeight="1">
      <c r="B81" s="324"/>
      <c r="C81" s="299" t="s">
        <v>2141</v>
      </c>
      <c r="D81" s="299"/>
      <c r="E81" s="299"/>
      <c r="F81" s="322" t="s">
        <v>2142</v>
      </c>
      <c r="G81" s="323"/>
      <c r="H81" s="299" t="s">
        <v>2143</v>
      </c>
      <c r="I81" s="299" t="s">
        <v>2138</v>
      </c>
      <c r="J81" s="299">
        <v>50</v>
      </c>
      <c r="K81" s="313"/>
    </row>
    <row r="82" s="1" customFormat="1" ht="15" customHeight="1">
      <c r="B82" s="324"/>
      <c r="C82" s="299" t="s">
        <v>2144</v>
      </c>
      <c r="D82" s="299"/>
      <c r="E82" s="299"/>
      <c r="F82" s="322" t="s">
        <v>2136</v>
      </c>
      <c r="G82" s="323"/>
      <c r="H82" s="299" t="s">
        <v>2145</v>
      </c>
      <c r="I82" s="299" t="s">
        <v>2146</v>
      </c>
      <c r="J82" s="299"/>
      <c r="K82" s="313"/>
    </row>
    <row r="83" s="1" customFormat="1" ht="15" customHeight="1">
      <c r="B83" s="324"/>
      <c r="C83" s="325" t="s">
        <v>2147</v>
      </c>
      <c r="D83" s="325"/>
      <c r="E83" s="325"/>
      <c r="F83" s="326" t="s">
        <v>2142</v>
      </c>
      <c r="G83" s="325"/>
      <c r="H83" s="325" t="s">
        <v>2148</v>
      </c>
      <c r="I83" s="325" t="s">
        <v>2138</v>
      </c>
      <c r="J83" s="325">
        <v>15</v>
      </c>
      <c r="K83" s="313"/>
    </row>
    <row r="84" s="1" customFormat="1" ht="15" customHeight="1">
      <c r="B84" s="324"/>
      <c r="C84" s="325" t="s">
        <v>2149</v>
      </c>
      <c r="D84" s="325"/>
      <c r="E84" s="325"/>
      <c r="F84" s="326" t="s">
        <v>2142</v>
      </c>
      <c r="G84" s="325"/>
      <c r="H84" s="325" t="s">
        <v>2150</v>
      </c>
      <c r="I84" s="325" t="s">
        <v>2138</v>
      </c>
      <c r="J84" s="325">
        <v>15</v>
      </c>
      <c r="K84" s="313"/>
    </row>
    <row r="85" s="1" customFormat="1" ht="15" customHeight="1">
      <c r="B85" s="324"/>
      <c r="C85" s="325" t="s">
        <v>2151</v>
      </c>
      <c r="D85" s="325"/>
      <c r="E85" s="325"/>
      <c r="F85" s="326" t="s">
        <v>2142</v>
      </c>
      <c r="G85" s="325"/>
      <c r="H85" s="325" t="s">
        <v>2152</v>
      </c>
      <c r="I85" s="325" t="s">
        <v>2138</v>
      </c>
      <c r="J85" s="325">
        <v>20</v>
      </c>
      <c r="K85" s="313"/>
    </row>
    <row r="86" s="1" customFormat="1" ht="15" customHeight="1">
      <c r="B86" s="324"/>
      <c r="C86" s="325" t="s">
        <v>2153</v>
      </c>
      <c r="D86" s="325"/>
      <c r="E86" s="325"/>
      <c r="F86" s="326" t="s">
        <v>2142</v>
      </c>
      <c r="G86" s="325"/>
      <c r="H86" s="325" t="s">
        <v>2154</v>
      </c>
      <c r="I86" s="325" t="s">
        <v>2138</v>
      </c>
      <c r="J86" s="325">
        <v>20</v>
      </c>
      <c r="K86" s="313"/>
    </row>
    <row r="87" s="1" customFormat="1" ht="15" customHeight="1">
      <c r="B87" s="324"/>
      <c r="C87" s="299" t="s">
        <v>2155</v>
      </c>
      <c r="D87" s="299"/>
      <c r="E87" s="299"/>
      <c r="F87" s="322" t="s">
        <v>2142</v>
      </c>
      <c r="G87" s="323"/>
      <c r="H87" s="299" t="s">
        <v>2156</v>
      </c>
      <c r="I87" s="299" t="s">
        <v>2138</v>
      </c>
      <c r="J87" s="299">
        <v>50</v>
      </c>
      <c r="K87" s="313"/>
    </row>
    <row r="88" s="1" customFormat="1" ht="15" customHeight="1">
      <c r="B88" s="324"/>
      <c r="C88" s="299" t="s">
        <v>2157</v>
      </c>
      <c r="D88" s="299"/>
      <c r="E88" s="299"/>
      <c r="F88" s="322" t="s">
        <v>2142</v>
      </c>
      <c r="G88" s="323"/>
      <c r="H88" s="299" t="s">
        <v>2158</v>
      </c>
      <c r="I88" s="299" t="s">
        <v>2138</v>
      </c>
      <c r="J88" s="299">
        <v>20</v>
      </c>
      <c r="K88" s="313"/>
    </row>
    <row r="89" s="1" customFormat="1" ht="15" customHeight="1">
      <c r="B89" s="324"/>
      <c r="C89" s="299" t="s">
        <v>2159</v>
      </c>
      <c r="D89" s="299"/>
      <c r="E89" s="299"/>
      <c r="F89" s="322" t="s">
        <v>2142</v>
      </c>
      <c r="G89" s="323"/>
      <c r="H89" s="299" t="s">
        <v>2160</v>
      </c>
      <c r="I89" s="299" t="s">
        <v>2138</v>
      </c>
      <c r="J89" s="299">
        <v>20</v>
      </c>
      <c r="K89" s="313"/>
    </row>
    <row r="90" s="1" customFormat="1" ht="15" customHeight="1">
      <c r="B90" s="324"/>
      <c r="C90" s="299" t="s">
        <v>2161</v>
      </c>
      <c r="D90" s="299"/>
      <c r="E90" s="299"/>
      <c r="F90" s="322" t="s">
        <v>2142</v>
      </c>
      <c r="G90" s="323"/>
      <c r="H90" s="299" t="s">
        <v>2162</v>
      </c>
      <c r="I90" s="299" t="s">
        <v>2138</v>
      </c>
      <c r="J90" s="299">
        <v>50</v>
      </c>
      <c r="K90" s="313"/>
    </row>
    <row r="91" s="1" customFormat="1" ht="15" customHeight="1">
      <c r="B91" s="324"/>
      <c r="C91" s="299" t="s">
        <v>2163</v>
      </c>
      <c r="D91" s="299"/>
      <c r="E91" s="299"/>
      <c r="F91" s="322" t="s">
        <v>2142</v>
      </c>
      <c r="G91" s="323"/>
      <c r="H91" s="299" t="s">
        <v>2163</v>
      </c>
      <c r="I91" s="299" t="s">
        <v>2138</v>
      </c>
      <c r="J91" s="299">
        <v>50</v>
      </c>
      <c r="K91" s="313"/>
    </row>
    <row r="92" s="1" customFormat="1" ht="15" customHeight="1">
      <c r="B92" s="324"/>
      <c r="C92" s="299" t="s">
        <v>2164</v>
      </c>
      <c r="D92" s="299"/>
      <c r="E92" s="299"/>
      <c r="F92" s="322" t="s">
        <v>2142</v>
      </c>
      <c r="G92" s="323"/>
      <c r="H92" s="299" t="s">
        <v>2165</v>
      </c>
      <c r="I92" s="299" t="s">
        <v>2138</v>
      </c>
      <c r="J92" s="299">
        <v>255</v>
      </c>
      <c r="K92" s="313"/>
    </row>
    <row r="93" s="1" customFormat="1" ht="15" customHeight="1">
      <c r="B93" s="324"/>
      <c r="C93" s="299" t="s">
        <v>2166</v>
      </c>
      <c r="D93" s="299"/>
      <c r="E93" s="299"/>
      <c r="F93" s="322" t="s">
        <v>2136</v>
      </c>
      <c r="G93" s="323"/>
      <c r="H93" s="299" t="s">
        <v>2167</v>
      </c>
      <c r="I93" s="299" t="s">
        <v>2168</v>
      </c>
      <c r="J93" s="299"/>
      <c r="K93" s="313"/>
    </row>
    <row r="94" s="1" customFormat="1" ht="15" customHeight="1">
      <c r="B94" s="324"/>
      <c r="C94" s="299" t="s">
        <v>2169</v>
      </c>
      <c r="D94" s="299"/>
      <c r="E94" s="299"/>
      <c r="F94" s="322" t="s">
        <v>2136</v>
      </c>
      <c r="G94" s="323"/>
      <c r="H94" s="299" t="s">
        <v>2170</v>
      </c>
      <c r="I94" s="299" t="s">
        <v>2171</v>
      </c>
      <c r="J94" s="299"/>
      <c r="K94" s="313"/>
    </row>
    <row r="95" s="1" customFormat="1" ht="15" customHeight="1">
      <c r="B95" s="324"/>
      <c r="C95" s="299" t="s">
        <v>2172</v>
      </c>
      <c r="D95" s="299"/>
      <c r="E95" s="299"/>
      <c r="F95" s="322" t="s">
        <v>2136</v>
      </c>
      <c r="G95" s="323"/>
      <c r="H95" s="299" t="s">
        <v>2172</v>
      </c>
      <c r="I95" s="299" t="s">
        <v>2171</v>
      </c>
      <c r="J95" s="299"/>
      <c r="K95" s="313"/>
    </row>
    <row r="96" s="1" customFormat="1" ht="15" customHeight="1">
      <c r="B96" s="324"/>
      <c r="C96" s="299" t="s">
        <v>39</v>
      </c>
      <c r="D96" s="299"/>
      <c r="E96" s="299"/>
      <c r="F96" s="322" t="s">
        <v>2136</v>
      </c>
      <c r="G96" s="323"/>
      <c r="H96" s="299" t="s">
        <v>2173</v>
      </c>
      <c r="I96" s="299" t="s">
        <v>2171</v>
      </c>
      <c r="J96" s="299"/>
      <c r="K96" s="313"/>
    </row>
    <row r="97" s="1" customFormat="1" ht="15" customHeight="1">
      <c r="B97" s="324"/>
      <c r="C97" s="299" t="s">
        <v>49</v>
      </c>
      <c r="D97" s="299"/>
      <c r="E97" s="299"/>
      <c r="F97" s="322" t="s">
        <v>2136</v>
      </c>
      <c r="G97" s="323"/>
      <c r="H97" s="299" t="s">
        <v>2174</v>
      </c>
      <c r="I97" s="299" t="s">
        <v>2171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2175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2130</v>
      </c>
      <c r="D103" s="314"/>
      <c r="E103" s="314"/>
      <c r="F103" s="314" t="s">
        <v>2131</v>
      </c>
      <c r="G103" s="315"/>
      <c r="H103" s="314" t="s">
        <v>55</v>
      </c>
      <c r="I103" s="314" t="s">
        <v>58</v>
      </c>
      <c r="J103" s="314" t="s">
        <v>2132</v>
      </c>
      <c r="K103" s="313"/>
    </row>
    <row r="104" s="1" customFormat="1" ht="17.25" customHeight="1">
      <c r="B104" s="311"/>
      <c r="C104" s="316" t="s">
        <v>2133</v>
      </c>
      <c r="D104" s="316"/>
      <c r="E104" s="316"/>
      <c r="F104" s="317" t="s">
        <v>2134</v>
      </c>
      <c r="G104" s="318"/>
      <c r="H104" s="316"/>
      <c r="I104" s="316"/>
      <c r="J104" s="316" t="s">
        <v>2135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54</v>
      </c>
      <c r="D106" s="321"/>
      <c r="E106" s="321"/>
      <c r="F106" s="322" t="s">
        <v>2136</v>
      </c>
      <c r="G106" s="299"/>
      <c r="H106" s="299" t="s">
        <v>2176</v>
      </c>
      <c r="I106" s="299" t="s">
        <v>2138</v>
      </c>
      <c r="J106" s="299">
        <v>20</v>
      </c>
      <c r="K106" s="313"/>
    </row>
    <row r="107" s="1" customFormat="1" ht="15" customHeight="1">
      <c r="B107" s="311"/>
      <c r="C107" s="299" t="s">
        <v>2139</v>
      </c>
      <c r="D107" s="299"/>
      <c r="E107" s="299"/>
      <c r="F107" s="322" t="s">
        <v>2136</v>
      </c>
      <c r="G107" s="299"/>
      <c r="H107" s="299" t="s">
        <v>2176</v>
      </c>
      <c r="I107" s="299" t="s">
        <v>2138</v>
      </c>
      <c r="J107" s="299">
        <v>120</v>
      </c>
      <c r="K107" s="313"/>
    </row>
    <row r="108" s="1" customFormat="1" ht="15" customHeight="1">
      <c r="B108" s="324"/>
      <c r="C108" s="299" t="s">
        <v>2141</v>
      </c>
      <c r="D108" s="299"/>
      <c r="E108" s="299"/>
      <c r="F108" s="322" t="s">
        <v>2142</v>
      </c>
      <c r="G108" s="299"/>
      <c r="H108" s="299" t="s">
        <v>2176</v>
      </c>
      <c r="I108" s="299" t="s">
        <v>2138</v>
      </c>
      <c r="J108" s="299">
        <v>50</v>
      </c>
      <c r="K108" s="313"/>
    </row>
    <row r="109" s="1" customFormat="1" ht="15" customHeight="1">
      <c r="B109" s="324"/>
      <c r="C109" s="299" t="s">
        <v>2144</v>
      </c>
      <c r="D109" s="299"/>
      <c r="E109" s="299"/>
      <c r="F109" s="322" t="s">
        <v>2136</v>
      </c>
      <c r="G109" s="299"/>
      <c r="H109" s="299" t="s">
        <v>2176</v>
      </c>
      <c r="I109" s="299" t="s">
        <v>2146</v>
      </c>
      <c r="J109" s="299"/>
      <c r="K109" s="313"/>
    </row>
    <row r="110" s="1" customFormat="1" ht="15" customHeight="1">
      <c r="B110" s="324"/>
      <c r="C110" s="299" t="s">
        <v>2155</v>
      </c>
      <c r="D110" s="299"/>
      <c r="E110" s="299"/>
      <c r="F110" s="322" t="s">
        <v>2142</v>
      </c>
      <c r="G110" s="299"/>
      <c r="H110" s="299" t="s">
        <v>2176</v>
      </c>
      <c r="I110" s="299" t="s">
        <v>2138</v>
      </c>
      <c r="J110" s="299">
        <v>50</v>
      </c>
      <c r="K110" s="313"/>
    </row>
    <row r="111" s="1" customFormat="1" ht="15" customHeight="1">
      <c r="B111" s="324"/>
      <c r="C111" s="299" t="s">
        <v>2163</v>
      </c>
      <c r="D111" s="299"/>
      <c r="E111" s="299"/>
      <c r="F111" s="322" t="s">
        <v>2142</v>
      </c>
      <c r="G111" s="299"/>
      <c r="H111" s="299" t="s">
        <v>2176</v>
      </c>
      <c r="I111" s="299" t="s">
        <v>2138</v>
      </c>
      <c r="J111" s="299">
        <v>50</v>
      </c>
      <c r="K111" s="313"/>
    </row>
    <row r="112" s="1" customFormat="1" ht="15" customHeight="1">
      <c r="B112" s="324"/>
      <c r="C112" s="299" t="s">
        <v>2161</v>
      </c>
      <c r="D112" s="299"/>
      <c r="E112" s="299"/>
      <c r="F112" s="322" t="s">
        <v>2142</v>
      </c>
      <c r="G112" s="299"/>
      <c r="H112" s="299" t="s">
        <v>2176</v>
      </c>
      <c r="I112" s="299" t="s">
        <v>2138</v>
      </c>
      <c r="J112" s="299">
        <v>50</v>
      </c>
      <c r="K112" s="313"/>
    </row>
    <row r="113" s="1" customFormat="1" ht="15" customHeight="1">
      <c r="B113" s="324"/>
      <c r="C113" s="299" t="s">
        <v>54</v>
      </c>
      <c r="D113" s="299"/>
      <c r="E113" s="299"/>
      <c r="F113" s="322" t="s">
        <v>2136</v>
      </c>
      <c r="G113" s="299"/>
      <c r="H113" s="299" t="s">
        <v>2177</v>
      </c>
      <c r="I113" s="299" t="s">
        <v>2138</v>
      </c>
      <c r="J113" s="299">
        <v>20</v>
      </c>
      <c r="K113" s="313"/>
    </row>
    <row r="114" s="1" customFormat="1" ht="15" customHeight="1">
      <c r="B114" s="324"/>
      <c r="C114" s="299" t="s">
        <v>2178</v>
      </c>
      <c r="D114" s="299"/>
      <c r="E114" s="299"/>
      <c r="F114" s="322" t="s">
        <v>2136</v>
      </c>
      <c r="G114" s="299"/>
      <c r="H114" s="299" t="s">
        <v>2179</v>
      </c>
      <c r="I114" s="299" t="s">
        <v>2138</v>
      </c>
      <c r="J114" s="299">
        <v>120</v>
      </c>
      <c r="K114" s="313"/>
    </row>
    <row r="115" s="1" customFormat="1" ht="15" customHeight="1">
      <c r="B115" s="324"/>
      <c r="C115" s="299" t="s">
        <v>39</v>
      </c>
      <c r="D115" s="299"/>
      <c r="E115" s="299"/>
      <c r="F115" s="322" t="s">
        <v>2136</v>
      </c>
      <c r="G115" s="299"/>
      <c r="H115" s="299" t="s">
        <v>2180</v>
      </c>
      <c r="I115" s="299" t="s">
        <v>2171</v>
      </c>
      <c r="J115" s="299"/>
      <c r="K115" s="313"/>
    </row>
    <row r="116" s="1" customFormat="1" ht="15" customHeight="1">
      <c r="B116" s="324"/>
      <c r="C116" s="299" t="s">
        <v>49</v>
      </c>
      <c r="D116" s="299"/>
      <c r="E116" s="299"/>
      <c r="F116" s="322" t="s">
        <v>2136</v>
      </c>
      <c r="G116" s="299"/>
      <c r="H116" s="299" t="s">
        <v>2181</v>
      </c>
      <c r="I116" s="299" t="s">
        <v>2171</v>
      </c>
      <c r="J116" s="299"/>
      <c r="K116" s="313"/>
    </row>
    <row r="117" s="1" customFormat="1" ht="15" customHeight="1">
      <c r="B117" s="324"/>
      <c r="C117" s="299" t="s">
        <v>58</v>
      </c>
      <c r="D117" s="299"/>
      <c r="E117" s="299"/>
      <c r="F117" s="322" t="s">
        <v>2136</v>
      </c>
      <c r="G117" s="299"/>
      <c r="H117" s="299" t="s">
        <v>2182</v>
      </c>
      <c r="I117" s="299" t="s">
        <v>2183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2184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2130</v>
      </c>
      <c r="D123" s="314"/>
      <c r="E123" s="314"/>
      <c r="F123" s="314" t="s">
        <v>2131</v>
      </c>
      <c r="G123" s="315"/>
      <c r="H123" s="314" t="s">
        <v>55</v>
      </c>
      <c r="I123" s="314" t="s">
        <v>58</v>
      </c>
      <c r="J123" s="314" t="s">
        <v>2132</v>
      </c>
      <c r="K123" s="343"/>
    </row>
    <row r="124" s="1" customFormat="1" ht="17.25" customHeight="1">
      <c r="B124" s="342"/>
      <c r="C124" s="316" t="s">
        <v>2133</v>
      </c>
      <c r="D124" s="316"/>
      <c r="E124" s="316"/>
      <c r="F124" s="317" t="s">
        <v>2134</v>
      </c>
      <c r="G124" s="318"/>
      <c r="H124" s="316"/>
      <c r="I124" s="316"/>
      <c r="J124" s="316" t="s">
        <v>2135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2139</v>
      </c>
      <c r="D126" s="321"/>
      <c r="E126" s="321"/>
      <c r="F126" s="322" t="s">
        <v>2136</v>
      </c>
      <c r="G126" s="299"/>
      <c r="H126" s="299" t="s">
        <v>2176</v>
      </c>
      <c r="I126" s="299" t="s">
        <v>2138</v>
      </c>
      <c r="J126" s="299">
        <v>120</v>
      </c>
      <c r="K126" s="347"/>
    </row>
    <row r="127" s="1" customFormat="1" ht="15" customHeight="1">
      <c r="B127" s="344"/>
      <c r="C127" s="299" t="s">
        <v>2185</v>
      </c>
      <c r="D127" s="299"/>
      <c r="E127" s="299"/>
      <c r="F127" s="322" t="s">
        <v>2136</v>
      </c>
      <c r="G127" s="299"/>
      <c r="H127" s="299" t="s">
        <v>2186</v>
      </c>
      <c r="I127" s="299" t="s">
        <v>2138</v>
      </c>
      <c r="J127" s="299" t="s">
        <v>2187</v>
      </c>
      <c r="K127" s="347"/>
    </row>
    <row r="128" s="1" customFormat="1" ht="15" customHeight="1">
      <c r="B128" s="344"/>
      <c r="C128" s="299" t="s">
        <v>2084</v>
      </c>
      <c r="D128" s="299"/>
      <c r="E128" s="299"/>
      <c r="F128" s="322" t="s">
        <v>2136</v>
      </c>
      <c r="G128" s="299"/>
      <c r="H128" s="299" t="s">
        <v>2188</v>
      </c>
      <c r="I128" s="299" t="s">
        <v>2138</v>
      </c>
      <c r="J128" s="299" t="s">
        <v>2187</v>
      </c>
      <c r="K128" s="347"/>
    </row>
    <row r="129" s="1" customFormat="1" ht="15" customHeight="1">
      <c r="B129" s="344"/>
      <c r="C129" s="299" t="s">
        <v>2147</v>
      </c>
      <c r="D129" s="299"/>
      <c r="E129" s="299"/>
      <c r="F129" s="322" t="s">
        <v>2142</v>
      </c>
      <c r="G129" s="299"/>
      <c r="H129" s="299" t="s">
        <v>2148</v>
      </c>
      <c r="I129" s="299" t="s">
        <v>2138</v>
      </c>
      <c r="J129" s="299">
        <v>15</v>
      </c>
      <c r="K129" s="347"/>
    </row>
    <row r="130" s="1" customFormat="1" ht="15" customHeight="1">
      <c r="B130" s="344"/>
      <c r="C130" s="325" t="s">
        <v>2149</v>
      </c>
      <c r="D130" s="325"/>
      <c r="E130" s="325"/>
      <c r="F130" s="326" t="s">
        <v>2142</v>
      </c>
      <c r="G130" s="325"/>
      <c r="H130" s="325" t="s">
        <v>2150</v>
      </c>
      <c r="I130" s="325" t="s">
        <v>2138</v>
      </c>
      <c r="J130" s="325">
        <v>15</v>
      </c>
      <c r="K130" s="347"/>
    </row>
    <row r="131" s="1" customFormat="1" ht="15" customHeight="1">
      <c r="B131" s="344"/>
      <c r="C131" s="325" t="s">
        <v>2151</v>
      </c>
      <c r="D131" s="325"/>
      <c r="E131" s="325"/>
      <c r="F131" s="326" t="s">
        <v>2142</v>
      </c>
      <c r="G131" s="325"/>
      <c r="H131" s="325" t="s">
        <v>2152</v>
      </c>
      <c r="I131" s="325" t="s">
        <v>2138</v>
      </c>
      <c r="J131" s="325">
        <v>20</v>
      </c>
      <c r="K131" s="347"/>
    </row>
    <row r="132" s="1" customFormat="1" ht="15" customHeight="1">
      <c r="B132" s="344"/>
      <c r="C132" s="325" t="s">
        <v>2153</v>
      </c>
      <c r="D132" s="325"/>
      <c r="E132" s="325"/>
      <c r="F132" s="326" t="s">
        <v>2142</v>
      </c>
      <c r="G132" s="325"/>
      <c r="H132" s="325" t="s">
        <v>2154</v>
      </c>
      <c r="I132" s="325" t="s">
        <v>2138</v>
      </c>
      <c r="J132" s="325">
        <v>20</v>
      </c>
      <c r="K132" s="347"/>
    </row>
    <row r="133" s="1" customFormat="1" ht="15" customHeight="1">
      <c r="B133" s="344"/>
      <c r="C133" s="299" t="s">
        <v>2141</v>
      </c>
      <c r="D133" s="299"/>
      <c r="E133" s="299"/>
      <c r="F133" s="322" t="s">
        <v>2142</v>
      </c>
      <c r="G133" s="299"/>
      <c r="H133" s="299" t="s">
        <v>2176</v>
      </c>
      <c r="I133" s="299" t="s">
        <v>2138</v>
      </c>
      <c r="J133" s="299">
        <v>50</v>
      </c>
      <c r="K133" s="347"/>
    </row>
    <row r="134" s="1" customFormat="1" ht="15" customHeight="1">
      <c r="B134" s="344"/>
      <c r="C134" s="299" t="s">
        <v>2155</v>
      </c>
      <c r="D134" s="299"/>
      <c r="E134" s="299"/>
      <c r="F134" s="322" t="s">
        <v>2142</v>
      </c>
      <c r="G134" s="299"/>
      <c r="H134" s="299" t="s">
        <v>2176</v>
      </c>
      <c r="I134" s="299" t="s">
        <v>2138</v>
      </c>
      <c r="J134" s="299">
        <v>50</v>
      </c>
      <c r="K134" s="347"/>
    </row>
    <row r="135" s="1" customFormat="1" ht="15" customHeight="1">
      <c r="B135" s="344"/>
      <c r="C135" s="299" t="s">
        <v>2161</v>
      </c>
      <c r="D135" s="299"/>
      <c r="E135" s="299"/>
      <c r="F135" s="322" t="s">
        <v>2142</v>
      </c>
      <c r="G135" s="299"/>
      <c r="H135" s="299" t="s">
        <v>2176</v>
      </c>
      <c r="I135" s="299" t="s">
        <v>2138</v>
      </c>
      <c r="J135" s="299">
        <v>50</v>
      </c>
      <c r="K135" s="347"/>
    </row>
    <row r="136" s="1" customFormat="1" ht="15" customHeight="1">
      <c r="B136" s="344"/>
      <c r="C136" s="299" t="s">
        <v>2163</v>
      </c>
      <c r="D136" s="299"/>
      <c r="E136" s="299"/>
      <c r="F136" s="322" t="s">
        <v>2142</v>
      </c>
      <c r="G136" s="299"/>
      <c r="H136" s="299" t="s">
        <v>2176</v>
      </c>
      <c r="I136" s="299" t="s">
        <v>2138</v>
      </c>
      <c r="J136" s="299">
        <v>50</v>
      </c>
      <c r="K136" s="347"/>
    </row>
    <row r="137" s="1" customFormat="1" ht="15" customHeight="1">
      <c r="B137" s="344"/>
      <c r="C137" s="299" t="s">
        <v>2164</v>
      </c>
      <c r="D137" s="299"/>
      <c r="E137" s="299"/>
      <c r="F137" s="322" t="s">
        <v>2142</v>
      </c>
      <c r="G137" s="299"/>
      <c r="H137" s="299" t="s">
        <v>2189</v>
      </c>
      <c r="I137" s="299" t="s">
        <v>2138</v>
      </c>
      <c r="J137" s="299">
        <v>255</v>
      </c>
      <c r="K137" s="347"/>
    </row>
    <row r="138" s="1" customFormat="1" ht="15" customHeight="1">
      <c r="B138" s="344"/>
      <c r="C138" s="299" t="s">
        <v>2166</v>
      </c>
      <c r="D138" s="299"/>
      <c r="E138" s="299"/>
      <c r="F138" s="322" t="s">
        <v>2136</v>
      </c>
      <c r="G138" s="299"/>
      <c r="H138" s="299" t="s">
        <v>2190</v>
      </c>
      <c r="I138" s="299" t="s">
        <v>2168</v>
      </c>
      <c r="J138" s="299"/>
      <c r="K138" s="347"/>
    </row>
    <row r="139" s="1" customFormat="1" ht="15" customHeight="1">
      <c r="B139" s="344"/>
      <c r="C139" s="299" t="s">
        <v>2169</v>
      </c>
      <c r="D139" s="299"/>
      <c r="E139" s="299"/>
      <c r="F139" s="322" t="s">
        <v>2136</v>
      </c>
      <c r="G139" s="299"/>
      <c r="H139" s="299" t="s">
        <v>2191</v>
      </c>
      <c r="I139" s="299" t="s">
        <v>2171</v>
      </c>
      <c r="J139" s="299"/>
      <c r="K139" s="347"/>
    </row>
    <row r="140" s="1" customFormat="1" ht="15" customHeight="1">
      <c r="B140" s="344"/>
      <c r="C140" s="299" t="s">
        <v>2172</v>
      </c>
      <c r="D140" s="299"/>
      <c r="E140" s="299"/>
      <c r="F140" s="322" t="s">
        <v>2136</v>
      </c>
      <c r="G140" s="299"/>
      <c r="H140" s="299" t="s">
        <v>2172</v>
      </c>
      <c r="I140" s="299" t="s">
        <v>2171</v>
      </c>
      <c r="J140" s="299"/>
      <c r="K140" s="347"/>
    </row>
    <row r="141" s="1" customFormat="1" ht="15" customHeight="1">
      <c r="B141" s="344"/>
      <c r="C141" s="299" t="s">
        <v>39</v>
      </c>
      <c r="D141" s="299"/>
      <c r="E141" s="299"/>
      <c r="F141" s="322" t="s">
        <v>2136</v>
      </c>
      <c r="G141" s="299"/>
      <c r="H141" s="299" t="s">
        <v>2192</v>
      </c>
      <c r="I141" s="299" t="s">
        <v>2171</v>
      </c>
      <c r="J141" s="299"/>
      <c r="K141" s="347"/>
    </row>
    <row r="142" s="1" customFormat="1" ht="15" customHeight="1">
      <c r="B142" s="344"/>
      <c r="C142" s="299" t="s">
        <v>2193</v>
      </c>
      <c r="D142" s="299"/>
      <c r="E142" s="299"/>
      <c r="F142" s="322" t="s">
        <v>2136</v>
      </c>
      <c r="G142" s="299"/>
      <c r="H142" s="299" t="s">
        <v>2194</v>
      </c>
      <c r="I142" s="299" t="s">
        <v>2171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2195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2130</v>
      </c>
      <c r="D148" s="314"/>
      <c r="E148" s="314"/>
      <c r="F148" s="314" t="s">
        <v>2131</v>
      </c>
      <c r="G148" s="315"/>
      <c r="H148" s="314" t="s">
        <v>55</v>
      </c>
      <c r="I148" s="314" t="s">
        <v>58</v>
      </c>
      <c r="J148" s="314" t="s">
        <v>2132</v>
      </c>
      <c r="K148" s="313"/>
    </row>
    <row r="149" s="1" customFormat="1" ht="17.25" customHeight="1">
      <c r="B149" s="311"/>
      <c r="C149" s="316" t="s">
        <v>2133</v>
      </c>
      <c r="D149" s="316"/>
      <c r="E149" s="316"/>
      <c r="F149" s="317" t="s">
        <v>2134</v>
      </c>
      <c r="G149" s="318"/>
      <c r="H149" s="316"/>
      <c r="I149" s="316"/>
      <c r="J149" s="316" t="s">
        <v>2135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2139</v>
      </c>
      <c r="D151" s="299"/>
      <c r="E151" s="299"/>
      <c r="F151" s="352" t="s">
        <v>2136</v>
      </c>
      <c r="G151" s="299"/>
      <c r="H151" s="351" t="s">
        <v>2176</v>
      </c>
      <c r="I151" s="351" t="s">
        <v>2138</v>
      </c>
      <c r="J151" s="351">
        <v>120</v>
      </c>
      <c r="K151" s="347"/>
    </row>
    <row r="152" s="1" customFormat="1" ht="15" customHeight="1">
      <c r="B152" s="324"/>
      <c r="C152" s="351" t="s">
        <v>2185</v>
      </c>
      <c r="D152" s="299"/>
      <c r="E152" s="299"/>
      <c r="F152" s="352" t="s">
        <v>2136</v>
      </c>
      <c r="G152" s="299"/>
      <c r="H152" s="351" t="s">
        <v>2196</v>
      </c>
      <c r="I152" s="351" t="s">
        <v>2138</v>
      </c>
      <c r="J152" s="351" t="s">
        <v>2187</v>
      </c>
      <c r="K152" s="347"/>
    </row>
    <row r="153" s="1" customFormat="1" ht="15" customHeight="1">
      <c r="B153" s="324"/>
      <c r="C153" s="351" t="s">
        <v>2084</v>
      </c>
      <c r="D153" s="299"/>
      <c r="E153" s="299"/>
      <c r="F153" s="352" t="s">
        <v>2136</v>
      </c>
      <c r="G153" s="299"/>
      <c r="H153" s="351" t="s">
        <v>2197</v>
      </c>
      <c r="I153" s="351" t="s">
        <v>2138</v>
      </c>
      <c r="J153" s="351" t="s">
        <v>2187</v>
      </c>
      <c r="K153" s="347"/>
    </row>
    <row r="154" s="1" customFormat="1" ht="15" customHeight="1">
      <c r="B154" s="324"/>
      <c r="C154" s="351" t="s">
        <v>2141</v>
      </c>
      <c r="D154" s="299"/>
      <c r="E154" s="299"/>
      <c r="F154" s="352" t="s">
        <v>2142</v>
      </c>
      <c r="G154" s="299"/>
      <c r="H154" s="351" t="s">
        <v>2176</v>
      </c>
      <c r="I154" s="351" t="s">
        <v>2138</v>
      </c>
      <c r="J154" s="351">
        <v>50</v>
      </c>
      <c r="K154" s="347"/>
    </row>
    <row r="155" s="1" customFormat="1" ht="15" customHeight="1">
      <c r="B155" s="324"/>
      <c r="C155" s="351" t="s">
        <v>2144</v>
      </c>
      <c r="D155" s="299"/>
      <c r="E155" s="299"/>
      <c r="F155" s="352" t="s">
        <v>2136</v>
      </c>
      <c r="G155" s="299"/>
      <c r="H155" s="351" t="s">
        <v>2176</v>
      </c>
      <c r="I155" s="351" t="s">
        <v>2146</v>
      </c>
      <c r="J155" s="351"/>
      <c r="K155" s="347"/>
    </row>
    <row r="156" s="1" customFormat="1" ht="15" customHeight="1">
      <c r="B156" s="324"/>
      <c r="C156" s="351" t="s">
        <v>2155</v>
      </c>
      <c r="D156" s="299"/>
      <c r="E156" s="299"/>
      <c r="F156" s="352" t="s">
        <v>2142</v>
      </c>
      <c r="G156" s="299"/>
      <c r="H156" s="351" t="s">
        <v>2176</v>
      </c>
      <c r="I156" s="351" t="s">
        <v>2138</v>
      </c>
      <c r="J156" s="351">
        <v>50</v>
      </c>
      <c r="K156" s="347"/>
    </row>
    <row r="157" s="1" customFormat="1" ht="15" customHeight="1">
      <c r="B157" s="324"/>
      <c r="C157" s="351" t="s">
        <v>2163</v>
      </c>
      <c r="D157" s="299"/>
      <c r="E157" s="299"/>
      <c r="F157" s="352" t="s">
        <v>2142</v>
      </c>
      <c r="G157" s="299"/>
      <c r="H157" s="351" t="s">
        <v>2176</v>
      </c>
      <c r="I157" s="351" t="s">
        <v>2138</v>
      </c>
      <c r="J157" s="351">
        <v>50</v>
      </c>
      <c r="K157" s="347"/>
    </row>
    <row r="158" s="1" customFormat="1" ht="15" customHeight="1">
      <c r="B158" s="324"/>
      <c r="C158" s="351" t="s">
        <v>2161</v>
      </c>
      <c r="D158" s="299"/>
      <c r="E158" s="299"/>
      <c r="F158" s="352" t="s">
        <v>2142</v>
      </c>
      <c r="G158" s="299"/>
      <c r="H158" s="351" t="s">
        <v>2176</v>
      </c>
      <c r="I158" s="351" t="s">
        <v>2138</v>
      </c>
      <c r="J158" s="351">
        <v>50</v>
      </c>
      <c r="K158" s="347"/>
    </row>
    <row r="159" s="1" customFormat="1" ht="15" customHeight="1">
      <c r="B159" s="324"/>
      <c r="C159" s="351" t="s">
        <v>101</v>
      </c>
      <c r="D159" s="299"/>
      <c r="E159" s="299"/>
      <c r="F159" s="352" t="s">
        <v>2136</v>
      </c>
      <c r="G159" s="299"/>
      <c r="H159" s="351" t="s">
        <v>2198</v>
      </c>
      <c r="I159" s="351" t="s">
        <v>2138</v>
      </c>
      <c r="J159" s="351" t="s">
        <v>2199</v>
      </c>
      <c r="K159" s="347"/>
    </row>
    <row r="160" s="1" customFormat="1" ht="15" customHeight="1">
      <c r="B160" s="324"/>
      <c r="C160" s="351" t="s">
        <v>2200</v>
      </c>
      <c r="D160" s="299"/>
      <c r="E160" s="299"/>
      <c r="F160" s="352" t="s">
        <v>2136</v>
      </c>
      <c r="G160" s="299"/>
      <c r="H160" s="351" t="s">
        <v>2201</v>
      </c>
      <c r="I160" s="351" t="s">
        <v>2171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2202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2130</v>
      </c>
      <c r="D166" s="314"/>
      <c r="E166" s="314"/>
      <c r="F166" s="314" t="s">
        <v>2131</v>
      </c>
      <c r="G166" s="356"/>
      <c r="H166" s="357" t="s">
        <v>55</v>
      </c>
      <c r="I166" s="357" t="s">
        <v>58</v>
      </c>
      <c r="J166" s="314" t="s">
        <v>2132</v>
      </c>
      <c r="K166" s="291"/>
    </row>
    <row r="167" s="1" customFormat="1" ht="17.25" customHeight="1">
      <c r="B167" s="292"/>
      <c r="C167" s="316" t="s">
        <v>2133</v>
      </c>
      <c r="D167" s="316"/>
      <c r="E167" s="316"/>
      <c r="F167" s="317" t="s">
        <v>2134</v>
      </c>
      <c r="G167" s="358"/>
      <c r="H167" s="359"/>
      <c r="I167" s="359"/>
      <c r="J167" s="316" t="s">
        <v>2135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2139</v>
      </c>
      <c r="D169" s="299"/>
      <c r="E169" s="299"/>
      <c r="F169" s="322" t="s">
        <v>2136</v>
      </c>
      <c r="G169" s="299"/>
      <c r="H169" s="299" t="s">
        <v>2176</v>
      </c>
      <c r="I169" s="299" t="s">
        <v>2138</v>
      </c>
      <c r="J169" s="299">
        <v>120</v>
      </c>
      <c r="K169" s="347"/>
    </row>
    <row r="170" s="1" customFormat="1" ht="15" customHeight="1">
      <c r="B170" s="324"/>
      <c r="C170" s="299" t="s">
        <v>2185</v>
      </c>
      <c r="D170" s="299"/>
      <c r="E170" s="299"/>
      <c r="F170" s="322" t="s">
        <v>2136</v>
      </c>
      <c r="G170" s="299"/>
      <c r="H170" s="299" t="s">
        <v>2186</v>
      </c>
      <c r="I170" s="299" t="s">
        <v>2138</v>
      </c>
      <c r="J170" s="299" t="s">
        <v>2187</v>
      </c>
      <c r="K170" s="347"/>
    </row>
    <row r="171" s="1" customFormat="1" ht="15" customHeight="1">
      <c r="B171" s="324"/>
      <c r="C171" s="299" t="s">
        <v>2084</v>
      </c>
      <c r="D171" s="299"/>
      <c r="E171" s="299"/>
      <c r="F171" s="322" t="s">
        <v>2136</v>
      </c>
      <c r="G171" s="299"/>
      <c r="H171" s="299" t="s">
        <v>2203</v>
      </c>
      <c r="I171" s="299" t="s">
        <v>2138</v>
      </c>
      <c r="J171" s="299" t="s">
        <v>2187</v>
      </c>
      <c r="K171" s="347"/>
    </row>
    <row r="172" s="1" customFormat="1" ht="15" customHeight="1">
      <c r="B172" s="324"/>
      <c r="C172" s="299" t="s">
        <v>2141</v>
      </c>
      <c r="D172" s="299"/>
      <c r="E172" s="299"/>
      <c r="F172" s="322" t="s">
        <v>2142</v>
      </c>
      <c r="G172" s="299"/>
      <c r="H172" s="299" t="s">
        <v>2203</v>
      </c>
      <c r="I172" s="299" t="s">
        <v>2138</v>
      </c>
      <c r="J172" s="299">
        <v>50</v>
      </c>
      <c r="K172" s="347"/>
    </row>
    <row r="173" s="1" customFormat="1" ht="15" customHeight="1">
      <c r="B173" s="324"/>
      <c r="C173" s="299" t="s">
        <v>2144</v>
      </c>
      <c r="D173" s="299"/>
      <c r="E173" s="299"/>
      <c r="F173" s="322" t="s">
        <v>2136</v>
      </c>
      <c r="G173" s="299"/>
      <c r="H173" s="299" t="s">
        <v>2203</v>
      </c>
      <c r="I173" s="299" t="s">
        <v>2146</v>
      </c>
      <c r="J173" s="299"/>
      <c r="K173" s="347"/>
    </row>
    <row r="174" s="1" customFormat="1" ht="15" customHeight="1">
      <c r="B174" s="324"/>
      <c r="C174" s="299" t="s">
        <v>2155</v>
      </c>
      <c r="D174" s="299"/>
      <c r="E174" s="299"/>
      <c r="F174" s="322" t="s">
        <v>2142</v>
      </c>
      <c r="G174" s="299"/>
      <c r="H174" s="299" t="s">
        <v>2203</v>
      </c>
      <c r="I174" s="299" t="s">
        <v>2138</v>
      </c>
      <c r="J174" s="299">
        <v>50</v>
      </c>
      <c r="K174" s="347"/>
    </row>
    <row r="175" s="1" customFormat="1" ht="15" customHeight="1">
      <c r="B175" s="324"/>
      <c r="C175" s="299" t="s">
        <v>2163</v>
      </c>
      <c r="D175" s="299"/>
      <c r="E175" s="299"/>
      <c r="F175" s="322" t="s">
        <v>2142</v>
      </c>
      <c r="G175" s="299"/>
      <c r="H175" s="299" t="s">
        <v>2203</v>
      </c>
      <c r="I175" s="299" t="s">
        <v>2138</v>
      </c>
      <c r="J175" s="299">
        <v>50</v>
      </c>
      <c r="K175" s="347"/>
    </row>
    <row r="176" s="1" customFormat="1" ht="15" customHeight="1">
      <c r="B176" s="324"/>
      <c r="C176" s="299" t="s">
        <v>2161</v>
      </c>
      <c r="D176" s="299"/>
      <c r="E176" s="299"/>
      <c r="F176" s="322" t="s">
        <v>2142</v>
      </c>
      <c r="G176" s="299"/>
      <c r="H176" s="299" t="s">
        <v>2203</v>
      </c>
      <c r="I176" s="299" t="s">
        <v>2138</v>
      </c>
      <c r="J176" s="299">
        <v>50</v>
      </c>
      <c r="K176" s="347"/>
    </row>
    <row r="177" s="1" customFormat="1" ht="15" customHeight="1">
      <c r="B177" s="324"/>
      <c r="C177" s="299" t="s">
        <v>121</v>
      </c>
      <c r="D177" s="299"/>
      <c r="E177" s="299"/>
      <c r="F177" s="322" t="s">
        <v>2136</v>
      </c>
      <c r="G177" s="299"/>
      <c r="H177" s="299" t="s">
        <v>2204</v>
      </c>
      <c r="I177" s="299" t="s">
        <v>2205</v>
      </c>
      <c r="J177" s="299"/>
      <c r="K177" s="347"/>
    </row>
    <row r="178" s="1" customFormat="1" ht="15" customHeight="1">
      <c r="B178" s="324"/>
      <c r="C178" s="299" t="s">
        <v>58</v>
      </c>
      <c r="D178" s="299"/>
      <c r="E178" s="299"/>
      <c r="F178" s="322" t="s">
        <v>2136</v>
      </c>
      <c r="G178" s="299"/>
      <c r="H178" s="299" t="s">
        <v>2206</v>
      </c>
      <c r="I178" s="299" t="s">
        <v>2207</v>
      </c>
      <c r="J178" s="299">
        <v>1</v>
      </c>
      <c r="K178" s="347"/>
    </row>
    <row r="179" s="1" customFormat="1" ht="15" customHeight="1">
      <c r="B179" s="324"/>
      <c r="C179" s="299" t="s">
        <v>54</v>
      </c>
      <c r="D179" s="299"/>
      <c r="E179" s="299"/>
      <c r="F179" s="322" t="s">
        <v>2136</v>
      </c>
      <c r="G179" s="299"/>
      <c r="H179" s="299" t="s">
        <v>2208</v>
      </c>
      <c r="I179" s="299" t="s">
        <v>2138</v>
      </c>
      <c r="J179" s="299">
        <v>20</v>
      </c>
      <c r="K179" s="347"/>
    </row>
    <row r="180" s="1" customFormat="1" ht="15" customHeight="1">
      <c r="B180" s="324"/>
      <c r="C180" s="299" t="s">
        <v>55</v>
      </c>
      <c r="D180" s="299"/>
      <c r="E180" s="299"/>
      <c r="F180" s="322" t="s">
        <v>2136</v>
      </c>
      <c r="G180" s="299"/>
      <c r="H180" s="299" t="s">
        <v>2209</v>
      </c>
      <c r="I180" s="299" t="s">
        <v>2138</v>
      </c>
      <c r="J180" s="299">
        <v>255</v>
      </c>
      <c r="K180" s="347"/>
    </row>
    <row r="181" s="1" customFormat="1" ht="15" customHeight="1">
      <c r="B181" s="324"/>
      <c r="C181" s="299" t="s">
        <v>122</v>
      </c>
      <c r="D181" s="299"/>
      <c r="E181" s="299"/>
      <c r="F181" s="322" t="s">
        <v>2136</v>
      </c>
      <c r="G181" s="299"/>
      <c r="H181" s="299" t="s">
        <v>2100</v>
      </c>
      <c r="I181" s="299" t="s">
        <v>2138</v>
      </c>
      <c r="J181" s="299">
        <v>10</v>
      </c>
      <c r="K181" s="347"/>
    </row>
    <row r="182" s="1" customFormat="1" ht="15" customHeight="1">
      <c r="B182" s="324"/>
      <c r="C182" s="299" t="s">
        <v>123</v>
      </c>
      <c r="D182" s="299"/>
      <c r="E182" s="299"/>
      <c r="F182" s="322" t="s">
        <v>2136</v>
      </c>
      <c r="G182" s="299"/>
      <c r="H182" s="299" t="s">
        <v>2210</v>
      </c>
      <c r="I182" s="299" t="s">
        <v>2171</v>
      </c>
      <c r="J182" s="299"/>
      <c r="K182" s="347"/>
    </row>
    <row r="183" s="1" customFormat="1" ht="15" customHeight="1">
      <c r="B183" s="324"/>
      <c r="C183" s="299" t="s">
        <v>2211</v>
      </c>
      <c r="D183" s="299"/>
      <c r="E183" s="299"/>
      <c r="F183" s="322" t="s">
        <v>2136</v>
      </c>
      <c r="G183" s="299"/>
      <c r="H183" s="299" t="s">
        <v>2212</v>
      </c>
      <c r="I183" s="299" t="s">
        <v>2171</v>
      </c>
      <c r="J183" s="299"/>
      <c r="K183" s="347"/>
    </row>
    <row r="184" s="1" customFormat="1" ht="15" customHeight="1">
      <c r="B184" s="324"/>
      <c r="C184" s="299" t="s">
        <v>2200</v>
      </c>
      <c r="D184" s="299"/>
      <c r="E184" s="299"/>
      <c r="F184" s="322" t="s">
        <v>2136</v>
      </c>
      <c r="G184" s="299"/>
      <c r="H184" s="299" t="s">
        <v>2213</v>
      </c>
      <c r="I184" s="299" t="s">
        <v>2171</v>
      </c>
      <c r="J184" s="299"/>
      <c r="K184" s="347"/>
    </row>
    <row r="185" s="1" customFormat="1" ht="15" customHeight="1">
      <c r="B185" s="324"/>
      <c r="C185" s="299" t="s">
        <v>125</v>
      </c>
      <c r="D185" s="299"/>
      <c r="E185" s="299"/>
      <c r="F185" s="322" t="s">
        <v>2142</v>
      </c>
      <c r="G185" s="299"/>
      <c r="H185" s="299" t="s">
        <v>2214</v>
      </c>
      <c r="I185" s="299" t="s">
        <v>2138</v>
      </c>
      <c r="J185" s="299">
        <v>50</v>
      </c>
      <c r="K185" s="347"/>
    </row>
    <row r="186" s="1" customFormat="1" ht="15" customHeight="1">
      <c r="B186" s="324"/>
      <c r="C186" s="299" t="s">
        <v>2215</v>
      </c>
      <c r="D186" s="299"/>
      <c r="E186" s="299"/>
      <c r="F186" s="322" t="s">
        <v>2142</v>
      </c>
      <c r="G186" s="299"/>
      <c r="H186" s="299" t="s">
        <v>2216</v>
      </c>
      <c r="I186" s="299" t="s">
        <v>2217</v>
      </c>
      <c r="J186" s="299"/>
      <c r="K186" s="347"/>
    </row>
    <row r="187" s="1" customFormat="1" ht="15" customHeight="1">
      <c r="B187" s="324"/>
      <c r="C187" s="299" t="s">
        <v>2218</v>
      </c>
      <c r="D187" s="299"/>
      <c r="E187" s="299"/>
      <c r="F187" s="322" t="s">
        <v>2142</v>
      </c>
      <c r="G187" s="299"/>
      <c r="H187" s="299" t="s">
        <v>2219</v>
      </c>
      <c r="I187" s="299" t="s">
        <v>2217</v>
      </c>
      <c r="J187" s="299"/>
      <c r="K187" s="347"/>
    </row>
    <row r="188" s="1" customFormat="1" ht="15" customHeight="1">
      <c r="B188" s="324"/>
      <c r="C188" s="299" t="s">
        <v>2220</v>
      </c>
      <c r="D188" s="299"/>
      <c r="E188" s="299"/>
      <c r="F188" s="322" t="s">
        <v>2142</v>
      </c>
      <c r="G188" s="299"/>
      <c r="H188" s="299" t="s">
        <v>2221</v>
      </c>
      <c r="I188" s="299" t="s">
        <v>2217</v>
      </c>
      <c r="J188" s="299"/>
      <c r="K188" s="347"/>
    </row>
    <row r="189" s="1" customFormat="1" ht="15" customHeight="1">
      <c r="B189" s="324"/>
      <c r="C189" s="360" t="s">
        <v>2222</v>
      </c>
      <c r="D189" s="299"/>
      <c r="E189" s="299"/>
      <c r="F189" s="322" t="s">
        <v>2142</v>
      </c>
      <c r="G189" s="299"/>
      <c r="H189" s="299" t="s">
        <v>2223</v>
      </c>
      <c r="I189" s="299" t="s">
        <v>2224</v>
      </c>
      <c r="J189" s="361" t="s">
        <v>2225</v>
      </c>
      <c r="K189" s="347"/>
    </row>
    <row r="190" s="18" customFormat="1" ht="15" customHeight="1">
      <c r="B190" s="362"/>
      <c r="C190" s="363" t="s">
        <v>2226</v>
      </c>
      <c r="D190" s="364"/>
      <c r="E190" s="364"/>
      <c r="F190" s="365" t="s">
        <v>2142</v>
      </c>
      <c r="G190" s="364"/>
      <c r="H190" s="364" t="s">
        <v>2227</v>
      </c>
      <c r="I190" s="364" t="s">
        <v>2224</v>
      </c>
      <c r="J190" s="366" t="s">
        <v>2225</v>
      </c>
      <c r="K190" s="367"/>
    </row>
    <row r="191" s="1" customFormat="1" ht="15" customHeight="1">
      <c r="B191" s="324"/>
      <c r="C191" s="360" t="s">
        <v>43</v>
      </c>
      <c r="D191" s="299"/>
      <c r="E191" s="299"/>
      <c r="F191" s="322" t="s">
        <v>2136</v>
      </c>
      <c r="G191" s="299"/>
      <c r="H191" s="296" t="s">
        <v>2228</v>
      </c>
      <c r="I191" s="299" t="s">
        <v>2229</v>
      </c>
      <c r="J191" s="299"/>
      <c r="K191" s="347"/>
    </row>
    <row r="192" s="1" customFormat="1" ht="15" customHeight="1">
      <c r="B192" s="324"/>
      <c r="C192" s="360" t="s">
        <v>2230</v>
      </c>
      <c r="D192" s="299"/>
      <c r="E192" s="299"/>
      <c r="F192" s="322" t="s">
        <v>2136</v>
      </c>
      <c r="G192" s="299"/>
      <c r="H192" s="299" t="s">
        <v>2231</v>
      </c>
      <c r="I192" s="299" t="s">
        <v>2171</v>
      </c>
      <c r="J192" s="299"/>
      <c r="K192" s="347"/>
    </row>
    <row r="193" s="1" customFormat="1" ht="15" customHeight="1">
      <c r="B193" s="324"/>
      <c r="C193" s="360" t="s">
        <v>2232</v>
      </c>
      <c r="D193" s="299"/>
      <c r="E193" s="299"/>
      <c r="F193" s="322" t="s">
        <v>2136</v>
      </c>
      <c r="G193" s="299"/>
      <c r="H193" s="299" t="s">
        <v>2233</v>
      </c>
      <c r="I193" s="299" t="s">
        <v>2171</v>
      </c>
      <c r="J193" s="299"/>
      <c r="K193" s="347"/>
    </row>
    <row r="194" s="1" customFormat="1" ht="15" customHeight="1">
      <c r="B194" s="324"/>
      <c r="C194" s="360" t="s">
        <v>2234</v>
      </c>
      <c r="D194" s="299"/>
      <c r="E194" s="299"/>
      <c r="F194" s="322" t="s">
        <v>2142</v>
      </c>
      <c r="G194" s="299"/>
      <c r="H194" s="299" t="s">
        <v>2235</v>
      </c>
      <c r="I194" s="299" t="s">
        <v>2171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2236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2237</v>
      </c>
      <c r="D201" s="369"/>
      <c r="E201" s="369"/>
      <c r="F201" s="369" t="s">
        <v>2238</v>
      </c>
      <c r="G201" s="370"/>
      <c r="H201" s="369" t="s">
        <v>2239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2229</v>
      </c>
      <c r="D203" s="299"/>
      <c r="E203" s="299"/>
      <c r="F203" s="322" t="s">
        <v>44</v>
      </c>
      <c r="G203" s="299"/>
      <c r="H203" s="299" t="s">
        <v>2240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2241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48</v>
      </c>
      <c r="G205" s="299"/>
      <c r="H205" s="299" t="s">
        <v>2242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2243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47</v>
      </c>
      <c r="G207" s="299"/>
      <c r="H207" s="299" t="s">
        <v>2244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2183</v>
      </c>
      <c r="D209" s="299"/>
      <c r="E209" s="299"/>
      <c r="F209" s="322" t="s">
        <v>2076</v>
      </c>
      <c r="G209" s="299"/>
      <c r="H209" s="299" t="s">
        <v>2245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2079</v>
      </c>
      <c r="G210" s="299"/>
      <c r="H210" s="299" t="s">
        <v>2080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80</v>
      </c>
      <c r="G211" s="299"/>
      <c r="H211" s="299" t="s">
        <v>2246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95</v>
      </c>
      <c r="G212" s="360"/>
      <c r="H212" s="351" t="s">
        <v>2081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2082</v>
      </c>
      <c r="G213" s="360"/>
      <c r="H213" s="351" t="s">
        <v>2247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2207</v>
      </c>
      <c r="D215" s="299"/>
      <c r="E215" s="299"/>
      <c r="F215" s="322">
        <v>1</v>
      </c>
      <c r="G215" s="360"/>
      <c r="H215" s="351" t="s">
        <v>2248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2249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2250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2251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SK</dc:creator>
  <cp:lastModifiedBy>Jan SK</cp:lastModifiedBy>
  <dcterms:created xsi:type="dcterms:W3CDTF">2026-02-10T11:29:35Z</dcterms:created>
  <dcterms:modified xsi:type="dcterms:W3CDTF">2026-02-10T11:29:42Z</dcterms:modified>
</cp:coreProperties>
</file>