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ad\dfs\home\svobodovab\Ondra\ROK 2026\Přechody pro chodce A. Sochora, zastávka, kontejnery\"/>
    </mc:Choice>
  </mc:AlternateContent>
  <xr:revisionPtr revIDLastSave="0" documentId="8_{DD66164D-7D8F-42D0-A8E7-B2B84169927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kapitulace stavby" sheetId="1" r:id="rId1"/>
    <sheet name="SO 01 - Přechod pro chodce" sheetId="2" r:id="rId2"/>
    <sheet name="SO 02 - Kontejnerové stání" sheetId="3" r:id="rId3"/>
    <sheet name="SO 03 - Osvětlení přechodu" sheetId="4" r:id="rId4"/>
    <sheet name="VON - Vedlejší a ostatní ..." sheetId="5" r:id="rId5"/>
  </sheets>
  <definedNames>
    <definedName name="_xlnm._FilterDatabase" localSheetId="1" hidden="1">'SO 01 - Přechod pro chodce'!$C$84:$K$335</definedName>
    <definedName name="_xlnm._FilterDatabase" localSheetId="2" hidden="1">'SO 02 - Kontejnerové stání'!$C$84:$K$225</definedName>
    <definedName name="_xlnm._FilterDatabase" localSheetId="3" hidden="1">'SO 03 - Osvětlení přechodu'!$C$80:$K$226</definedName>
    <definedName name="_xlnm._FilterDatabase" localSheetId="4" hidden="1">'VON - Vedlejší a ostatní ...'!$C$82:$K$97</definedName>
    <definedName name="_xlnm.Print_Titles" localSheetId="0">'Rekapitulace stavby'!$52:$52</definedName>
    <definedName name="_xlnm.Print_Titles" localSheetId="1">'SO 01 - Přechod pro chodce'!$84:$84</definedName>
    <definedName name="_xlnm.Print_Titles" localSheetId="2">'SO 02 - Kontejnerové stání'!$84:$84</definedName>
    <definedName name="_xlnm.Print_Titles" localSheetId="3">'SO 03 - Osvětlení přechodu'!$80:$80</definedName>
    <definedName name="_xlnm.Print_Titles" localSheetId="4">'VON - Vedlejší a ostatní ...'!$82:$82</definedName>
    <definedName name="_xlnm.Print_Area" localSheetId="0">'Rekapitulace stavby'!$D$4:$AO$36,'Rekapitulace stavby'!$C$42:$AQ$59</definedName>
    <definedName name="_xlnm.Print_Area" localSheetId="1">'SO 01 - Přechod pro chodce'!$C$45:$J$66,'SO 01 - Přechod pro chodce'!$C$72:$K$335</definedName>
    <definedName name="_xlnm.Print_Area" localSheetId="2">'SO 02 - Kontejnerové stání'!$C$45:$J$66,'SO 02 - Kontejnerové stání'!$C$72:$K$225</definedName>
    <definedName name="_xlnm.Print_Area" localSheetId="3">'SO 03 - Osvětlení přechodu'!$C$45:$J$62,'SO 03 - Osvětlení přechodu'!$C$68:$K$226</definedName>
    <definedName name="_xlnm.Print_Area" localSheetId="4">'VON - Vedlejší a ostatní ...'!$C$45:$J$64,'VON - Vedlejší a ostatní ...'!$C$70:$K$97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K90" i="4" l="1"/>
  <c r="BI90" i="4"/>
  <c r="BH90" i="4"/>
  <c r="BG90" i="4"/>
  <c r="BF90" i="4"/>
  <c r="T90" i="4"/>
  <c r="R90" i="4"/>
  <c r="P90" i="4"/>
  <c r="J90" i="4"/>
  <c r="BE90" i="4" s="1"/>
  <c r="BK87" i="4"/>
  <c r="BI87" i="4"/>
  <c r="BH87" i="4"/>
  <c r="BG87" i="4"/>
  <c r="BF87" i="4"/>
  <c r="T87" i="4"/>
  <c r="R87" i="4"/>
  <c r="P87" i="4"/>
  <c r="J87" i="4"/>
  <c r="BE87" i="4" s="1"/>
  <c r="J37" i="5"/>
  <c r="J36" i="5"/>
  <c r="AY58" i="1" s="1"/>
  <c r="J35" i="5"/>
  <c r="AX58" i="1" s="1"/>
  <c r="BI96" i="5"/>
  <c r="BH96" i="5"/>
  <c r="BG96" i="5"/>
  <c r="BF96" i="5"/>
  <c r="T96" i="5"/>
  <c r="R96" i="5"/>
  <c r="P96" i="5"/>
  <c r="BI94" i="5"/>
  <c r="BH94" i="5"/>
  <c r="BG94" i="5"/>
  <c r="BF94" i="5"/>
  <c r="T94" i="5"/>
  <c r="R94" i="5"/>
  <c r="P94" i="5"/>
  <c r="BI93" i="5"/>
  <c r="BH93" i="5"/>
  <c r="BG93" i="5"/>
  <c r="BF93" i="5"/>
  <c r="T93" i="5"/>
  <c r="R93" i="5"/>
  <c r="P93" i="5"/>
  <c r="BI92" i="5"/>
  <c r="BH92" i="5"/>
  <c r="BG92" i="5"/>
  <c r="BF92" i="5"/>
  <c r="T92" i="5"/>
  <c r="R92" i="5"/>
  <c r="P92" i="5"/>
  <c r="BI90" i="5"/>
  <c r="BH90" i="5"/>
  <c r="BG90" i="5"/>
  <c r="BF90" i="5"/>
  <c r="T90" i="5"/>
  <c r="R90" i="5"/>
  <c r="P90" i="5"/>
  <c r="BI89" i="5"/>
  <c r="BH89" i="5"/>
  <c r="BG89" i="5"/>
  <c r="BF89" i="5"/>
  <c r="T89" i="5"/>
  <c r="R89" i="5"/>
  <c r="P89" i="5"/>
  <c r="BI87" i="5"/>
  <c r="BH87" i="5"/>
  <c r="BG87" i="5"/>
  <c r="BF87" i="5"/>
  <c r="T87" i="5"/>
  <c r="R87" i="5"/>
  <c r="P87" i="5"/>
  <c r="BI86" i="5"/>
  <c r="BH86" i="5"/>
  <c r="BG86" i="5"/>
  <c r="BF86" i="5"/>
  <c r="T86" i="5"/>
  <c r="R86" i="5"/>
  <c r="P86" i="5"/>
  <c r="J80" i="5"/>
  <c r="J79" i="5"/>
  <c r="F79" i="5"/>
  <c r="F77" i="5"/>
  <c r="E75" i="5"/>
  <c r="J55" i="5"/>
  <c r="J54" i="5"/>
  <c r="F54" i="5"/>
  <c r="F52" i="5"/>
  <c r="E50" i="5"/>
  <c r="J18" i="5"/>
  <c r="E18" i="5"/>
  <c r="F80" i="5" s="1"/>
  <c r="J17" i="5"/>
  <c r="J12" i="5"/>
  <c r="J77" i="5" s="1"/>
  <c r="E7" i="5"/>
  <c r="E48" i="5" s="1"/>
  <c r="J37" i="4"/>
  <c r="J36" i="4"/>
  <c r="AY57" i="1" s="1"/>
  <c r="J35" i="4"/>
  <c r="AX57" i="1" s="1"/>
  <c r="BI225" i="4"/>
  <c r="BH225" i="4"/>
  <c r="BG225" i="4"/>
  <c r="BF225" i="4"/>
  <c r="T225" i="4"/>
  <c r="R225" i="4"/>
  <c r="P225" i="4"/>
  <c r="BI223" i="4"/>
  <c r="BH223" i="4"/>
  <c r="BG223" i="4"/>
  <c r="BF223" i="4"/>
  <c r="T223" i="4"/>
  <c r="R223" i="4"/>
  <c r="P223" i="4"/>
  <c r="BI221" i="4"/>
  <c r="BH221" i="4"/>
  <c r="BG221" i="4"/>
  <c r="BF221" i="4"/>
  <c r="T221" i="4"/>
  <c r="R221" i="4"/>
  <c r="P221" i="4"/>
  <c r="BI219" i="4"/>
  <c r="BH219" i="4"/>
  <c r="BG219" i="4"/>
  <c r="BF219" i="4"/>
  <c r="T219" i="4"/>
  <c r="R219" i="4"/>
  <c r="P219" i="4"/>
  <c r="BI217" i="4"/>
  <c r="BH217" i="4"/>
  <c r="BG217" i="4"/>
  <c r="BF217" i="4"/>
  <c r="T217" i="4"/>
  <c r="R217" i="4"/>
  <c r="P217" i="4"/>
  <c r="BI215" i="4"/>
  <c r="BH215" i="4"/>
  <c r="BG215" i="4"/>
  <c r="BF215" i="4"/>
  <c r="T215" i="4"/>
  <c r="R215" i="4"/>
  <c r="P215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8" i="4"/>
  <c r="BH208" i="4"/>
  <c r="BG208" i="4"/>
  <c r="BF208" i="4"/>
  <c r="T208" i="4"/>
  <c r="R208" i="4"/>
  <c r="P208" i="4"/>
  <c r="BI206" i="4"/>
  <c r="BH206" i="4"/>
  <c r="BG206" i="4"/>
  <c r="BF206" i="4"/>
  <c r="T206" i="4"/>
  <c r="R206" i="4"/>
  <c r="P206" i="4"/>
  <c r="BI204" i="4"/>
  <c r="BH204" i="4"/>
  <c r="BG204" i="4"/>
  <c r="BF204" i="4"/>
  <c r="T204" i="4"/>
  <c r="R204" i="4"/>
  <c r="P204" i="4"/>
  <c r="BI202" i="4"/>
  <c r="BH202" i="4"/>
  <c r="BG202" i="4"/>
  <c r="BF202" i="4"/>
  <c r="T202" i="4"/>
  <c r="R202" i="4"/>
  <c r="P202" i="4"/>
  <c r="BI200" i="4"/>
  <c r="BH200" i="4"/>
  <c r="BG200" i="4"/>
  <c r="BF200" i="4"/>
  <c r="T200" i="4"/>
  <c r="R200" i="4"/>
  <c r="P200" i="4"/>
  <c r="BI198" i="4"/>
  <c r="BH198" i="4"/>
  <c r="BG198" i="4"/>
  <c r="BF198" i="4"/>
  <c r="T198" i="4"/>
  <c r="R198" i="4"/>
  <c r="P198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3" i="4"/>
  <c r="BH193" i="4"/>
  <c r="BG193" i="4"/>
  <c r="BF193" i="4"/>
  <c r="T193" i="4"/>
  <c r="R193" i="4"/>
  <c r="P193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2" i="4"/>
  <c r="BH182" i="4"/>
  <c r="BG182" i="4"/>
  <c r="BF182" i="4"/>
  <c r="T182" i="4"/>
  <c r="R182" i="4"/>
  <c r="P182" i="4"/>
  <c r="BI180" i="4"/>
  <c r="BH180" i="4"/>
  <c r="BG180" i="4"/>
  <c r="BF180" i="4"/>
  <c r="T180" i="4"/>
  <c r="R180" i="4"/>
  <c r="P180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7" i="4"/>
  <c r="BH117" i="4"/>
  <c r="BG117" i="4"/>
  <c r="BF117" i="4"/>
  <c r="T117" i="4"/>
  <c r="R117" i="4"/>
  <c r="P117" i="4"/>
  <c r="BI116" i="4"/>
  <c r="BH116" i="4"/>
  <c r="BG116" i="4"/>
  <c r="BF116" i="4"/>
  <c r="T116" i="4"/>
  <c r="R116" i="4"/>
  <c r="P116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5" i="4"/>
  <c r="BH105" i="4"/>
  <c r="BG105" i="4"/>
  <c r="BF105" i="4"/>
  <c r="T105" i="4"/>
  <c r="R105" i="4"/>
  <c r="P105" i="4"/>
  <c r="BI103" i="4"/>
  <c r="BH103" i="4"/>
  <c r="BG103" i="4"/>
  <c r="BF103" i="4"/>
  <c r="T103" i="4"/>
  <c r="R103" i="4"/>
  <c r="P103" i="4"/>
  <c r="BI102" i="4"/>
  <c r="BH102" i="4"/>
  <c r="BG102" i="4"/>
  <c r="BF102" i="4"/>
  <c r="T102" i="4"/>
  <c r="R102" i="4"/>
  <c r="P102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4" i="4"/>
  <c r="BH94" i="4"/>
  <c r="BG94" i="4"/>
  <c r="BF94" i="4"/>
  <c r="T94" i="4"/>
  <c r="R94" i="4"/>
  <c r="P94" i="4"/>
  <c r="BI92" i="4"/>
  <c r="BH92" i="4"/>
  <c r="BG92" i="4"/>
  <c r="BF92" i="4"/>
  <c r="T92" i="4"/>
  <c r="R92" i="4"/>
  <c r="P92" i="4"/>
  <c r="BI91" i="4"/>
  <c r="BH91" i="4"/>
  <c r="BG91" i="4"/>
  <c r="BF91" i="4"/>
  <c r="T91" i="4"/>
  <c r="R91" i="4"/>
  <c r="P91" i="4"/>
  <c r="BI89" i="4"/>
  <c r="BH89" i="4"/>
  <c r="BG89" i="4"/>
  <c r="BF89" i="4"/>
  <c r="T89" i="4"/>
  <c r="R89" i="4"/>
  <c r="P89" i="4"/>
  <c r="BI85" i="4"/>
  <c r="BH85" i="4"/>
  <c r="BG85" i="4"/>
  <c r="BF85" i="4"/>
  <c r="T85" i="4"/>
  <c r="R85" i="4"/>
  <c r="P85" i="4"/>
  <c r="BI83" i="4"/>
  <c r="BH83" i="4"/>
  <c r="BG83" i="4"/>
  <c r="BF83" i="4"/>
  <c r="T83" i="4"/>
  <c r="R83" i="4"/>
  <c r="P83" i="4"/>
  <c r="J78" i="4"/>
  <c r="J77" i="4"/>
  <c r="F77" i="4"/>
  <c r="F75" i="4"/>
  <c r="E73" i="4"/>
  <c r="J55" i="4"/>
  <c r="J54" i="4"/>
  <c r="F54" i="4"/>
  <c r="F52" i="4"/>
  <c r="E50" i="4"/>
  <c r="J18" i="4"/>
  <c r="E18" i="4"/>
  <c r="F78" i="4" s="1"/>
  <c r="J17" i="4"/>
  <c r="J12" i="4"/>
  <c r="J52" i="4" s="1"/>
  <c r="E7" i="4"/>
  <c r="E71" i="4" s="1"/>
  <c r="J37" i="3"/>
  <c r="J36" i="3"/>
  <c r="AY56" i="1"/>
  <c r="J35" i="3"/>
  <c r="AX56" i="1"/>
  <c r="BI224" i="3"/>
  <c r="BH224" i="3"/>
  <c r="BG224" i="3"/>
  <c r="BF224" i="3"/>
  <c r="T224" i="3"/>
  <c r="T223" i="3"/>
  <c r="R224" i="3"/>
  <c r="R223" i="3"/>
  <c r="P224" i="3"/>
  <c r="P223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199" i="3"/>
  <c r="BH199" i="3"/>
  <c r="BG199" i="3"/>
  <c r="BF199" i="3"/>
  <c r="T199" i="3"/>
  <c r="R199" i="3"/>
  <c r="P199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5" i="3"/>
  <c r="BH175" i="3"/>
  <c r="BG175" i="3"/>
  <c r="BF175" i="3"/>
  <c r="T175" i="3"/>
  <c r="R175" i="3"/>
  <c r="P175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3" i="3"/>
  <c r="BH163" i="3"/>
  <c r="BG163" i="3"/>
  <c r="BF163" i="3"/>
  <c r="T163" i="3"/>
  <c r="R163" i="3"/>
  <c r="P163" i="3"/>
  <c r="BI159" i="3"/>
  <c r="BH159" i="3"/>
  <c r="BG159" i="3"/>
  <c r="BF159" i="3"/>
  <c r="T159" i="3"/>
  <c r="R159" i="3"/>
  <c r="P159" i="3"/>
  <c r="BI155" i="3"/>
  <c r="BH155" i="3"/>
  <c r="BG155" i="3"/>
  <c r="BF155" i="3"/>
  <c r="T155" i="3"/>
  <c r="R155" i="3"/>
  <c r="P155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8" i="3"/>
  <c r="BH128" i="3"/>
  <c r="BG128" i="3"/>
  <c r="BF128" i="3"/>
  <c r="T128" i="3"/>
  <c r="R128" i="3"/>
  <c r="P128" i="3"/>
  <c r="BI125" i="3"/>
  <c r="BH125" i="3"/>
  <c r="BG125" i="3"/>
  <c r="BF125" i="3"/>
  <c r="T125" i="3"/>
  <c r="R125" i="3"/>
  <c r="P125" i="3"/>
  <c r="BI118" i="3"/>
  <c r="BH118" i="3"/>
  <c r="BG118" i="3"/>
  <c r="BF118" i="3"/>
  <c r="T118" i="3"/>
  <c r="R118" i="3"/>
  <c r="P118" i="3"/>
  <c r="BI114" i="3"/>
  <c r="BH114" i="3"/>
  <c r="BG114" i="3"/>
  <c r="BF114" i="3"/>
  <c r="T114" i="3"/>
  <c r="R114" i="3"/>
  <c r="P114" i="3"/>
  <c r="BI107" i="3"/>
  <c r="BH107" i="3"/>
  <c r="BG107" i="3"/>
  <c r="BF107" i="3"/>
  <c r="T107" i="3"/>
  <c r="R107" i="3"/>
  <c r="P107" i="3"/>
  <c r="BI104" i="3"/>
  <c r="BH104" i="3"/>
  <c r="BG104" i="3"/>
  <c r="BF104" i="3"/>
  <c r="T104" i="3"/>
  <c r="R104" i="3"/>
  <c r="P104" i="3"/>
  <c r="BI100" i="3"/>
  <c r="BH100" i="3"/>
  <c r="BG100" i="3"/>
  <c r="BF100" i="3"/>
  <c r="T100" i="3"/>
  <c r="R100" i="3"/>
  <c r="P100" i="3"/>
  <c r="BI96" i="3"/>
  <c r="BH96" i="3"/>
  <c r="BG96" i="3"/>
  <c r="BF96" i="3"/>
  <c r="T96" i="3"/>
  <c r="R96" i="3"/>
  <c r="P96" i="3"/>
  <c r="BI92" i="3"/>
  <c r="BH92" i="3"/>
  <c r="BG92" i="3"/>
  <c r="BF92" i="3"/>
  <c r="T92" i="3"/>
  <c r="R92" i="3"/>
  <c r="P92" i="3"/>
  <c r="BI88" i="3"/>
  <c r="BH88" i="3"/>
  <c r="BG88" i="3"/>
  <c r="BF88" i="3"/>
  <c r="T88" i="3"/>
  <c r="R88" i="3"/>
  <c r="P88" i="3"/>
  <c r="J82" i="3"/>
  <c r="J81" i="3"/>
  <c r="F81" i="3"/>
  <c r="F79" i="3"/>
  <c r="E77" i="3"/>
  <c r="J55" i="3"/>
  <c r="J54" i="3"/>
  <c r="F54" i="3"/>
  <c r="F52" i="3"/>
  <c r="E50" i="3"/>
  <c r="J18" i="3"/>
  <c r="E18" i="3"/>
  <c r="F55" i="3"/>
  <c r="J17" i="3"/>
  <c r="J12" i="3"/>
  <c r="J79" i="3" s="1"/>
  <c r="E7" i="3"/>
  <c r="E75" i="3" s="1"/>
  <c r="J37" i="2"/>
  <c r="J36" i="2"/>
  <c r="AY55" i="1"/>
  <c r="J35" i="2"/>
  <c r="AX55" i="1"/>
  <c r="BI334" i="2"/>
  <c r="BH334" i="2"/>
  <c r="BG334" i="2"/>
  <c r="BF334" i="2"/>
  <c r="T334" i="2"/>
  <c r="T333" i="2"/>
  <c r="R334" i="2"/>
  <c r="R333" i="2"/>
  <c r="P334" i="2"/>
  <c r="P333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17" i="2"/>
  <c r="BH317" i="2"/>
  <c r="BG317" i="2"/>
  <c r="BF317" i="2"/>
  <c r="T317" i="2"/>
  <c r="R317" i="2"/>
  <c r="P317" i="2"/>
  <c r="BI313" i="2"/>
  <c r="BH313" i="2"/>
  <c r="BG313" i="2"/>
  <c r="BF313" i="2"/>
  <c r="T313" i="2"/>
  <c r="R313" i="2"/>
  <c r="P313" i="2"/>
  <c r="BI309" i="2"/>
  <c r="BH309" i="2"/>
  <c r="BG309" i="2"/>
  <c r="BF309" i="2"/>
  <c r="T309" i="2"/>
  <c r="R309" i="2"/>
  <c r="P309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2" i="2"/>
  <c r="BH282" i="2"/>
  <c r="BG282" i="2"/>
  <c r="BF282" i="2"/>
  <c r="T282" i="2"/>
  <c r="R282" i="2"/>
  <c r="P282" i="2"/>
  <c r="BI278" i="2"/>
  <c r="BH278" i="2"/>
  <c r="BG278" i="2"/>
  <c r="BF278" i="2"/>
  <c r="T278" i="2"/>
  <c r="R278" i="2"/>
  <c r="P278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19" i="2"/>
  <c r="BH219" i="2"/>
  <c r="BG219" i="2"/>
  <c r="BF219" i="2"/>
  <c r="T219" i="2"/>
  <c r="R219" i="2"/>
  <c r="P219" i="2"/>
  <c r="BI212" i="2"/>
  <c r="BH212" i="2"/>
  <c r="BG212" i="2"/>
  <c r="BF212" i="2"/>
  <c r="T212" i="2"/>
  <c r="R212" i="2"/>
  <c r="P212" i="2"/>
  <c r="BI208" i="2"/>
  <c r="BH208" i="2"/>
  <c r="BG208" i="2"/>
  <c r="BF208" i="2"/>
  <c r="T208" i="2"/>
  <c r="R208" i="2"/>
  <c r="P208" i="2"/>
  <c r="BI204" i="2"/>
  <c r="BH204" i="2"/>
  <c r="BG204" i="2"/>
  <c r="BF204" i="2"/>
  <c r="T204" i="2"/>
  <c r="R204" i="2"/>
  <c r="P204" i="2"/>
  <c r="BI197" i="2"/>
  <c r="BH197" i="2"/>
  <c r="BG197" i="2"/>
  <c r="BF197" i="2"/>
  <c r="T197" i="2"/>
  <c r="R197" i="2"/>
  <c r="P197" i="2"/>
  <c r="BI190" i="2"/>
  <c r="BH190" i="2"/>
  <c r="BG190" i="2"/>
  <c r="BF190" i="2"/>
  <c r="T190" i="2"/>
  <c r="R190" i="2"/>
  <c r="P190" i="2"/>
  <c r="BI186" i="2"/>
  <c r="BH186" i="2"/>
  <c r="BG186" i="2"/>
  <c r="BF186" i="2"/>
  <c r="T186" i="2"/>
  <c r="R186" i="2"/>
  <c r="P186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57" i="2"/>
  <c r="BH157" i="2"/>
  <c r="BG157" i="2"/>
  <c r="BF157" i="2"/>
  <c r="T157" i="2"/>
  <c r="R157" i="2"/>
  <c r="P157" i="2"/>
  <c r="BI153" i="2"/>
  <c r="BH153" i="2"/>
  <c r="BG153" i="2"/>
  <c r="BF153" i="2"/>
  <c r="T153" i="2"/>
  <c r="R153" i="2"/>
  <c r="P153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39" i="2"/>
  <c r="BH139" i="2"/>
  <c r="BG139" i="2"/>
  <c r="BF139" i="2"/>
  <c r="T139" i="2"/>
  <c r="R139" i="2"/>
  <c r="P139" i="2"/>
  <c r="BI128" i="2"/>
  <c r="BH128" i="2"/>
  <c r="BG128" i="2"/>
  <c r="BF128" i="2"/>
  <c r="T128" i="2"/>
  <c r="R128" i="2"/>
  <c r="P128" i="2"/>
  <c r="BI124" i="2"/>
  <c r="BH124" i="2"/>
  <c r="BG124" i="2"/>
  <c r="BF124" i="2"/>
  <c r="T124" i="2"/>
  <c r="R124" i="2"/>
  <c r="P124" i="2"/>
  <c r="BI117" i="2"/>
  <c r="BH117" i="2"/>
  <c r="BG117" i="2"/>
  <c r="BF117" i="2"/>
  <c r="T117" i="2"/>
  <c r="R117" i="2"/>
  <c r="P117" i="2"/>
  <c r="BI110" i="2"/>
  <c r="BH110" i="2"/>
  <c r="BG110" i="2"/>
  <c r="BF110" i="2"/>
  <c r="T110" i="2"/>
  <c r="R110" i="2"/>
  <c r="P110" i="2"/>
  <c r="BI103" i="2"/>
  <c r="BH103" i="2"/>
  <c r="BG103" i="2"/>
  <c r="BF103" i="2"/>
  <c r="T103" i="2"/>
  <c r="R103" i="2"/>
  <c r="P103" i="2"/>
  <c r="BI99" i="2"/>
  <c r="BH99" i="2"/>
  <c r="BG99" i="2"/>
  <c r="BF99" i="2"/>
  <c r="T99" i="2"/>
  <c r="R99" i="2"/>
  <c r="P99" i="2"/>
  <c r="BI92" i="2"/>
  <c r="BH92" i="2"/>
  <c r="BG92" i="2"/>
  <c r="BF92" i="2"/>
  <c r="T92" i="2"/>
  <c r="R92" i="2"/>
  <c r="P92" i="2"/>
  <c r="BI88" i="2"/>
  <c r="BH88" i="2"/>
  <c r="BG88" i="2"/>
  <c r="BF88" i="2"/>
  <c r="T88" i="2"/>
  <c r="R88" i="2"/>
  <c r="P88" i="2"/>
  <c r="J82" i="2"/>
  <c r="J81" i="2"/>
  <c r="F81" i="2"/>
  <c r="F79" i="2"/>
  <c r="E77" i="2"/>
  <c r="J55" i="2"/>
  <c r="J54" i="2"/>
  <c r="F54" i="2"/>
  <c r="F52" i="2"/>
  <c r="E50" i="2"/>
  <c r="J18" i="2"/>
  <c r="E18" i="2"/>
  <c r="F55" i="2" s="1"/>
  <c r="J17" i="2"/>
  <c r="J12" i="2"/>
  <c r="J52" i="2" s="1"/>
  <c r="E7" i="2"/>
  <c r="E48" i="2"/>
  <c r="L50" i="1"/>
  <c r="AM50" i="1"/>
  <c r="AM49" i="1"/>
  <c r="L49" i="1"/>
  <c r="AM47" i="1"/>
  <c r="L47" i="1"/>
  <c r="L45" i="1"/>
  <c r="L44" i="1"/>
  <c r="J87" i="5"/>
  <c r="BK225" i="4"/>
  <c r="BK223" i="4"/>
  <c r="BK219" i="4"/>
  <c r="BK217" i="4"/>
  <c r="J215" i="4"/>
  <c r="BK202" i="4"/>
  <c r="BK200" i="4"/>
  <c r="BK198" i="4"/>
  <c r="J180" i="4"/>
  <c r="J154" i="4"/>
  <c r="J143" i="4"/>
  <c r="BK136" i="4"/>
  <c r="J125" i="4"/>
  <c r="BK114" i="4"/>
  <c r="BK102" i="4"/>
  <c r="BK96" i="4"/>
  <c r="BK85" i="4"/>
  <c r="BK83" i="4"/>
  <c r="BK210" i="3"/>
  <c r="J203" i="3"/>
  <c r="BK193" i="3"/>
  <c r="BK191" i="3"/>
  <c r="J185" i="3"/>
  <c r="BK155" i="3"/>
  <c r="J334" i="2"/>
  <c r="J331" i="2"/>
  <c r="BK329" i="2"/>
  <c r="BK278" i="2"/>
  <c r="BK260" i="2"/>
  <c r="BK253" i="2"/>
  <c r="BK236" i="2"/>
  <c r="J233" i="2"/>
  <c r="J229" i="2"/>
  <c r="J186" i="2"/>
  <c r="BK172" i="2"/>
  <c r="BK164" i="2"/>
  <c r="J146" i="2"/>
  <c r="BK96" i="5"/>
  <c r="J94" i="5"/>
  <c r="J93" i="5"/>
  <c r="BK92" i="5"/>
  <c r="J221" i="4"/>
  <c r="J217" i="4"/>
  <c r="J212" i="4"/>
  <c r="BK196" i="4"/>
  <c r="J188" i="4"/>
  <c r="J173" i="4"/>
  <c r="BK172" i="4"/>
  <c r="BK164" i="4"/>
  <c r="J134" i="4"/>
  <c r="BK122" i="4"/>
  <c r="J119" i="4"/>
  <c r="J110" i="4"/>
  <c r="BK187" i="3"/>
  <c r="J137" i="3"/>
  <c r="BK133" i="3"/>
  <c r="J250" i="2"/>
  <c r="J246" i="2"/>
  <c r="BK208" i="2"/>
  <c r="J167" i="2"/>
  <c r="BK157" i="2"/>
  <c r="J86" i="5"/>
  <c r="J211" i="4"/>
  <c r="BK206" i="4"/>
  <c r="BK178" i="4"/>
  <c r="BK162" i="4"/>
  <c r="BK145" i="4"/>
  <c r="BK141" i="4"/>
  <c r="J139" i="4"/>
  <c r="J138" i="4"/>
  <c r="J117" i="4"/>
  <c r="J113" i="4"/>
  <c r="J111" i="4"/>
  <c r="BK97" i="4"/>
  <c r="J95" i="4"/>
  <c r="BK221" i="3"/>
  <c r="BK170" i="3"/>
  <c r="J167" i="3"/>
  <c r="J151" i="3"/>
  <c r="J147" i="3"/>
  <c r="BK135" i="3"/>
  <c r="J131" i="3"/>
  <c r="BK128" i="3"/>
  <c r="J125" i="3"/>
  <c r="BK303" i="2"/>
  <c r="BK294" i="2"/>
  <c r="J290" i="2"/>
  <c r="J288" i="2"/>
  <c r="BK174" i="2"/>
  <c r="J172" i="2"/>
  <c r="J139" i="2"/>
  <c r="BK212" i="4"/>
  <c r="J195" i="4"/>
  <c r="BK191" i="4"/>
  <c r="J178" i="4"/>
  <c r="J164" i="4"/>
  <c r="J156" i="4"/>
  <c r="BK143" i="4"/>
  <c r="BK142" i="4"/>
  <c r="BK138" i="4"/>
  <c r="J120" i="4"/>
  <c r="BK119" i="4"/>
  <c r="BK116" i="4"/>
  <c r="J114" i="4"/>
  <c r="BK113" i="4"/>
  <c r="J94" i="4"/>
  <c r="BK185" i="3"/>
  <c r="BK298" i="2"/>
  <c r="J273" i="2"/>
  <c r="BK269" i="2"/>
  <c r="J219" i="2"/>
  <c r="J204" i="2"/>
  <c r="J164" i="2"/>
  <c r="BK89" i="5"/>
  <c r="BK210" i="4"/>
  <c r="BK195" i="4"/>
  <c r="BK186" i="4"/>
  <c r="BK166" i="4"/>
  <c r="BK152" i="4"/>
  <c r="J146" i="4"/>
  <c r="BK131" i="4"/>
  <c r="BK129" i="4"/>
  <c r="J128" i="4"/>
  <c r="BK110" i="4"/>
  <c r="J108" i="4"/>
  <c r="J107" i="4"/>
  <c r="J105" i="4"/>
  <c r="J103" i="4"/>
  <c r="BK95" i="4"/>
  <c r="BK94" i="4"/>
  <c r="J217" i="3"/>
  <c r="J208" i="3"/>
  <c r="BK203" i="3"/>
  <c r="BK181" i="3"/>
  <c r="BK179" i="3"/>
  <c r="BK175" i="3"/>
  <c r="BK131" i="3"/>
  <c r="J128" i="3"/>
  <c r="BK114" i="3"/>
  <c r="J107" i="3"/>
  <c r="J263" i="2"/>
  <c r="J243" i="2"/>
  <c r="J236" i="2"/>
  <c r="J212" i="2"/>
  <c r="J208" i="2"/>
  <c r="J179" i="2"/>
  <c r="BK176" i="2"/>
  <c r="BK146" i="2"/>
  <c r="J117" i="2"/>
  <c r="BK99" i="2"/>
  <c r="J92" i="2"/>
  <c r="BK86" i="5"/>
  <c r="J225" i="4"/>
  <c r="J219" i="4"/>
  <c r="BK215" i="4"/>
  <c r="BK213" i="4"/>
  <c r="BK189" i="4"/>
  <c r="J175" i="4"/>
  <c r="BK146" i="4"/>
  <c r="J145" i="4"/>
  <c r="BK125" i="4"/>
  <c r="J102" i="4"/>
  <c r="J99" i="4"/>
  <c r="J97" i="4"/>
  <c r="J212" i="3"/>
  <c r="BK137" i="3"/>
  <c r="BK125" i="3"/>
  <c r="BK107" i="3"/>
  <c r="BK104" i="3"/>
  <c r="J100" i="3"/>
  <c r="BK96" i="3"/>
  <c r="J92" i="3"/>
  <c r="J88" i="3"/>
  <c r="BK301" i="2"/>
  <c r="J298" i="2"/>
  <c r="J296" i="2"/>
  <c r="BK273" i="2"/>
  <c r="BK204" i="2"/>
  <c r="BK190" i="2"/>
  <c r="BK186" i="2"/>
  <c r="BK179" i="2"/>
  <c r="J176" i="2"/>
  <c r="BK92" i="2"/>
  <c r="BK93" i="5"/>
  <c r="J184" i="4"/>
  <c r="J176" i="4"/>
  <c r="J168" i="4"/>
  <c r="J142" i="4"/>
  <c r="J141" i="4"/>
  <c r="J126" i="4"/>
  <c r="J96" i="4"/>
  <c r="BK92" i="4"/>
  <c r="BK91" i="4"/>
  <c r="BK206" i="3"/>
  <c r="J187" i="3"/>
  <c r="J175" i="3"/>
  <c r="BK167" i="3"/>
  <c r="BK151" i="3"/>
  <c r="J140" i="3"/>
  <c r="BK88" i="3"/>
  <c r="J329" i="2"/>
  <c r="BK327" i="2"/>
  <c r="J324" i="2"/>
  <c r="BK322" i="2"/>
  <c r="J317" i="2"/>
  <c r="J313" i="2"/>
  <c r="BK309" i="2"/>
  <c r="BK305" i="2"/>
  <c r="J278" i="2"/>
  <c r="BK274" i="2"/>
  <c r="BK263" i="2"/>
  <c r="J260" i="2"/>
  <c r="BK229" i="2"/>
  <c r="J174" i="2"/>
  <c r="J170" i="2"/>
  <c r="BK153" i="2"/>
  <c r="BK110" i="2"/>
  <c r="BK103" i="2"/>
  <c r="BK94" i="5"/>
  <c r="BK90" i="5"/>
  <c r="J223" i="4"/>
  <c r="J198" i="4"/>
  <c r="J196" i="4"/>
  <c r="J193" i="4"/>
  <c r="J170" i="4"/>
  <c r="BK159" i="4"/>
  <c r="J158" i="4"/>
  <c r="J136" i="4"/>
  <c r="BK134" i="4"/>
  <c r="BK128" i="4"/>
  <c r="BK99" i="4"/>
  <c r="J224" i="3"/>
  <c r="J219" i="3"/>
  <c r="BK214" i="3"/>
  <c r="BK195" i="3"/>
  <c r="J179" i="3"/>
  <c r="J159" i="3"/>
  <c r="BK118" i="3"/>
  <c r="J104" i="3"/>
  <c r="J96" i="3"/>
  <c r="J327" i="2"/>
  <c r="BK317" i="2"/>
  <c r="J305" i="2"/>
  <c r="BK288" i="2"/>
  <c r="BK286" i="2"/>
  <c r="J274" i="2"/>
  <c r="BK233" i="2"/>
  <c r="BK197" i="2"/>
  <c r="BK139" i="2"/>
  <c r="J128" i="2"/>
  <c r="BK124" i="2"/>
  <c r="BK117" i="2"/>
  <c r="J99" i="2"/>
  <c r="J90" i="5"/>
  <c r="J210" i="4"/>
  <c r="BK204" i="4"/>
  <c r="BK182" i="4"/>
  <c r="BK175" i="4"/>
  <c r="BK173" i="4"/>
  <c r="BK170" i="4"/>
  <c r="J161" i="4"/>
  <c r="J149" i="4"/>
  <c r="J122" i="4"/>
  <c r="BK117" i="4"/>
  <c r="BK108" i="4"/>
  <c r="BK107" i="4"/>
  <c r="BK105" i="4"/>
  <c r="BK103" i="4"/>
  <c r="J100" i="4"/>
  <c r="J91" i="4"/>
  <c r="BK89" i="4"/>
  <c r="J85" i="4"/>
  <c r="J83" i="4"/>
  <c r="BK219" i="3"/>
  <c r="J210" i="3"/>
  <c r="BK208" i="3"/>
  <c r="J206" i="3"/>
  <c r="J204" i="3"/>
  <c r="J191" i="3"/>
  <c r="BK159" i="3"/>
  <c r="J155" i="3"/>
  <c r="BK331" i="2"/>
  <c r="BK324" i="2"/>
  <c r="J309" i="2"/>
  <c r="J303" i="2"/>
  <c r="J301" i="2"/>
  <c r="BK290" i="2"/>
  <c r="J269" i="2"/>
  <c r="BK266" i="2"/>
  <c r="BK167" i="2"/>
  <c r="J143" i="2"/>
  <c r="J92" i="5"/>
  <c r="J89" i="5"/>
  <c r="BK87" i="5"/>
  <c r="BK211" i="4"/>
  <c r="J208" i="4"/>
  <c r="J206" i="4"/>
  <c r="J204" i="4"/>
  <c r="J202" i="4"/>
  <c r="J200" i="4"/>
  <c r="J162" i="4"/>
  <c r="BK161" i="4"/>
  <c r="BK156" i="4"/>
  <c r="BK149" i="4"/>
  <c r="BK139" i="4"/>
  <c r="J132" i="4"/>
  <c r="BK126" i="4"/>
  <c r="BK100" i="4"/>
  <c r="BK204" i="3"/>
  <c r="J193" i="3"/>
  <c r="J170" i="3"/>
  <c r="J133" i="3"/>
  <c r="J118" i="3"/>
  <c r="J114" i="3"/>
  <c r="BK334" i="2"/>
  <c r="J322" i="2"/>
  <c r="BK313" i="2"/>
  <c r="J266" i="2"/>
  <c r="J253" i="2"/>
  <c r="BK250" i="2"/>
  <c r="BK226" i="2"/>
  <c r="BK219" i="2"/>
  <c r="J197" i="2"/>
  <c r="J157" i="2"/>
  <c r="J103" i="2"/>
  <c r="AS54" i="1"/>
  <c r="J96" i="5"/>
  <c r="J213" i="4"/>
  <c r="BK208" i="4"/>
  <c r="BK168" i="4"/>
  <c r="J166" i="4"/>
  <c r="BK132" i="4"/>
  <c r="J131" i="4"/>
  <c r="J123" i="4"/>
  <c r="BK224" i="3"/>
  <c r="J221" i="3"/>
  <c r="BK217" i="3"/>
  <c r="J214" i="3"/>
  <c r="BK212" i="3"/>
  <c r="J199" i="3"/>
  <c r="J163" i="3"/>
  <c r="BK140" i="3"/>
  <c r="BK100" i="3"/>
  <c r="BK296" i="2"/>
  <c r="BK282" i="2"/>
  <c r="BK246" i="2"/>
  <c r="BK243" i="2"/>
  <c r="J226" i="2"/>
  <c r="BK170" i="2"/>
  <c r="J153" i="2"/>
  <c r="BK143" i="2"/>
  <c r="J110" i="2"/>
  <c r="J88" i="2"/>
  <c r="BK221" i="4"/>
  <c r="BK193" i="4"/>
  <c r="J191" i="4"/>
  <c r="J189" i="4"/>
  <c r="BK188" i="4"/>
  <c r="J186" i="4"/>
  <c r="BK184" i="4"/>
  <c r="J182" i="4"/>
  <c r="BK180" i="4"/>
  <c r="BK176" i="4"/>
  <c r="J172" i="4"/>
  <c r="J159" i="4"/>
  <c r="BK158" i="4"/>
  <c r="BK154" i="4"/>
  <c r="J152" i="4"/>
  <c r="J129" i="4"/>
  <c r="BK123" i="4"/>
  <c r="BK120" i="4"/>
  <c r="J116" i="4"/>
  <c r="BK111" i="4"/>
  <c r="J92" i="4"/>
  <c r="J89" i="4"/>
  <c r="BK199" i="3"/>
  <c r="J195" i="3"/>
  <c r="J181" i="3"/>
  <c r="BK163" i="3"/>
  <c r="BK147" i="3"/>
  <c r="J135" i="3"/>
  <c r="BK92" i="3"/>
  <c r="J294" i="2"/>
  <c r="J286" i="2"/>
  <c r="J282" i="2"/>
  <c r="BK212" i="2"/>
  <c r="J190" i="2"/>
  <c r="BK128" i="2"/>
  <c r="J124" i="2"/>
  <c r="BK88" i="2"/>
  <c r="P174" i="3" l="1"/>
  <c r="T151" i="4"/>
  <c r="P178" i="2"/>
  <c r="T321" i="2"/>
  <c r="BK87" i="3"/>
  <c r="J87" i="3" s="1"/>
  <c r="J61" i="3" s="1"/>
  <c r="T178" i="2"/>
  <c r="R87" i="3"/>
  <c r="BK211" i="3"/>
  <c r="J211" i="3"/>
  <c r="J64" i="3" s="1"/>
  <c r="P87" i="2"/>
  <c r="T268" i="2"/>
  <c r="R174" i="3"/>
  <c r="T85" i="5"/>
  <c r="R87" i="2"/>
  <c r="P321" i="2"/>
  <c r="BK139" i="3"/>
  <c r="J139" i="3" s="1"/>
  <c r="J62" i="3" s="1"/>
  <c r="T211" i="3"/>
  <c r="BK151" i="4"/>
  <c r="J151" i="4" s="1"/>
  <c r="J61" i="4" s="1"/>
  <c r="BK91" i="5"/>
  <c r="J91" i="5" s="1"/>
  <c r="J62" i="5" s="1"/>
  <c r="BK87" i="2"/>
  <c r="J87" i="2" s="1"/>
  <c r="J61" i="2" s="1"/>
  <c r="R268" i="2"/>
  <c r="P139" i="3"/>
  <c r="P211" i="3"/>
  <c r="BK95" i="5"/>
  <c r="P268" i="2"/>
  <c r="T139" i="3"/>
  <c r="R151" i="4"/>
  <c r="P85" i="5"/>
  <c r="T95" i="5"/>
  <c r="BK268" i="2"/>
  <c r="J268" i="2" s="1"/>
  <c r="J63" i="2" s="1"/>
  <c r="P87" i="3"/>
  <c r="P86" i="3"/>
  <c r="P85" i="3" s="1"/>
  <c r="AU56" i="1" s="1"/>
  <c r="BK174" i="3"/>
  <c r="J174" i="3"/>
  <c r="J63" i="3" s="1"/>
  <c r="BK82" i="4"/>
  <c r="J82" i="4" s="1"/>
  <c r="J60" i="4" s="1"/>
  <c r="R85" i="5"/>
  <c r="R91" i="5"/>
  <c r="T174" i="3"/>
  <c r="R82" i="4"/>
  <c r="R81" i="4" s="1"/>
  <c r="T91" i="5"/>
  <c r="R178" i="2"/>
  <c r="R139" i="3"/>
  <c r="T82" i="4"/>
  <c r="T81" i="4" s="1"/>
  <c r="P91" i="5"/>
  <c r="BK178" i="2"/>
  <c r="J178" i="2" s="1"/>
  <c r="J62" i="2" s="1"/>
  <c r="BK321" i="2"/>
  <c r="J321" i="2"/>
  <c r="J64" i="2" s="1"/>
  <c r="P151" i="4"/>
  <c r="R95" i="5"/>
  <c r="T87" i="2"/>
  <c r="T86" i="2" s="1"/>
  <c r="T85" i="2" s="1"/>
  <c r="R321" i="2"/>
  <c r="T87" i="3"/>
  <c r="T86" i="3" s="1"/>
  <c r="T85" i="3" s="1"/>
  <c r="R211" i="3"/>
  <c r="P82" i="4"/>
  <c r="P81" i="4" s="1"/>
  <c r="AU57" i="1" s="1"/>
  <c r="BK85" i="5"/>
  <c r="P95" i="5"/>
  <c r="BE139" i="2"/>
  <c r="BE174" i="2"/>
  <c r="BE229" i="2"/>
  <c r="F82" i="3"/>
  <c r="BE96" i="3"/>
  <c r="BE151" i="3"/>
  <c r="BE167" i="3"/>
  <c r="BE185" i="3"/>
  <c r="BE203" i="3"/>
  <c r="BE210" i="3"/>
  <c r="F55" i="4"/>
  <c r="BE178" i="4"/>
  <c r="BE210" i="4"/>
  <c r="BE219" i="4"/>
  <c r="BE225" i="4"/>
  <c r="F55" i="5"/>
  <c r="BE92" i="2"/>
  <c r="BE117" i="2"/>
  <c r="BE128" i="2"/>
  <c r="BE172" i="2"/>
  <c r="BE186" i="2"/>
  <c r="BE250" i="2"/>
  <c r="BE269" i="2"/>
  <c r="BE206" i="3"/>
  <c r="BE117" i="4"/>
  <c r="BE126" i="4"/>
  <c r="BE134" i="4"/>
  <c r="BE142" i="4"/>
  <c r="BE152" i="4"/>
  <c r="BE156" i="4"/>
  <c r="BE173" i="4"/>
  <c r="BE193" i="4"/>
  <c r="BE198" i="4"/>
  <c r="E73" i="5"/>
  <c r="BE93" i="5"/>
  <c r="E75" i="2"/>
  <c r="BE164" i="2"/>
  <c r="BE243" i="2"/>
  <c r="BE260" i="2"/>
  <c r="BE288" i="2"/>
  <c r="BE298" i="2"/>
  <c r="BE305" i="2"/>
  <c r="BE317" i="2"/>
  <c r="BE327" i="2"/>
  <c r="BK333" i="2"/>
  <c r="J333" i="2"/>
  <c r="J65" i="2" s="1"/>
  <c r="BE175" i="3"/>
  <c r="BE195" i="3"/>
  <c r="BE214" i="3"/>
  <c r="BE91" i="4"/>
  <c r="BE94" i="4"/>
  <c r="BE102" i="4"/>
  <c r="BE113" i="4"/>
  <c r="BE143" i="4"/>
  <c r="BE212" i="4"/>
  <c r="BE215" i="4"/>
  <c r="BE96" i="5"/>
  <c r="J79" i="2"/>
  <c r="BE110" i="2"/>
  <c r="BE170" i="2"/>
  <c r="BE179" i="2"/>
  <c r="BE204" i="2"/>
  <c r="BE246" i="2"/>
  <c r="BE274" i="2"/>
  <c r="BE286" i="2"/>
  <c r="BE334" i="2"/>
  <c r="BE88" i="3"/>
  <c r="BE92" i="4"/>
  <c r="BE110" i="4"/>
  <c r="BE119" i="4"/>
  <c r="BE131" i="4"/>
  <c r="BE139" i="4"/>
  <c r="BE184" i="4"/>
  <c r="BE211" i="4"/>
  <c r="BE92" i="5"/>
  <c r="BE103" i="2"/>
  <c r="BE143" i="2"/>
  <c r="BE278" i="2"/>
  <c r="BE309" i="2"/>
  <c r="BE324" i="2"/>
  <c r="BE329" i="2"/>
  <c r="BE131" i="3"/>
  <c r="BE135" i="3"/>
  <c r="BE163" i="3"/>
  <c r="BE187" i="3"/>
  <c r="J75" i="4"/>
  <c r="BE85" i="4"/>
  <c r="BE100" i="4"/>
  <c r="BE141" i="4"/>
  <c r="BE164" i="4"/>
  <c r="BE172" i="4"/>
  <c r="BE189" i="4"/>
  <c r="BE221" i="4"/>
  <c r="J52" i="5"/>
  <c r="BE86" i="5"/>
  <c r="F82" i="2"/>
  <c r="BE157" i="2"/>
  <c r="BE190" i="2"/>
  <c r="BE331" i="2"/>
  <c r="BE104" i="3"/>
  <c r="BE125" i="3"/>
  <c r="BE133" i="3"/>
  <c r="BE199" i="3"/>
  <c r="BE221" i="3"/>
  <c r="BE224" i="3"/>
  <c r="BE114" i="4"/>
  <c r="BE123" i="4"/>
  <c r="BE128" i="4"/>
  <c r="BE146" i="4"/>
  <c r="BE154" i="4"/>
  <c r="BE159" i="4"/>
  <c r="BE217" i="4"/>
  <c r="BE94" i="5"/>
  <c r="BE153" i="2"/>
  <c r="J52" i="3"/>
  <c r="BE114" i="3"/>
  <c r="BE128" i="3"/>
  <c r="BE140" i="3"/>
  <c r="BE159" i="3"/>
  <c r="BE193" i="3"/>
  <c r="BK223" i="3"/>
  <c r="J223" i="3" s="1"/>
  <c r="J65" i="3" s="1"/>
  <c r="BE83" i="4"/>
  <c r="BE107" i="4"/>
  <c r="BE116" i="4"/>
  <c r="BE120" i="4"/>
  <c r="BE170" i="4"/>
  <c r="BE176" i="4"/>
  <c r="BE182" i="4"/>
  <c r="BE186" i="4"/>
  <c r="BE195" i="4"/>
  <c r="BE124" i="2"/>
  <c r="BE266" i="2"/>
  <c r="BE290" i="2"/>
  <c r="BE301" i="2"/>
  <c r="E48" i="3"/>
  <c r="BE118" i="3"/>
  <c r="BE147" i="3"/>
  <c r="BE155" i="3"/>
  <c r="BE191" i="3"/>
  <c r="BE96" i="4"/>
  <c r="BE136" i="4"/>
  <c r="BE149" i="4"/>
  <c r="BE180" i="4"/>
  <c r="BE200" i="4"/>
  <c r="BE204" i="4"/>
  <c r="BE90" i="5"/>
  <c r="BE99" i="2"/>
  <c r="BE146" i="2"/>
  <c r="BE167" i="2"/>
  <c r="BE208" i="2"/>
  <c r="BE226" i="2"/>
  <c r="BE236" i="2"/>
  <c r="BE294" i="2"/>
  <c r="BE179" i="3"/>
  <c r="E48" i="4"/>
  <c r="BE95" i="4"/>
  <c r="BE103" i="4"/>
  <c r="BE129" i="4"/>
  <c r="BE132" i="4"/>
  <c r="BE188" i="4"/>
  <c r="BE202" i="4"/>
  <c r="BE206" i="4"/>
  <c r="BE176" i="2"/>
  <c r="BE233" i="2"/>
  <c r="BE273" i="2"/>
  <c r="BE296" i="2"/>
  <c r="BE100" i="3"/>
  <c r="BE107" i="3"/>
  <c r="BE181" i="3"/>
  <c r="BE219" i="3"/>
  <c r="BE105" i="4"/>
  <c r="BE125" i="4"/>
  <c r="BE158" i="4"/>
  <c r="BE196" i="4"/>
  <c r="BE87" i="5"/>
  <c r="BE219" i="2"/>
  <c r="BE253" i="2"/>
  <c r="BE263" i="2"/>
  <c r="BE303" i="2"/>
  <c r="BE92" i="3"/>
  <c r="BE170" i="3"/>
  <c r="BE208" i="3"/>
  <c r="BE99" i="4"/>
  <c r="BE111" i="4"/>
  <c r="BE145" i="4"/>
  <c r="BE166" i="4"/>
  <c r="BE168" i="4"/>
  <c r="BE208" i="4"/>
  <c r="BE213" i="4"/>
  <c r="BE223" i="4"/>
  <c r="BE88" i="2"/>
  <c r="BE197" i="2"/>
  <c r="BE212" i="2"/>
  <c r="BE282" i="2"/>
  <c r="BE313" i="2"/>
  <c r="BE322" i="2"/>
  <c r="BE137" i="3"/>
  <c r="BE204" i="3"/>
  <c r="BE212" i="3"/>
  <c r="BE217" i="3"/>
  <c r="BE89" i="4"/>
  <c r="BE97" i="4"/>
  <c r="BE108" i="4"/>
  <c r="BE122" i="4"/>
  <c r="BE138" i="4"/>
  <c r="BE161" i="4"/>
  <c r="BE162" i="4"/>
  <c r="BE175" i="4"/>
  <c r="BE191" i="4"/>
  <c r="BE89" i="5"/>
  <c r="F37" i="2"/>
  <c r="BD55" i="1" s="1"/>
  <c r="F37" i="3"/>
  <c r="BD56" i="1" s="1"/>
  <c r="J34" i="5"/>
  <c r="AW58" i="1" s="1"/>
  <c r="F34" i="4"/>
  <c r="BA57" i="1" s="1"/>
  <c r="F35" i="5"/>
  <c r="BB58" i="1" s="1"/>
  <c r="F35" i="2"/>
  <c r="BB55" i="1" s="1"/>
  <c r="F35" i="4"/>
  <c r="BB57" i="1" s="1"/>
  <c r="F34" i="5"/>
  <c r="BA58" i="1" s="1"/>
  <c r="F34" i="3"/>
  <c r="BA56" i="1" s="1"/>
  <c r="F36" i="3"/>
  <c r="BC56" i="1" s="1"/>
  <c r="F36" i="4"/>
  <c r="BC57" i="1" s="1"/>
  <c r="F35" i="3"/>
  <c r="BB56" i="1" s="1"/>
  <c r="F37" i="4"/>
  <c r="BD57" i="1" s="1"/>
  <c r="F36" i="2"/>
  <c r="BC55" i="1" s="1"/>
  <c r="J34" i="3"/>
  <c r="AW56" i="1" s="1"/>
  <c r="J34" i="4"/>
  <c r="AW57" i="1" s="1"/>
  <c r="F37" i="5"/>
  <c r="BD58" i="1" s="1"/>
  <c r="F34" i="2"/>
  <c r="BA55" i="1" s="1"/>
  <c r="F36" i="5"/>
  <c r="BC58" i="1" s="1"/>
  <c r="J34" i="2"/>
  <c r="AW55" i="1" s="1"/>
  <c r="J95" i="5" l="1"/>
  <c r="J63" i="5" s="1"/>
  <c r="BK84" i="5"/>
  <c r="J84" i="5" s="1"/>
  <c r="J60" i="5" s="1"/>
  <c r="R84" i="5"/>
  <c r="R83" i="5" s="1"/>
  <c r="P86" i="2"/>
  <c r="P85" i="2" s="1"/>
  <c r="AU55" i="1" s="1"/>
  <c r="P84" i="5"/>
  <c r="P83" i="5" s="1"/>
  <c r="AU58" i="1" s="1"/>
  <c r="T84" i="5"/>
  <c r="T83" i="5" s="1"/>
  <c r="R86" i="3"/>
  <c r="R85" i="3" s="1"/>
  <c r="R86" i="2"/>
  <c r="R85" i="2" s="1"/>
  <c r="BK86" i="2"/>
  <c r="BK85" i="2" s="1"/>
  <c r="J85" i="2" s="1"/>
  <c r="J59" i="2" s="1"/>
  <c r="BK86" i="3"/>
  <c r="J86" i="3" s="1"/>
  <c r="J60" i="3" s="1"/>
  <c r="BK81" i="4"/>
  <c r="J81" i="4" s="1"/>
  <c r="J59" i="4" s="1"/>
  <c r="J85" i="5"/>
  <c r="J61" i="5" s="1"/>
  <c r="F33" i="3"/>
  <c r="AZ56" i="1" s="1"/>
  <c r="BB54" i="1"/>
  <c r="AX54" i="1" s="1"/>
  <c r="BC54" i="1"/>
  <c r="AY54" i="1" s="1"/>
  <c r="J33" i="2"/>
  <c r="AV55" i="1" s="1"/>
  <c r="AT55" i="1" s="1"/>
  <c r="F33" i="5"/>
  <c r="AZ58" i="1" s="1"/>
  <c r="F33" i="2"/>
  <c r="AZ55" i="1"/>
  <c r="J33" i="5"/>
  <c r="AV58" i="1" s="1"/>
  <c r="AT58" i="1" s="1"/>
  <c r="BA54" i="1"/>
  <c r="W30" i="1" s="1"/>
  <c r="J33" i="3"/>
  <c r="AV56" i="1" s="1"/>
  <c r="AT56" i="1" s="1"/>
  <c r="BD54" i="1"/>
  <c r="W33" i="1" s="1"/>
  <c r="F33" i="4"/>
  <c r="AZ57" i="1" s="1"/>
  <c r="J33" i="4"/>
  <c r="AV57" i="1" s="1"/>
  <c r="AT57" i="1" s="1"/>
  <c r="BK85" i="3" l="1"/>
  <c r="J85" i="3"/>
  <c r="J59" i="3" s="1"/>
  <c r="BK83" i="5"/>
  <c r="J83" i="5" s="1"/>
  <c r="J59" i="5" s="1"/>
  <c r="J86" i="2"/>
  <c r="J60" i="2"/>
  <c r="AZ54" i="1"/>
  <c r="AV54" i="1" s="1"/>
  <c r="AK29" i="1" s="1"/>
  <c r="W31" i="1"/>
  <c r="AW54" i="1"/>
  <c r="AK30" i="1" s="1"/>
  <c r="AU54" i="1"/>
  <c r="J30" i="4"/>
  <c r="AG57" i="1" s="1"/>
  <c r="AN57" i="1" s="1"/>
  <c r="J30" i="2"/>
  <c r="AG55" i="1"/>
  <c r="AN55" i="1" s="1"/>
  <c r="W32" i="1"/>
  <c r="J39" i="4" l="1"/>
  <c r="J39" i="2"/>
  <c r="W29" i="1"/>
  <c r="J30" i="5"/>
  <c r="AG58" i="1" s="1"/>
  <c r="AN58" i="1" s="1"/>
  <c r="J30" i="3"/>
  <c r="AG56" i="1"/>
  <c r="AN56" i="1" s="1"/>
  <c r="AT54" i="1"/>
  <c r="J39" i="3" l="1"/>
  <c r="J39" i="5"/>
  <c r="AG54" i="1"/>
  <c r="AK26" i="1" s="1"/>
  <c r="AK35" i="1" s="1"/>
  <c r="AN54" i="1" l="1"/>
</calcChain>
</file>

<file path=xl/sharedStrings.xml><?xml version="1.0" encoding="utf-8"?>
<sst xmlns="http://schemas.openxmlformats.org/spreadsheetml/2006/main" count="5861" uniqueCount="889">
  <si>
    <t>Export Komplet</t>
  </si>
  <si>
    <t>VZ</t>
  </si>
  <si>
    <t>2.0</t>
  </si>
  <si>
    <t>ZAMOK</t>
  </si>
  <si>
    <t>False</t>
  </si>
  <si>
    <t>{9e088cb2-e9f5-42fa-876d-99b58600ec0a}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</si>
  <si>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</si>
  <si>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</si>
  <si>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</si>
  <si>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</si>
  <si>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</si>
  <si>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</si>
  <si>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</si>
  <si>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</si>
  <si>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</si>
  <si>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</si>
  <si>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Nový přechod pro chodce v ul.Ant. Sochora, pod ul. Koperníkova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</si>
  <si>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</si>
  <si>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</si>
  <si>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</si>
  <si>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</si>
  <si>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</si>
  <si>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</si>
  <si>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</si>
  <si>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</si>
  <si>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00266621</t>
  </si>
  <si>
    <t>STATUTÁRNÍ MĚSTO TEPLICE</t>
  </si>
  <si>
    <t>DIČ:</t>
  </si>
  <si>
    <t>CZ00266621</t>
  </si>
  <si>
    <t>Účastník:</t>
  </si>
  <si>
    <t>Vyplň údaj</t>
  </si>
  <si>
    <t>Projektant:</t>
  </si>
  <si>
    <t>10884548</t>
  </si>
  <si>
    <t>PROJEKTY CHLADNÝ s.r.o.</t>
  </si>
  <si>
    <t>CZ10884548</t>
  </si>
  <si>
    <t>True</t>
  </si>
  <si>
    <t>Zpracovatel:</t>
  </si>
  <si>
    <t>Ladislav Marek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</si>
  <si>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</si>
  <si>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</si>
  <si>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</si>
  <si>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</si>
  <si>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</si>
  <si>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</si>
  <si>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</si>
  <si>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</si>
  <si>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</si>
  <si>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</si>
  <si>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</si>
  <si>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</si>
  <si>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</si>
  <si>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</si>
  <si>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</si>
  <si>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</si>
  <si>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</si>
  <si>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</si>
  <si>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</si>
  <si>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</si>
  <si>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</si>
  <si>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</si>
  <si>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</si>
  <si>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</si>
  <si>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</si>
  <si>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</si>
  <si>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</si>
  <si>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</si>
  <si>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</si>
  <si>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</si>
  <si>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</si>
  <si>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</si>
  <si>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</si>
  <si>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</si>
  <si>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</si>
  <si>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</si>
  <si>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</si>
  <si>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</si>
  <si>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</si>
  <si>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</si>
  <si>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</si>
  <si>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</si>
  <si>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Přechod pro chodce</t>
  </si>
  <si>
    <t>STA</t>
  </si>
  <si>
    <t>1</t>
  </si>
  <si>
    <t>{8656a06f-f802-4de3-bccf-50224d14075a}</t>
  </si>
  <si>
    <t>2</t>
  </si>
  <si>
    <t>SO 02</t>
  </si>
  <si>
    <t>Kontejnerové stání</t>
  </si>
  <si>
    <t>{70c0fbc9-ea3f-47c6-a606-69a59557301f}</t>
  </si>
  <si>
    <t>SO 03</t>
  </si>
  <si>
    <t>Osvětlení přechodu</t>
  </si>
  <si>
    <t>{5da19cd1-2419-4e09-8872-aaa56ac5e1bd}</t>
  </si>
  <si>
    <t>VON</t>
  </si>
  <si>
    <t>Vedlejší a ostatní náklady</t>
  </si>
  <si>
    <t>{b6c805f0-1f23-4944-ad44-b60df186da14}</t>
  </si>
  <si>
    <t>KRYCÍ LIST SOUPISU PRACÍ</t>
  </si>
  <si>
    <t>Objekt:</t>
  </si>
  <si>
    <t>SO 01 - Přechod pro chodce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</si>
  <si>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</si>
  <si>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</si>
  <si>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</si>
  <si>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</si>
  <si>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</si>
  <si>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</si>
  <si>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</si>
  <si>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</si>
  <si>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</si>
  <si>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</si>
  <si>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</si>
  <si>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</si>
  <si>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</si>
  <si>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</si>
  <si>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</si>
  <si>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</si>
  <si>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</si>
  <si>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</si>
  <si>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</si>
  <si>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</si>
  <si>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</si>
  <si>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</si>
  <si>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</si>
  <si>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</si>
  <si>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</si>
  <si>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</si>
  <si>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</si>
  <si>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</si>
  <si>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</si>
  <si>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</si>
  <si>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</si>
  <si>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CS ÚRS 2025 01</t>
  </si>
  <si>
    <t>4</t>
  </si>
  <si>
    <t>-1215240387</t>
  </si>
  <si>
    <t>Online PSC</t>
  </si>
  <si>
    <t>https://podminky.urs.cz/item/CS_URS_2025_01/113106123</t>
  </si>
  <si>
    <t>VV</t>
  </si>
  <si>
    <t>Rozebrání dlážděného krytu chodníku</t>
  </si>
  <si>
    <t>10,0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</si>
  <si>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</si>
  <si>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</si>
  <si>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-1036360624</t>
  </si>
  <si>
    <t>https://podminky.urs.cz/item/CS_URS_2025_01/113106134</t>
  </si>
  <si>
    <t xml:space="preserve">Odstranění dlážděného krytu chodníku </t>
  </si>
  <si>
    <t>11,0</t>
  </si>
  <si>
    <t>Odstranění dlážděného krytu chodníku v místě napojení na kontejnerové stání</t>
  </si>
  <si>
    <t>3,0</t>
  </si>
  <si>
    <t>Součet</t>
  </si>
  <si>
    <t>3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</si>
  <si>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</si>
  <si>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</si>
  <si>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561535637</t>
  </si>
  <si>
    <t>https://podminky.urs.cz/item/CS_URS_2025_01/113106171</t>
  </si>
  <si>
    <t>Rozebrání dlážděného krytu chodníku v místě vjezdu</t>
  </si>
  <si>
    <t>4,0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</si>
  <si>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</si>
  <si>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</si>
  <si>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-601927894</t>
  </si>
  <si>
    <t>https://podminky.urs.cz/item/CS_URS_2025_01/113107322</t>
  </si>
  <si>
    <t>Odstranění asfaltového chodníku</t>
  </si>
  <si>
    <t>27,0</t>
  </si>
  <si>
    <t>5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</si>
  <si>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</si>
  <si>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</si>
  <si>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-1296287955</t>
  </si>
  <si>
    <t>https://podminky.urs.cz/item/CS_URS_2025_01/113107323</t>
  </si>
  <si>
    <t>Odstranění stávající vozovky</t>
  </si>
  <si>
    <t>5,0</t>
  </si>
  <si>
    <t>6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</si>
  <si>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</si>
  <si>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</si>
  <si>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-1775469303</t>
  </si>
  <si>
    <t>https://podminky.urs.cz/item/CS_URS_2025_01/113107342</t>
  </si>
  <si>
    <t>Odstranění asf. chodníku</t>
  </si>
  <si>
    <t>Odstranění asf. krytu chodníku pro budoucí navázání nových vrstev na stáv. asfalt</t>
  </si>
  <si>
    <t>7</t>
  </si>
  <si>
    <t>113107343</t>
  </si>
  <si>
    <t>Odstranění podkladů nebo krytů strojně plochy jednotlivě do 50 m2 s přemístěním hmot na skládku na vzdálenost do 3 m nebo s naložením na dopravní prostředek živičných, o tl. vrstvy přes 100 do 150 mm</t>
  </si>
  <si>
    <t>1898751841</t>
  </si>
  <si>
    <t>https://podminky.urs.cz/item/CS_URS_2025_01/113107343</t>
  </si>
  <si>
    <t>8</t>
  </si>
  <si>
    <t>113154522</t>
  </si>
  <si>
    <t>Frézování živičného podkladu nebo krytu s naložením hmot na dopravní prostředek plochy do 500 m2 pruhu šířky přes 0,5 m, tloušťky vrstvy 40 mm</t>
  </si>
  <si>
    <t>-903516373</t>
  </si>
  <si>
    <t>https://podminky.urs.cz/item/CS_URS_2025_01/113154522</t>
  </si>
  <si>
    <t>Odstranění asf. krytu vozovky pro budoucí navázání nových vrstev na stáv. asfalt</t>
  </si>
  <si>
    <t>44,0</t>
  </si>
  <si>
    <t>9</t>
  </si>
  <si>
    <t>113154525</t>
  </si>
  <si>
    <t>Frézování živičného podkladu nebo krytu s naložením hmot na dopravní prostředek plochy do 500 m2 pruhu šířky přes 0,5 m, tloušťky vrstvy 70 mm</t>
  </si>
  <si>
    <t>-1398218425</t>
  </si>
  <si>
    <t>https://podminky.urs.cz/item/CS_URS_2025_01/113154525</t>
  </si>
  <si>
    <t>10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</si>
  <si>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</si>
  <si>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</si>
  <si>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</si>
  <si>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-1531884525</t>
  </si>
  <si>
    <t>https://podminky.urs.cz/item/CS_URS_2025_01/113202111</t>
  </si>
  <si>
    <t>34,0+32,0</t>
  </si>
  <si>
    <t>11</t>
  </si>
  <si>
    <t>121151103</t>
  </si>
  <si>
    <t>Sejmutí ornice strojně při souvislé ploše do 100 m2, tl. vrstvy do 200 mm</t>
  </si>
  <si>
    <t>1627588713</t>
  </si>
  <si>
    <t>https://podminky.urs.cz/item/CS_URS_2025_01/121151103</t>
  </si>
  <si>
    <t>odstranění zeleně</t>
  </si>
  <si>
    <t>42,0</t>
  </si>
  <si>
    <t>Odstranění zeleně v místě navrženého chodníku</t>
  </si>
  <si>
    <t>43,0</t>
  </si>
  <si>
    <t>122211101</t>
  </si>
  <si>
    <t>Odkopávky a prokopávky ručně zapažené i nezapažené v hornině třídy těžitelnosti I skupiny 3</t>
  </si>
  <si>
    <t>m3</t>
  </si>
  <si>
    <t>1656845188</t>
  </si>
  <si>
    <t>https://podminky.urs.cz/item/CS_URS_2025_01/122211101</t>
  </si>
  <si>
    <t>Ztížené ruční odkopávky v místě inženýrských sítí s nedostatečným krytím</t>
  </si>
  <si>
    <t>27,0*0,3</t>
  </si>
  <si>
    <t>13</t>
  </si>
  <si>
    <t>122251101</t>
  </si>
  <si>
    <t>Odkopávky a prokopávky nezapažené strojně v hornině třídy těžitelnosti I skupiny 3 do 20 m3</t>
  </si>
  <si>
    <t>294941294</t>
  </si>
  <si>
    <t>https://podminky.urs.cz/item/CS_URS_2025_01/122251101</t>
  </si>
  <si>
    <t>43,0*0,05</t>
  </si>
  <si>
    <t>Sanace podloží v místě chodníku</t>
  </si>
  <si>
    <t>49,0*0,3</t>
  </si>
  <si>
    <t>14</t>
  </si>
  <si>
    <t>162651111</t>
  </si>
  <si>
    <t>Vodorovné přemístění výkopku nebo sypaniny po suchu na obvyklém dopravním prostředku, bez naložení výkopku, avšak se složením bez rozhrnutí z horniny třídy těžitelnosti I skupiny 1 až 3 na vzdálenost přes 3 000 do 4 000 m</t>
  </si>
  <si>
    <t>-1166502979</t>
  </si>
  <si>
    <t>https://podminky.urs.cz/item/CS_URS_2025_01/162651111</t>
  </si>
  <si>
    <t>8,1+16,85</t>
  </si>
  <si>
    <t>15</t>
  </si>
  <si>
    <t>171201231</t>
  </si>
  <si>
    <t>Poplatek za uložení stavebního odpadu na recyklační skládce (skládkovné) zeminy a kamení zatříděného do Katalogu odpadů pod kódem 17 05 04</t>
  </si>
  <si>
    <t>t</t>
  </si>
  <si>
    <t>-625251603</t>
  </si>
  <si>
    <t>https://podminky.urs.cz/item/CS_URS_2025_01/171201231</t>
  </si>
  <si>
    <t>24,95*1,8 'Přepočtené koeficientem množství</t>
  </si>
  <si>
    <t>16</t>
  </si>
  <si>
    <t>181351003</t>
  </si>
  <si>
    <t>Rozprostření a urovnání ornice v rovině nebo ve svahu sklonu do 1:5 strojně při souvislé ploše do 100 m2, tl. vrstvy do 200 mm</t>
  </si>
  <si>
    <t>1517317443</t>
  </si>
  <si>
    <t>https://podminky.urs.cz/item/CS_URS_2025_01/181351003</t>
  </si>
  <si>
    <t>17</t>
  </si>
  <si>
    <t>181411131</t>
  </si>
  <si>
    <t>Založení trávníku na půdě předem připravené plochy do 1000 m2 výsevem včetně utažení parkového v rovině nebo na svahu do 1:5</t>
  </si>
  <si>
    <t>147830626</t>
  </si>
  <si>
    <t>https://podminky.urs.cz/item/CS_URS_2025_01/181411131</t>
  </si>
  <si>
    <t>18</t>
  </si>
  <si>
    <t>M</t>
  </si>
  <si>
    <t>00572410</t>
  </si>
  <si>
    <t>osivo směs travní parková</t>
  </si>
  <si>
    <t>kg</t>
  </si>
  <si>
    <t>-296555422</t>
  </si>
  <si>
    <t>44*0,04 'Přepočtené koeficientem množství</t>
  </si>
  <si>
    <t>19</t>
  </si>
  <si>
    <t>181951112</t>
  </si>
  <si>
    <t>Úprava pláně vyrovnáním výškových rozdílů strojně v hornině třídy těžitelnosti I, skupiny 1 až 3 se zhutněním</t>
  </si>
  <si>
    <t>838653525</t>
  </si>
  <si>
    <t>https://podminky.urs.cz/item/CS_URS_2025_01/181951112</t>
  </si>
  <si>
    <t>Komunikace pozemní</t>
  </si>
  <si>
    <t>20</t>
  </si>
  <si>
    <t>564851011</t>
  </si>
  <si>
    <t>Podklad ze štěrkodrti ŠD s rozprostřením a zhutněním plochy jednotlivě do 100 m2, po zhutnění tl. 150 mm</t>
  </si>
  <si>
    <t>-747387663</t>
  </si>
  <si>
    <t>https://podminky.urs.cz/item/CS_URS_2025_01/564851011</t>
  </si>
  <si>
    <t>Dlážděný chodník</t>
  </si>
  <si>
    <t>64,0</t>
  </si>
  <si>
    <t>Varovné a signální pásy na chodníku</t>
  </si>
  <si>
    <t>12,0</t>
  </si>
  <si>
    <t>564871016</t>
  </si>
  <si>
    <t>Podklad ze štěrkodrti ŠD s rozprostřením a zhutněním plochy jednotlivě do 100 m2, po zhutnění tl. 300 mm</t>
  </si>
  <si>
    <t>-1012305247</t>
  </si>
  <si>
    <t>https://podminky.urs.cz/item/CS_URS_2025_01/564871016</t>
  </si>
  <si>
    <t>76,0</t>
  </si>
  <si>
    <t>22</t>
  </si>
  <si>
    <t>573191111</t>
  </si>
  <si>
    <t>Postřik infiltrační kationaktivní emulzí v množství 1,00 kg/m2</t>
  </si>
  <si>
    <t>818643301</t>
  </si>
  <si>
    <t>https://podminky.urs.cz/item/CS_URS_2025_01/573191111</t>
  </si>
  <si>
    <t>Asfaltový kryt - obnova krytu / napojení na stávající kryt vozovky</t>
  </si>
  <si>
    <t>57,0</t>
  </si>
  <si>
    <t>Asfaltový kryt - napojení na stávající kryt chodníku</t>
  </si>
  <si>
    <t>23</t>
  </si>
  <si>
    <t>573231111</t>
  </si>
  <si>
    <t>Postřik spojovací PS bez posypu kamenivem ze silniční emulze, v množství 0,70 kg/m2</t>
  </si>
  <si>
    <t>-631535283</t>
  </si>
  <si>
    <t>https://podminky.urs.cz/item/CS_URS_2025_01/573231111</t>
  </si>
  <si>
    <t>24</t>
  </si>
  <si>
    <t>577133111</t>
  </si>
  <si>
    <t>Asfaltový beton vrstva obrusná ACO 8 (ABJ) s rozprostřením a se zhutněním z nemodifikovaného asfaltu v pruhu šířky do 3 m, po zhutnění tl. 40 mm</t>
  </si>
  <si>
    <t>-35288148</t>
  </si>
  <si>
    <t>https://podminky.urs.cz/item/CS_URS_2025_01/577133111</t>
  </si>
  <si>
    <t>25</t>
  </si>
  <si>
    <t>577134211</t>
  </si>
  <si>
    <t>Asfaltový beton vrstva obrusná ACO 11 (ABS) s rozprostřením a se zhutněním z nemodifikovaného asfaltu v pruhu šířky do 3 m tř. II, po zhutnění tl. 40 mm</t>
  </si>
  <si>
    <t>-177081888</t>
  </si>
  <si>
    <t>https://podminky.urs.cz/item/CS_URS_2025_01/577134211</t>
  </si>
  <si>
    <t>26</t>
  </si>
  <si>
    <t>577165112</t>
  </si>
  <si>
    <t>Asfaltový beton vrstva ložní ACL 16 (ABH) s rozprostřením a zhutněním z nemodifikovaného asfaltu v pruhu šířky do 3 m, po zhutnění tl. 70 mm</t>
  </si>
  <si>
    <t>387786054</t>
  </si>
  <si>
    <t>https://podminky.urs.cz/item/CS_URS_2025_01/577165112</t>
  </si>
  <si>
    <t>27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</si>
  <si>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</si>
  <si>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</si>
  <si>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-2110195658</t>
  </si>
  <si>
    <t>https://podminky.urs.cz/item/CS_URS_2025_01/596211110</t>
  </si>
  <si>
    <t>Přeskládání dlážděného chodníku</t>
  </si>
  <si>
    <t>7,0</t>
  </si>
  <si>
    <t>Varovné pásy na chodníku - předláždění</t>
  </si>
  <si>
    <t>28</t>
  </si>
  <si>
    <t>59245018</t>
  </si>
  <si>
    <t>dlažba skladebná betonová 200x100mm tl 60mm přírodní</t>
  </si>
  <si>
    <t>-1250806889</t>
  </si>
  <si>
    <t>7,0*0,75</t>
  </si>
  <si>
    <t>5,25*1,03 'Přepočtené koeficientem množství</t>
  </si>
  <si>
    <t>29</t>
  </si>
  <si>
    <t>59245008</t>
  </si>
  <si>
    <t>dlažba skladebná betonová 200x100mm tl 60mm barevná</t>
  </si>
  <si>
    <t>-1841534020</t>
  </si>
  <si>
    <t>P</t>
  </si>
  <si>
    <t>Poznámka k položce:_x000D_
okrová</t>
  </si>
  <si>
    <t>7,0*0,25</t>
  </si>
  <si>
    <t>1,75*1,03 'Přepočtené koeficientem množství</t>
  </si>
  <si>
    <t>30</t>
  </si>
  <si>
    <t>59245006</t>
  </si>
  <si>
    <t>dlažba pro nevidomé betonová 200x100mm tl 60mm barevná</t>
  </si>
  <si>
    <t>710512146</t>
  </si>
  <si>
    <t>Poznámka k položce:_x000D_
červená</t>
  </si>
  <si>
    <t>3*1,03 'Přepočtené koeficientem množství</t>
  </si>
  <si>
    <t>31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</si>
  <si>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</si>
  <si>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</si>
  <si>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568282620</t>
  </si>
  <si>
    <t>https://podminky.urs.cz/item/CS_URS_2025_01/596211111</t>
  </si>
  <si>
    <t>32</t>
  </si>
  <si>
    <t>1991660862</t>
  </si>
  <si>
    <t>64,0*0,75</t>
  </si>
  <si>
    <t>48*1,03 'Přepočtené koeficientem množství</t>
  </si>
  <si>
    <t>33</t>
  </si>
  <si>
    <t>427919094</t>
  </si>
  <si>
    <t>64,0*0,25</t>
  </si>
  <si>
    <t>16*1,03 'Přepočtené koeficientem množství</t>
  </si>
  <si>
    <t>34</t>
  </si>
  <si>
    <t>356043208</t>
  </si>
  <si>
    <t>12*1,03 'Přepočtené koeficientem množství</t>
  </si>
  <si>
    <t>35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</si>
  <si>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</si>
  <si>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</si>
  <si>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1373575556</t>
  </si>
  <si>
    <t>https://podminky.urs.cz/item/CS_URS_2025_01/596212210</t>
  </si>
  <si>
    <t>Přeskládání dlážděného vjezdu</t>
  </si>
  <si>
    <t>6,0</t>
  </si>
  <si>
    <t>Varovné pásy na vjezdech - předláždění</t>
  </si>
  <si>
    <t>36</t>
  </si>
  <si>
    <t>59245020</t>
  </si>
  <si>
    <t>dlažba skladebná betonová 200x100mm tl 80mm přírodní</t>
  </si>
  <si>
    <t>892204027</t>
  </si>
  <si>
    <t>6,0*0,75</t>
  </si>
  <si>
    <t>4,5*1,03 'Přepočtené koeficientem množství</t>
  </si>
  <si>
    <t>37</t>
  </si>
  <si>
    <t>59245005</t>
  </si>
  <si>
    <t>dlažba skladebná betonová 200x100mm tl 80mm barevná</t>
  </si>
  <si>
    <t>-23240832</t>
  </si>
  <si>
    <t>6,0*0,25</t>
  </si>
  <si>
    <t>1,5*1,03 'Přepočtené koeficientem množství</t>
  </si>
  <si>
    <t>38</t>
  </si>
  <si>
    <t>59245226</t>
  </si>
  <si>
    <t>dlažba pro nevidomé betonová 200x100mm tl 80mm barevná</t>
  </si>
  <si>
    <t>-619278399</t>
  </si>
  <si>
    <t>4*1,03 'Přepočtené koeficientem množství</t>
  </si>
  <si>
    <t>Ostatní konstrukce a práce, bourání</t>
  </si>
  <si>
    <t>39</t>
  </si>
  <si>
    <t>914111111</t>
  </si>
  <si>
    <t>Montáž svislé dopravní značky základní velikosti do 1 m2 objímkami na sloupky nebo konzoly</t>
  </si>
  <si>
    <t>kus</t>
  </si>
  <si>
    <t>-1195160251</t>
  </si>
  <si>
    <t>https://podminky.urs.cz/item/CS_URS_2025_01/914111111</t>
  </si>
  <si>
    <t>Montáž nových značek na stožáry VO</t>
  </si>
  <si>
    <t>40</t>
  </si>
  <si>
    <t>40445622</t>
  </si>
  <si>
    <t>informativní značky provozní IP1-IP3, IP4b-IP7, IP10a, b 750x750mm</t>
  </si>
  <si>
    <t>-703320044</t>
  </si>
  <si>
    <t>41</t>
  </si>
  <si>
    <t>914511111</t>
  </si>
  <si>
    <t>Montáž sloupku dopravních značek délky do 3,5 m do betonového základu</t>
  </si>
  <si>
    <t>-742388630</t>
  </si>
  <si>
    <t>https://podminky.urs.cz/item/CS_URS_2025_01/914511111</t>
  </si>
  <si>
    <t>Opětovná montáž stávajících značek, v rámci dokončovacích prací</t>
  </si>
  <si>
    <t>42</t>
  </si>
  <si>
    <t>915231112</t>
  </si>
  <si>
    <t>Vodorovné dopravní značení stříkaným plastem přechody pro chodce, šipky, symboly nápisy bílé retroreflexní</t>
  </si>
  <si>
    <t>-1359432010</t>
  </si>
  <si>
    <t>https://podminky.urs.cz/item/CS_URS_2025_01/915231112</t>
  </si>
  <si>
    <t>V7</t>
  </si>
  <si>
    <t>15,0</t>
  </si>
  <si>
    <t>43</t>
  </si>
  <si>
    <t>915311113</t>
  </si>
  <si>
    <t>Vodorovné značení předformovaným termoplastem dopravní značky barevné velikosti do 5 m2</t>
  </si>
  <si>
    <t>-1637786777</t>
  </si>
  <si>
    <t>https://podminky.urs.cz/item/CS_URS_2025_01/915311113</t>
  </si>
  <si>
    <t>symbol SDZ A12</t>
  </si>
  <si>
    <t>44</t>
  </si>
  <si>
    <t>915321115</t>
  </si>
  <si>
    <t>Vodorovné značení předformovaným termoplastem vodící pás pro slabozraké z 6 proužků</t>
  </si>
  <si>
    <t>-1782980053</t>
  </si>
  <si>
    <t>https://podminky.urs.cz/item/CS_URS_2025_01/915321115</t>
  </si>
  <si>
    <t>45</t>
  </si>
  <si>
    <t>915621111</t>
  </si>
  <si>
    <t>Předznačení pro vodorovné značení stříkané barvou nebo prováděné z nátěrových hmot plošné šipky, symboly, nápisy</t>
  </si>
  <si>
    <t>-882459314</t>
  </si>
  <si>
    <t>https://podminky.urs.cz/item/CS_URS_2025_01/915621111</t>
  </si>
  <si>
    <t>46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</si>
  <si>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</si>
  <si>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</si>
  <si>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1286712215</t>
  </si>
  <si>
    <t>https://podminky.urs.cz/item/CS_URS_2025_01/916131213</t>
  </si>
  <si>
    <t>Poznámka k položce:_x000D_
kladení obrub do bet. lože C20/25 nXF3 s opěrou</t>
  </si>
  <si>
    <t>14,0+16,0+2,0+2,0</t>
  </si>
  <si>
    <t>47</t>
  </si>
  <si>
    <t>59217031</t>
  </si>
  <si>
    <t>obrubník silniční betonový 1000x150x250mm</t>
  </si>
  <si>
    <t>10697859</t>
  </si>
  <si>
    <t>14*1,02 'Přepočtené koeficientem množství</t>
  </si>
  <si>
    <t>48</t>
  </si>
  <si>
    <t>59217029</t>
  </si>
  <si>
    <t>obrubník silniční betonový nájezdový 1000x150x150mm</t>
  </si>
  <si>
    <t>-684444264</t>
  </si>
  <si>
    <t>16*1,02 'Přepočtené koeficientem množství</t>
  </si>
  <si>
    <t>49</t>
  </si>
  <si>
    <t>59217030</t>
  </si>
  <si>
    <t>obrubník silniční betonový přechodový 1000x150x150-250mm</t>
  </si>
  <si>
    <t>866959481</t>
  </si>
  <si>
    <t>2,0+2,0</t>
  </si>
  <si>
    <t>4*1,02 'Přepočtené koeficientem množství</t>
  </si>
  <si>
    <t>50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</si>
  <si>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</si>
  <si>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</si>
  <si>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-1294560103</t>
  </si>
  <si>
    <t>https://podminky.urs.cz/item/CS_URS_2025_01/916231213</t>
  </si>
  <si>
    <t>51</t>
  </si>
  <si>
    <t>59217016</t>
  </si>
  <si>
    <t>obrubník betonový chodníkový 1000x80x250mm</t>
  </si>
  <si>
    <t>509542063</t>
  </si>
  <si>
    <t>67*1,02 'Přepočtené koeficientem množství</t>
  </si>
  <si>
    <t>52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</si>
  <si>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</si>
  <si>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</si>
  <si>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-523872149</t>
  </si>
  <si>
    <t>https://podminky.urs.cz/item/CS_URS_2025_01/919732211</t>
  </si>
  <si>
    <t>Ošetření spáry asfaltového krytu</t>
  </si>
  <si>
    <t>41,0</t>
  </si>
  <si>
    <t>53</t>
  </si>
  <si>
    <t>919732221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</si>
  <si>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</si>
  <si>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-877516882</t>
  </si>
  <si>
    <t>https://podminky.urs.cz/item/CS_URS_2025_01/919732221</t>
  </si>
  <si>
    <t>Ošetření spáry asfaltového krytu v místě obrub</t>
  </si>
  <si>
    <t>54</t>
  </si>
  <si>
    <t>966005111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</si>
  <si>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s betonovými patkami</t>
  </si>
  <si>
    <t>-1455652996</t>
  </si>
  <si>
    <t>https://podminky.urs.cz/item/CS_URS_2025_01/966005111</t>
  </si>
  <si>
    <t>Odstranění ocelového trubkového zábradlí</t>
  </si>
  <si>
    <t>55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</si>
  <si>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</si>
  <si>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</si>
  <si>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-1083408444</t>
  </si>
  <si>
    <t>https://podminky.urs.cz/item/CS_URS_2025_01/966006132</t>
  </si>
  <si>
    <t>Demontáž stávající svislé dopravní značky včetně sloupku</t>
  </si>
  <si>
    <t>997</t>
  </si>
  <si>
    <t>Doprava suti a vybouraných hmot</t>
  </si>
  <si>
    <t>56</t>
  </si>
  <si>
    <t>997221561</t>
  </si>
  <si>
    <t>Vodorovná doprava suti bez naložení, ale se složením a s hrubým urovnáním z kusových materiálů, na vzdálenost do 1 km</t>
  </si>
  <si>
    <t>-1621325606</t>
  </si>
  <si>
    <t>https://podminky.urs.cz/item/CS_URS_2025_01/997221561</t>
  </si>
  <si>
    <t>57</t>
  </si>
  <si>
    <t>997221569</t>
  </si>
  <si>
    <t>Vodorovná doprava suti bez naložení, ale se složením a s hrubým urovnáním Příplatek k ceně za každý další započatý 1 km přes 1 km</t>
  </si>
  <si>
    <t>1694813463</t>
  </si>
  <si>
    <t>https://podminky.urs.cz/item/CS_URS_2025_01/997221569</t>
  </si>
  <si>
    <t>58,591*3 'Přepočtené koeficientem množství</t>
  </si>
  <si>
    <t>58</t>
  </si>
  <si>
    <t>997221861</t>
  </si>
  <si>
    <t>Poplatek za uložení stavebního odpadu na recyklační skládce (skládkovné) z prostého betonu zatříděného do Katalogu odpadů pod kódem 17 01 01</t>
  </si>
  <si>
    <t>1187761710</t>
  </si>
  <si>
    <t>https://podminky.urs.cz/item/CS_URS_2025_01/997221861</t>
  </si>
  <si>
    <t>59</t>
  </si>
  <si>
    <t>997221873</t>
  </si>
  <si>
    <t>921604742</t>
  </si>
  <si>
    <t>https://podminky.urs.cz/item/CS_URS_2025_01/997221873</t>
  </si>
  <si>
    <t>60</t>
  </si>
  <si>
    <t>997221875</t>
  </si>
  <si>
    <t>Poplatek za uložení stavebního odpadu na recyklační skládce (skládkovné) asfaltového bez obsahu dehtu zatříděného do Katalogu odpadů pod kódem 17 03 02</t>
  </si>
  <si>
    <t>63678985</t>
  </si>
  <si>
    <t>https://podminky.urs.cz/item/CS_URS_2025_01/997221875</t>
  </si>
  <si>
    <t>998</t>
  </si>
  <si>
    <t>Přesun hmot</t>
  </si>
  <si>
    <t>61</t>
  </si>
  <si>
    <t>998223011</t>
  </si>
  <si>
    <t>Přesun hmot pro pozemní komunikace s krytem dlážděným dopravní vzdálenost do 200 m jakékoliv délky objektu</t>
  </si>
  <si>
    <t>2106494654</t>
  </si>
  <si>
    <t>https://podminky.urs.cz/item/CS_URS_2025_01/998223011</t>
  </si>
  <si>
    <t>SO 02 - Kontejnerové stání</t>
  </si>
  <si>
    <t>20,0</t>
  </si>
  <si>
    <t>1241436822</t>
  </si>
  <si>
    <t>16,0</t>
  </si>
  <si>
    <t>2,0+7,0+13,0</t>
  </si>
  <si>
    <t>1459393878</t>
  </si>
  <si>
    <t>Odstranění zeleně</t>
  </si>
  <si>
    <t>Odstranění zeleně v místě navrženého kontejnerového stání</t>
  </si>
  <si>
    <t>18,0</t>
  </si>
  <si>
    <t>5,0*0,5</t>
  </si>
  <si>
    <t>1609183442</t>
  </si>
  <si>
    <t>18,0*0,17</t>
  </si>
  <si>
    <t>Sanace podloží v místě kontejnerového stání</t>
  </si>
  <si>
    <t>23,0*0,5</t>
  </si>
  <si>
    <t>2,5+14,56</t>
  </si>
  <si>
    <t>17,06*1,8 'Přepočtené koeficientem množství</t>
  </si>
  <si>
    <t>-662114797</t>
  </si>
  <si>
    <t>595014646</t>
  </si>
  <si>
    <t>-873006871</t>
  </si>
  <si>
    <t>18*0,04 'Přepočtené koeficientem množství</t>
  </si>
  <si>
    <t>564871011</t>
  </si>
  <si>
    <t>Podklad ze štěrkodrti ŠD s rozprostřením a zhutněním plochy jednotlivě do 100 m2, po zhutnění tl. 250 mm</t>
  </si>
  <si>
    <t>-828333534</t>
  </si>
  <si>
    <t>https://podminky.urs.cz/item/CS_URS_2025_01/564871011</t>
  </si>
  <si>
    <t>Sanace podloží v místě kontejnerového stání -ŠD tl. 500mm</t>
  </si>
  <si>
    <t>28,0*2</t>
  </si>
  <si>
    <t>Dlážděné kontejnerové stání</t>
  </si>
  <si>
    <t>28,0</t>
  </si>
  <si>
    <t>Asfaltový kryt - napojení na stávající kryt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</si>
  <si>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</si>
  <si>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</si>
  <si>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257102073</t>
  </si>
  <si>
    <t>https://podminky.urs.cz/item/CS_URS_2025_01/596211210</t>
  </si>
  <si>
    <t>1334852467</t>
  </si>
  <si>
    <t>28,0*0,75</t>
  </si>
  <si>
    <t>21*1,03 'Přepočtené koeficientem množství</t>
  </si>
  <si>
    <t>-1567044054</t>
  </si>
  <si>
    <t>Poznámka k položce:_x000D_
okr</t>
  </si>
  <si>
    <t>28,0*0,25</t>
  </si>
  <si>
    <t>7*1,03 'Přepočtené koeficientem množství</t>
  </si>
  <si>
    <t>915211126</t>
  </si>
  <si>
    <t>Vodorovné dopravní značení stříkaným plastem dělící čára šířky 125 mm přerušovaná žlutá retroreflexní</t>
  </si>
  <si>
    <t>-1590309382</t>
  </si>
  <si>
    <t>https://podminky.urs.cz/item/CS_URS_2025_01/915211126</t>
  </si>
  <si>
    <t>V12c</t>
  </si>
  <si>
    <t>915611111</t>
  </si>
  <si>
    <t>Předznačení pro vodorovné značení stříkané barvou nebo prováděné z nátěrových hmot liniové dělicí čáry, vodicí proužky</t>
  </si>
  <si>
    <t>-1906335344</t>
  </si>
  <si>
    <t>https://podminky.urs.cz/item/CS_URS_2025_01/915611111</t>
  </si>
  <si>
    <t>7,0+1,0</t>
  </si>
  <si>
    <t>7*1,02 'Přepočtené koeficientem množství</t>
  </si>
  <si>
    <t>pravý</t>
  </si>
  <si>
    <t>1,0</t>
  </si>
  <si>
    <t>1*1,02 'Přepočtené koeficientem množství</t>
  </si>
  <si>
    <t>1060164122</t>
  </si>
  <si>
    <t>-1569688630</t>
  </si>
  <si>
    <t>17*1,02 'Přepočtené koeficientem množství</t>
  </si>
  <si>
    <t>9,0</t>
  </si>
  <si>
    <t>8,0</t>
  </si>
  <si>
    <t>R131448</t>
  </si>
  <si>
    <t>Montáž aretačního systému ASACONT</t>
  </si>
  <si>
    <t>389675869</t>
  </si>
  <si>
    <t>M13444</t>
  </si>
  <si>
    <t>Aretační systém ASACONT pro umístění kontejnerových nádob, sestava 3 boxů</t>
  </si>
  <si>
    <t>sestava</t>
  </si>
  <si>
    <t>1866740427</t>
  </si>
  <si>
    <t>Poznámka k položce:_x000D_
PÚ - silnorvstvý žárový zinek_x000D_
vč. nosných betonových prefabrikátů umístěných na ploše_x000D_
SKU: BOX 3_x000D_
Kapacita: 3x 1100l</t>
  </si>
  <si>
    <t>M13454</t>
  </si>
  <si>
    <t>Aretační systém ASACONT pro umístění kontejnerových nádob, sestava 4 boxů</t>
  </si>
  <si>
    <t>1138295952</t>
  </si>
  <si>
    <t>Poznámka k položce:_x000D_
PÚ - silnorvstvý žárový zinek_x000D_
vč. nosných betonových prefabrikátů umístěných na ploše_x000D_
SKU: BOX 4_x000D_
Kapacita: 4x 1100l</t>
  </si>
  <si>
    <t>M13445</t>
  </si>
  <si>
    <t>Paravanová zástěna vč. držáků a spojovacího materiálu</t>
  </si>
  <si>
    <t>957188546</t>
  </si>
  <si>
    <t>Poznámka k položce:_x000D_
Rozměry: v. 1260 x 1110/1350/1450/1600/1900_x000D_
Jako výplň budou použity recyklované profily_x000D_
Dle vzoru v  projektové dokumentaci - TZ</t>
  </si>
  <si>
    <t>R131449</t>
  </si>
  <si>
    <t>Doprava aretačního systému ASACONT</t>
  </si>
  <si>
    <t>kpl</t>
  </si>
  <si>
    <t>-2091174522</t>
  </si>
  <si>
    <t>22,558*3 'Přepočtené koeficientem množství</t>
  </si>
  <si>
    <t>SO 03 - Osvětlení přechodu</t>
  </si>
  <si>
    <t>61341061</t>
  </si>
  <si>
    <t>Richard Hubený</t>
  </si>
  <si>
    <t>741 - Elektroinstalace - silnoproud</t>
  </si>
  <si>
    <t>46-M - Zemní práce při extr.mont.pracích</t>
  </si>
  <si>
    <t>741</t>
  </si>
  <si>
    <t>Elektroinstalace - silnoproud</t>
  </si>
  <si>
    <t>210204011</t>
  </si>
  <si>
    <t>Montáž stožárů osvětlení ocelových samostatně stojících délky do 12 m</t>
  </si>
  <si>
    <t>https://podminky.urs.cz/item/CS_URS_2025_01/210204011</t>
  </si>
  <si>
    <t>Stožár STP 6-D</t>
  </si>
  <si>
    <t>ks</t>
  </si>
  <si>
    <t>Poznámka k položce:_x000D_
stožáry budou provedeny v oranžové barvě RAL 2004</t>
  </si>
  <si>
    <t>31674127</t>
  </si>
  <si>
    <t>manžeta plastová ochranná na stožár d=168mm</t>
  </si>
  <si>
    <t>1000000007</t>
  </si>
  <si>
    <t>210204103</t>
  </si>
  <si>
    <t>Montáž výložníků osvětlení jednoramenných sloupových hmotnosti do 35 kg</t>
  </si>
  <si>
    <t>https://podminky.urs.cz/item/CS_URS_2025_01/210204103</t>
  </si>
  <si>
    <t>Pol37</t>
  </si>
  <si>
    <t>Výložník UD1-2300/D</t>
  </si>
  <si>
    <t>Pol38</t>
  </si>
  <si>
    <t>Výložník UD1-5500+250/145/D</t>
  </si>
  <si>
    <t>1000000071</t>
  </si>
  <si>
    <t>210203901</t>
  </si>
  <si>
    <t>Montáž svítidel LED se zapojením vodičů průmyslových nebo venkovních na výložník nebo dřík</t>
  </si>
  <si>
    <t>https://podminky.urs.cz/item/CS_URS_2025_01/210203901</t>
  </si>
  <si>
    <t>Pol2</t>
  </si>
  <si>
    <t>Svítdlo SITECO Streetlight SL 21 mini PC-R (5XE2G41G08HB) včetně příruby</t>
  </si>
  <si>
    <t>210204201</t>
  </si>
  <si>
    <t>Montáž elektrovýzbroje stožárů osvětlení 1 okruh</t>
  </si>
  <si>
    <t>https://podminky.urs.cz/item/CS_URS_2025_01/210204201</t>
  </si>
  <si>
    <t>31674131</t>
  </si>
  <si>
    <t>výzbroj stožárová SV 6.16.4</t>
  </si>
  <si>
    <t>K001.1</t>
  </si>
  <si>
    <t>Montáž oboustranný nereflexní polep z řezané reklamy na tabule 200 x 600 mm</t>
  </si>
  <si>
    <t>-646109992</t>
  </si>
  <si>
    <t>741122142</t>
  </si>
  <si>
    <t>Montáž kabel Cu plný kulatý žíla 5x1,5 až 2,5 mm2 zatažený v trubkách (např. CYKY)</t>
  </si>
  <si>
    <t>https://podminky.urs.cz/item/CS_URS_2025_01/741122142</t>
  </si>
  <si>
    <t>34111090</t>
  </si>
  <si>
    <t>kabel instalační jádro Cu plné izolace PVC plášť PVC 450/750V (CYKY) 5x1,5mm2</t>
  </si>
  <si>
    <t>210812035</t>
  </si>
  <si>
    <t>Montáž kabelu Cu plného nebo laněného do 1 kV žíly 4x16 mm2 (např. CYKY) bez ukončení uloženého volně nebo v liště</t>
  </si>
  <si>
    <t>https://podminky.urs.cz/item/CS_URS_2025_01/210812035</t>
  </si>
  <si>
    <t>34111080</t>
  </si>
  <si>
    <t>kabel instalační jádro Cu plné izolace PVC plášť PVC 450/750V (CYKY) 4x16mm2</t>
  </si>
  <si>
    <t>741122134</t>
  </si>
  <si>
    <t>Montáž kabel Cu plný kulatý žíla 4x16 až 25 mm2 zatažený v trubkách (např. CYKY)</t>
  </si>
  <si>
    <t>https://podminky.urs.cz/item/CS_URS_2025_01/741122134</t>
  </si>
  <si>
    <t>210220020</t>
  </si>
  <si>
    <t>Montáž uzemňovacího vedení vodičů FeZn pomocí svorek v zemi páskou do 120 mm2 ve městské zástavbě</t>
  </si>
  <si>
    <t>https://podminky.urs.cz/item/CS_URS_2025_01/210220020</t>
  </si>
  <si>
    <t>35442062</t>
  </si>
  <si>
    <t>pás zemnící 30x4mm FeZn</t>
  </si>
  <si>
    <t>210220302</t>
  </si>
  <si>
    <t>Montáž svorek hromosvodných se 3 a více šrouby</t>
  </si>
  <si>
    <t>https://podminky.urs.cz/item/CS_URS_2025_01/210220302</t>
  </si>
  <si>
    <t>35441986</t>
  </si>
  <si>
    <t>svorka odbočovací a spojovací pro pásek 30x4mm, FeZn</t>
  </si>
  <si>
    <t>210100252</t>
  </si>
  <si>
    <t>Ukončení kabelů smršťovací koncovkou nebo páskou se zapojením bez letování žíly do 4x25 mm2</t>
  </si>
  <si>
    <t>https://podminky.urs.cz/item/CS_URS_2025_01/210100252</t>
  </si>
  <si>
    <t>KSCZ4X 6-25</t>
  </si>
  <si>
    <t>Koncovka KSCZ4X 6-25</t>
  </si>
  <si>
    <t>210100096</t>
  </si>
  <si>
    <t>Ukončení vodičů na svorkovnici s otevřením a uzavřením krytu včetně zapojení průřezu žíly do 2,5 mm2</t>
  </si>
  <si>
    <t>62</t>
  </si>
  <si>
    <t>https://podminky.urs.cz/item/CS_URS_2025_01/210100096</t>
  </si>
  <si>
    <t>210100101</t>
  </si>
  <si>
    <t>Ukončení vodičů na svorkovnici s otevřením a uzavřením krytu včetně zapojení průřezu žíly do 16 mm2</t>
  </si>
  <si>
    <t>64</t>
  </si>
  <si>
    <t>https://podminky.urs.cz/item/CS_URS_2025_01/210100101</t>
  </si>
  <si>
    <t>741410041</t>
  </si>
  <si>
    <t>Montáž drátu nebo lana uzemňovacího průměru do 10 mm v městské zástavbě v zemi</t>
  </si>
  <si>
    <t>66</t>
  </si>
  <si>
    <t>https://podminky.urs.cz/item/CS_URS_2025_01/741410041</t>
  </si>
  <si>
    <t>35441073</t>
  </si>
  <si>
    <t>drát D 10mm FeZn</t>
  </si>
  <si>
    <t>68</t>
  </si>
  <si>
    <t>210220301</t>
  </si>
  <si>
    <t>Montáž svorek hromosvodných se 2 šrouby</t>
  </si>
  <si>
    <t>70</t>
  </si>
  <si>
    <t>https://podminky.urs.cz/item/CS_URS_2025_01/210220301</t>
  </si>
  <si>
    <t>35441996</t>
  </si>
  <si>
    <t>svorka odbočovací a spojovací pro spojování kruhových a páskových vodičů, FeZn</t>
  </si>
  <si>
    <t>72</t>
  </si>
  <si>
    <t>35441895</t>
  </si>
  <si>
    <t>svorka připojovací k připojení kovových částí</t>
  </si>
  <si>
    <t>74</t>
  </si>
  <si>
    <t>945421110</t>
  </si>
  <si>
    <t>Hydraulická zvedací plošina na automobilovém podvozku výška zdvihu do 18 m včetně obsluhy</t>
  </si>
  <si>
    <t>hod</t>
  </si>
  <si>
    <t>76</t>
  </si>
  <si>
    <t>https://podminky.urs.cz/item/CS_URS_2025_01/945421110</t>
  </si>
  <si>
    <t>Pol20</t>
  </si>
  <si>
    <t>Úprava napojovacího místa</t>
  </si>
  <si>
    <t>78</t>
  </si>
  <si>
    <t>011464000</t>
  </si>
  <si>
    <t>Měření (monitoring) úrovně osvětlení</t>
  </si>
  <si>
    <t>80</t>
  </si>
  <si>
    <t>https://podminky.urs.cz/item/CS_URS_2025_01/011464000</t>
  </si>
  <si>
    <t>Poznámka k položce:_x000D_
za komplet se pokládá sestava osvětlení jednoho přechodu (2x stožár + výložník)_x000D_
_x000D_
měření intenzity elektrického osvětlení po dokončení  VO a předložení protokolu o měření  intenzity elektrického osvětlení_x000D_
_x000D_
kontrolní měření osvětlení chodce na přechodu z obou směrů jízdy_x000D_
_x000D_
(luxmetrem nebo jasovou analýzou pomocí digitální fotografie) ověřující splnění podmínek dle TKP 15 – dodatku č.1</t>
  </si>
  <si>
    <t>741810001</t>
  </si>
  <si>
    <t>Celková prohlídka elektrického rozvodu a zařízení do 100 000,- Kč</t>
  </si>
  <si>
    <t>82</t>
  </si>
  <si>
    <t>https://podminky.urs.cz/item/CS_URS_2025_01/741810001</t>
  </si>
  <si>
    <t>46-M</t>
  </si>
  <si>
    <t>Zemní práce při extr.mont.pracích</t>
  </si>
  <si>
    <t>460131113</t>
  </si>
  <si>
    <t>Hloubení nezapažených jam při elektromontážích ručně v hornině tř I skupiny 3</t>
  </si>
  <si>
    <t>84</t>
  </si>
  <si>
    <t>https://podminky.urs.cz/item/CS_URS_2025_01/460131113</t>
  </si>
  <si>
    <t>460080013</t>
  </si>
  <si>
    <t>Základové konstrukce při elektromontážích z monolitického betonu tř. C 12/15</t>
  </si>
  <si>
    <t>86</t>
  </si>
  <si>
    <t>https://podminky.urs.cz/item/CS_URS_2025_01/460080013</t>
  </si>
  <si>
    <t>871361101</t>
  </si>
  <si>
    <t>Montáž potrubí z PVC SDR 11 těsněných gumovým kroužkem otevřený výkop D 280 x 10,8 mm</t>
  </si>
  <si>
    <t>88</t>
  </si>
  <si>
    <t>https://podminky.urs.cz/item/CS_URS_2025_01/871361101</t>
  </si>
  <si>
    <t>28611140</t>
  </si>
  <si>
    <t>trubka kanalizační PVC DN 250x1000mm SN4</t>
  </si>
  <si>
    <t>256</t>
  </si>
  <si>
    <t>90</t>
  </si>
  <si>
    <t>460520172</t>
  </si>
  <si>
    <t>Montáž trubek ochranných plastových uložených volně do rýhy ohebných přes 32 do 50 mm</t>
  </si>
  <si>
    <t>92</t>
  </si>
  <si>
    <t>https://podminky.urs.cz/item/CS_URS_2025_01/460520172</t>
  </si>
  <si>
    <t>34571350</t>
  </si>
  <si>
    <t>trubka elektroinstalační ohebná dvouplášťová korugovaná HDPE (chránička) D 32/40mm</t>
  </si>
  <si>
    <t>94</t>
  </si>
  <si>
    <t>460010023</t>
  </si>
  <si>
    <t>Vytyčení trasy vedení kabelového podzemního v terénu volném</t>
  </si>
  <si>
    <t>km</t>
  </si>
  <si>
    <t>96</t>
  </si>
  <si>
    <t>https://podminky.urs.cz/item/CS_URS_2025_01/460010023</t>
  </si>
  <si>
    <t>460161152</t>
  </si>
  <si>
    <t>Hloubení kabelových rýh ručně š 35 cm hl 60 cm v hornině tř I skupiny 3</t>
  </si>
  <si>
    <t>98</t>
  </si>
  <si>
    <t>https://podminky.urs.cz/item/CS_URS_2025_01/460161152</t>
  </si>
  <si>
    <t>460431162</t>
  </si>
  <si>
    <t>Zásyp kabelových rýh ručně se zhutněním š 35 cm hl 60 cm z horniny tř I skupiny 3</t>
  </si>
  <si>
    <t>100</t>
  </si>
  <si>
    <t>https://podminky.urs.cz/item/CS_URS_2025_01/460431162</t>
  </si>
  <si>
    <t>460661111</t>
  </si>
  <si>
    <t>Kabelové lože z písku pro kabely nn bez zakrytí š lože do 35 cm</t>
  </si>
  <si>
    <t>102</t>
  </si>
  <si>
    <t>https://podminky.urs.cz/item/CS_URS_2025_01/460661111</t>
  </si>
  <si>
    <t>460791213</t>
  </si>
  <si>
    <t>Montáž trubek ochranných plastových uložených volně do rýhy ohebných přes 50 do 90 mm</t>
  </si>
  <si>
    <t>104</t>
  </si>
  <si>
    <t>https://podminky.urs.cz/item/CS_URS_2025_01/460791213</t>
  </si>
  <si>
    <t>34571345</t>
  </si>
  <si>
    <t>trubka elektroinstalační ohebná dvouplášťová korugovaná HDPE (chránička) D 62/75mm</t>
  </si>
  <si>
    <t>106</t>
  </si>
  <si>
    <t>460671124</t>
  </si>
  <si>
    <t>Výstražná deska pro krytí kabelů šířky přes 25 do 30 cm</t>
  </si>
  <si>
    <t>108</t>
  </si>
  <si>
    <t>https://podminky.urs.cz/item/CS_URS_2025_01/460671124</t>
  </si>
  <si>
    <t>34575105</t>
  </si>
  <si>
    <t>deska kabelová krycí PVC červená, 300x2mm</t>
  </si>
  <si>
    <t>110</t>
  </si>
  <si>
    <t>460581121</t>
  </si>
  <si>
    <t>Zatravnění včetně zalití vodou na rovině</t>
  </si>
  <si>
    <t>112</t>
  </si>
  <si>
    <t>https://podminky.urs.cz/item/CS_URS_2025_01/460581121</t>
  </si>
  <si>
    <t>460161312</t>
  </si>
  <si>
    <t>Hloubení kabelových rýh ručně š 50 cm hl 120 cm v hornině tř I skupiny 3</t>
  </si>
  <si>
    <t>114</t>
  </si>
  <si>
    <t>https://podminky.urs.cz/item/CS_URS_2025_01/460161312</t>
  </si>
  <si>
    <t>460431332</t>
  </si>
  <si>
    <t>Zásyp kabelových rýh ručně se zhutněním š 50 cm hl 120 cm z horniny tř I skupiny 3</t>
  </si>
  <si>
    <t>116</t>
  </si>
  <si>
    <t>https://podminky.urs.cz/item/CS_URS_2025_01/460431332</t>
  </si>
  <si>
    <t>460281111</t>
  </si>
  <si>
    <t>Pažení příložné plné výkopů rýh kabelových hl do 2 m</t>
  </si>
  <si>
    <t>118</t>
  </si>
  <si>
    <t>https://podminky.urs.cz/item/CS_URS_2025_01/460281111</t>
  </si>
  <si>
    <t>120</t>
  </si>
  <si>
    <t>460791214</t>
  </si>
  <si>
    <t>Montáž trubek ochranných plastových uložených volně do rýhy ohebných přes 90 do 110 mm</t>
  </si>
  <si>
    <t>122</t>
  </si>
  <si>
    <t>https://podminky.urs.cz/item/CS_URS_2025_01/460791214</t>
  </si>
  <si>
    <t>34571355</t>
  </si>
  <si>
    <t>trubka elektroinstalační ohebná dvouplášťová korugovaná HDPE (chránička) D 93/110mm</t>
  </si>
  <si>
    <t>124</t>
  </si>
  <si>
    <t>460742131</t>
  </si>
  <si>
    <t>Osazení kabelových prostupů z trub plastových do rýhy s obetonováním průměru do 10 cm</t>
  </si>
  <si>
    <t>126</t>
  </si>
  <si>
    <t>https://podminky.urs.cz/item/CS_URS_2025_01/460742131</t>
  </si>
  <si>
    <t>460281121</t>
  </si>
  <si>
    <t>Odstranění pažení příložného plného výkopů rýh kabelových hl do 2 m</t>
  </si>
  <si>
    <t>128</t>
  </si>
  <si>
    <t>https://podminky.urs.cz/item/CS_URS_2025_01/460281121</t>
  </si>
  <si>
    <t>130</t>
  </si>
  <si>
    <t>132</t>
  </si>
  <si>
    <t>468041123</t>
  </si>
  <si>
    <t>Řezání živičného podkladu nebo krytu při elektromontážích hl přes 10 do 15 cm</t>
  </si>
  <si>
    <t>134</t>
  </si>
  <si>
    <t>https://podminky.urs.cz/item/CS_URS_2025_01/468041123</t>
  </si>
  <si>
    <t>468011143</t>
  </si>
  <si>
    <t>Odstranění podkladu nebo krytu komunikace při elektromontážích ze živice tl přes 10 do 15 cm</t>
  </si>
  <si>
    <t>136</t>
  </si>
  <si>
    <t>https://podminky.urs.cz/item/CS_URS_2025_01/468011143</t>
  </si>
  <si>
    <t>468041112</t>
  </si>
  <si>
    <t>Řezání betonového podkladu nebo krytu při elektromontážích hl přes 10 do 15 cm</t>
  </si>
  <si>
    <t>138</t>
  </si>
  <si>
    <t>https://podminky.urs.cz/item/CS_URS_2025_01/468041112</t>
  </si>
  <si>
    <t>468011131</t>
  </si>
  <si>
    <t>Odstranění podkladu nebo krytu komunikace při elektromontážích z betonu prostého tl do 15 cm</t>
  </si>
  <si>
    <t>140</t>
  </si>
  <si>
    <t>https://podminky.urs.cz/item/CS_URS_2025_01/468011131</t>
  </si>
  <si>
    <t>460871132</t>
  </si>
  <si>
    <t>Podklad vozovky a chodníku ze štěrkopísku se zhutněním při elektromontážích tl přes 5 do 10 cm</t>
  </si>
  <si>
    <t>142</t>
  </si>
  <si>
    <t>https://podminky.urs.cz/item/CS_URS_2025_01/460871132</t>
  </si>
  <si>
    <t>460871172</t>
  </si>
  <si>
    <t>Podklad vozovky a chodníku z betonu prostého při elektromontážích tl přes 10 do 15 cm</t>
  </si>
  <si>
    <t>144</t>
  </si>
  <si>
    <t>https://podminky.urs.cz/item/CS_URS_2025_01/460871172</t>
  </si>
  <si>
    <t>576153311</t>
  </si>
  <si>
    <t>Asfaltový koberec mastixový SMA 16 (AKMH) tl 60 mm š do 3 m</t>
  </si>
  <si>
    <t>146</t>
  </si>
  <si>
    <t>https://podminky.urs.cz/item/CS_URS_2025_01/576153311</t>
  </si>
  <si>
    <t>141R00</t>
  </si>
  <si>
    <t>Přirážka za podružný materiál</t>
  </si>
  <si>
    <t>%</t>
  </si>
  <si>
    <t>148</t>
  </si>
  <si>
    <t>201R00</t>
  </si>
  <si>
    <t>Podíl přidružených výkonů</t>
  </si>
  <si>
    <t>158</t>
  </si>
  <si>
    <t>202R00</t>
  </si>
  <si>
    <t>Zednické výpomoci</t>
  </si>
  <si>
    <t>160</t>
  </si>
  <si>
    <t>469972111</t>
  </si>
  <si>
    <t>Odvoz suti a vybouraných hmot při elektromontážích do 1 km</t>
  </si>
  <si>
    <t>162</t>
  </si>
  <si>
    <t>https://podminky.urs.cz/item/CS_URS_2025_01/469972111</t>
  </si>
  <si>
    <t>469973120</t>
  </si>
  <si>
    <t>Poplatek za uložení na recyklační skládce (skládkovné) stavebního odpadu z prostého betonu kód odpadu 17 01 01</t>
  </si>
  <si>
    <t>164</t>
  </si>
  <si>
    <t>https://podminky.urs.cz/item/CS_URS_2025_01/469973120</t>
  </si>
  <si>
    <t>469973125</t>
  </si>
  <si>
    <t>Poplatek za uložení na recyklační skládce (skládkovné) stavebního odpadu asfaltového bez obsahu dehtu zatříděného do Katalogu odpadů pod kódem 17 03 02</t>
  </si>
  <si>
    <t>166</t>
  </si>
  <si>
    <t>https://podminky.urs.cz/item/CS_URS_2025_01/469973125</t>
  </si>
  <si>
    <t>469972121</t>
  </si>
  <si>
    <t>Příplatek k odvozu suti a vybouraných hmot při elektromontážích za každý další 1 km</t>
  </si>
  <si>
    <t>168</t>
  </si>
  <si>
    <t>https://podminky.urs.cz/item/CS_URS_2025_01/469972121</t>
  </si>
  <si>
    <t>460361121</t>
  </si>
  <si>
    <t>Poplatek za uložení zeminy na recyklační skládce (skládkovné) kód odpadu 17 05 04</t>
  </si>
  <si>
    <t>170</t>
  </si>
  <si>
    <t>https://podminky.urs.cz/item/CS_URS_2025_01/460361121</t>
  </si>
  <si>
    <t>460341113</t>
  </si>
  <si>
    <t>Vodorovné přemístění horniny jakékoliv třídy dopravními prostředky při elektromontážích přes 500 do 1000 m</t>
  </si>
  <si>
    <t>172</t>
  </si>
  <si>
    <t>https://podminky.urs.cz/item/CS_URS_2025_01/460341113</t>
  </si>
  <si>
    <t>460341121</t>
  </si>
  <si>
    <t>Příplatek k vodorovnému přemístění horniny dopravními prostředky při elektromontážích za každých dalších i započatých 1000 m</t>
  </si>
  <si>
    <t>174</t>
  </si>
  <si>
    <t>https://podminky.urs.cz/item/CS_URS_2025_01/460341121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</si>
  <si>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</si>
  <si>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</si>
  <si>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</si>
  <si>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</si>
  <si>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</si>
  <si>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</si>
  <si>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</si>
  <si>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</si>
  <si>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</si>
  <si>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010001000</t>
  </si>
  <si>
    <t>Vytyčení stavby a podzemních zařízení + geodetické práce po stavbě</t>
  </si>
  <si>
    <t>1024</t>
  </si>
  <si>
    <t>-1377270998</t>
  </si>
  <si>
    <t>012434000</t>
  </si>
  <si>
    <t>Geodetická aktualizační dokumentace (GAD DTM)</t>
  </si>
  <si>
    <t>-1664679922</t>
  </si>
  <si>
    <t>Poznámka k položce:_x000D_
1)    Součástí je vyhotovení podkladů pro vedení digitální technické mapy podle § 5 vyhlášky č. 393/2020 Sb., o digitální technické mapě kraje, kterými jsou geodetická část dokumentace skutečného provedení stavby._x000D_
_x000D_
2)    a předání podkladu pro vedení digitální technické mapy, do Informačního systému digitální technické mapy Ústeckého kraje (IS DTM), jehož správcem a provozovatelem je Krajský úřad Ústeckého kraje, prostřednictvím Informačního systému Digitální mapy veřejné._x000D_
_x000D_
3)    Předání údajů do IS DTM podle odstavce 2) bude před dokončením díla doloženo protokolem o zapracování dat do digitální technické mapy kraje, který vystaví IS DMVS, popřípadě písemným potvrzením od Krajského úřadu Ústeckého kraje.</t>
  </si>
  <si>
    <t>013254000</t>
  </si>
  <si>
    <t>Dokumentace skutečného provedení stavby</t>
  </si>
  <si>
    <t>1493971337</t>
  </si>
  <si>
    <t>-366145417</t>
  </si>
  <si>
    <t>VRN3</t>
  </si>
  <si>
    <t>Zařízení staveniště</t>
  </si>
  <si>
    <t>030001000</t>
  </si>
  <si>
    <t>1874301245</t>
  </si>
  <si>
    <t>034002000</t>
  </si>
  <si>
    <t>Zabezpečení staveniště</t>
  </si>
  <si>
    <t>934802712</t>
  </si>
  <si>
    <t>034303000</t>
  </si>
  <si>
    <t>Dopravně inženýrská opatření</t>
  </si>
  <si>
    <t>147966655</t>
  </si>
  <si>
    <t>VRN4</t>
  </si>
  <si>
    <t>Inženýrská činnost</t>
  </si>
  <si>
    <t>043134000</t>
  </si>
  <si>
    <t>Zkoušky zatěžovací</t>
  </si>
  <si>
    <t>-1989766752</t>
  </si>
  <si>
    <t>Poznámka k položce:_x000D_
zkoušky průkazní zeminy, objemové hmotnosti, zhutnění a přejímací</t>
  </si>
  <si>
    <t>LAK RAL 2004 - stožáry, lakování stožárů</t>
  </si>
  <si>
    <t>LAK RAL 2004 - výložníky, lakování výložníků</t>
  </si>
  <si>
    <t>Poznámka k položce:
tabule budou dodány objednatelem</t>
  </si>
  <si>
    <t>Kartografické práce - geometrický plán</t>
  </si>
  <si>
    <t>09_R2</t>
  </si>
  <si>
    <t>31674128</t>
  </si>
  <si>
    <t>manžeta plastová ochranná na stožár d=219mm</t>
  </si>
  <si>
    <t>Stožár STP 6-F</t>
  </si>
  <si>
    <t>Pol3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</si>
</sst>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7" fontId="36" fillId="2" borderId="22" xfId="0" applyNumberFormat="1" applyFont="1" applyFill="1" applyBorder="1" applyAlignment="1" applyProtection="1">
      <alignment vertical="center"/>
      <protection locked="0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0" borderId="0" xfId="0" applyFont="1" applyAlignment="1" applyProtection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/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122251101" TargetMode="External"/><Relationship Id="rId18" Type="http://schemas.openxmlformats.org/officeDocument/2006/relationships/hyperlink" Target="https://podminky.urs.cz/item/CS_URS_2025_01/181951112" TargetMode="External"/><Relationship Id="rId26" Type="http://schemas.openxmlformats.org/officeDocument/2006/relationships/hyperlink" Target="https://podminky.urs.cz/item/CS_URS_2025_01/596211110" TargetMode="External"/><Relationship Id="rId39" Type="http://schemas.openxmlformats.org/officeDocument/2006/relationships/hyperlink" Target="https://podminky.urs.cz/item/CS_URS_2025_01/966005111" TargetMode="External"/><Relationship Id="rId21" Type="http://schemas.openxmlformats.org/officeDocument/2006/relationships/hyperlink" Target="https://podminky.urs.cz/item/CS_URS_2025_01/573191111" TargetMode="External"/><Relationship Id="rId34" Type="http://schemas.openxmlformats.org/officeDocument/2006/relationships/hyperlink" Target="https://podminky.urs.cz/item/CS_URS_2025_01/915621111" TargetMode="External"/><Relationship Id="rId42" Type="http://schemas.openxmlformats.org/officeDocument/2006/relationships/hyperlink" Target="https://podminky.urs.cz/item/CS_URS_2025_01/997221569" TargetMode="External"/><Relationship Id="rId47" Type="http://schemas.openxmlformats.org/officeDocument/2006/relationships/drawing" Target="../drawings/drawing2.xml"/><Relationship Id="rId7" Type="http://schemas.openxmlformats.org/officeDocument/2006/relationships/hyperlink" Target="https://podminky.urs.cz/item/CS_URS_2025_01/113107343" TargetMode="External"/><Relationship Id="rId2" Type="http://schemas.openxmlformats.org/officeDocument/2006/relationships/hyperlink" Target="https://podminky.urs.cz/item/CS_URS_2025_01/113106134" TargetMode="External"/><Relationship Id="rId16" Type="http://schemas.openxmlformats.org/officeDocument/2006/relationships/hyperlink" Target="https://podminky.urs.cz/item/CS_URS_2025_01/181351003" TargetMode="External"/><Relationship Id="rId29" Type="http://schemas.openxmlformats.org/officeDocument/2006/relationships/hyperlink" Target="https://podminky.urs.cz/item/CS_URS_2025_01/914111111" TargetMode="External"/><Relationship Id="rId1" Type="http://schemas.openxmlformats.org/officeDocument/2006/relationships/hyperlink" Target="https://podminky.urs.cz/item/CS_URS_2025_01/113106123" TargetMode="External"/><Relationship Id="rId6" Type="http://schemas.openxmlformats.org/officeDocument/2006/relationships/hyperlink" Target="https://podminky.urs.cz/item/CS_URS_2025_01/113107342" TargetMode="External"/><Relationship Id="rId11" Type="http://schemas.openxmlformats.org/officeDocument/2006/relationships/hyperlink" Target="https://podminky.urs.cz/item/CS_URS_2025_01/121151103" TargetMode="External"/><Relationship Id="rId24" Type="http://schemas.openxmlformats.org/officeDocument/2006/relationships/hyperlink" Target="https://podminky.urs.cz/item/CS_URS_2025_01/577134211" TargetMode="External"/><Relationship Id="rId32" Type="http://schemas.openxmlformats.org/officeDocument/2006/relationships/hyperlink" Target="https://podminky.urs.cz/item/CS_URS_2025_01/915311113" TargetMode="External"/><Relationship Id="rId37" Type="http://schemas.openxmlformats.org/officeDocument/2006/relationships/hyperlink" Target="https://podminky.urs.cz/item/CS_URS_2025_01/919732211" TargetMode="External"/><Relationship Id="rId40" Type="http://schemas.openxmlformats.org/officeDocument/2006/relationships/hyperlink" Target="https://podminky.urs.cz/item/CS_URS_2025_01/966006132" TargetMode="External"/><Relationship Id="rId45" Type="http://schemas.openxmlformats.org/officeDocument/2006/relationships/hyperlink" Target="https://podminky.urs.cz/item/CS_URS_2025_01/997221875" TargetMode="External"/><Relationship Id="rId5" Type="http://schemas.openxmlformats.org/officeDocument/2006/relationships/hyperlink" Target="https://podminky.urs.cz/item/CS_URS_2025_01/113107323" TargetMode="External"/><Relationship Id="rId15" Type="http://schemas.openxmlformats.org/officeDocument/2006/relationships/hyperlink" Target="https://podminky.urs.cz/item/CS_URS_2025_01/171201231" TargetMode="External"/><Relationship Id="rId23" Type="http://schemas.openxmlformats.org/officeDocument/2006/relationships/hyperlink" Target="https://podminky.urs.cz/item/CS_URS_2025_01/577133111" TargetMode="External"/><Relationship Id="rId28" Type="http://schemas.openxmlformats.org/officeDocument/2006/relationships/hyperlink" Target="https://podminky.urs.cz/item/CS_URS_2025_01/596212210" TargetMode="External"/><Relationship Id="rId36" Type="http://schemas.openxmlformats.org/officeDocument/2006/relationships/hyperlink" Target="https://podminky.urs.cz/item/CS_URS_2025_01/916231213" TargetMode="External"/><Relationship Id="rId10" Type="http://schemas.openxmlformats.org/officeDocument/2006/relationships/hyperlink" Target="https://podminky.urs.cz/item/CS_URS_2025_01/113202111" TargetMode="External"/><Relationship Id="rId19" Type="http://schemas.openxmlformats.org/officeDocument/2006/relationships/hyperlink" Target="https://podminky.urs.cz/item/CS_URS_2025_01/564851011" TargetMode="External"/><Relationship Id="rId31" Type="http://schemas.openxmlformats.org/officeDocument/2006/relationships/hyperlink" Target="https://podminky.urs.cz/item/CS_URS_2025_01/915231112" TargetMode="External"/><Relationship Id="rId44" Type="http://schemas.openxmlformats.org/officeDocument/2006/relationships/hyperlink" Target="https://podminky.urs.cz/item/CS_URS_2025_01/997221873" TargetMode="External"/><Relationship Id="rId4" Type="http://schemas.openxmlformats.org/officeDocument/2006/relationships/hyperlink" Target="https://podminky.urs.cz/item/CS_URS_2025_01/113107322" TargetMode="External"/><Relationship Id="rId9" Type="http://schemas.openxmlformats.org/officeDocument/2006/relationships/hyperlink" Target="https://podminky.urs.cz/item/CS_URS_2025_01/113154525" TargetMode="External"/><Relationship Id="rId14" Type="http://schemas.openxmlformats.org/officeDocument/2006/relationships/hyperlink" Target="https://podminky.urs.cz/item/CS_URS_2025_01/162651111" TargetMode="External"/><Relationship Id="rId22" Type="http://schemas.openxmlformats.org/officeDocument/2006/relationships/hyperlink" Target="https://podminky.urs.cz/item/CS_URS_2025_01/573231111" TargetMode="External"/><Relationship Id="rId27" Type="http://schemas.openxmlformats.org/officeDocument/2006/relationships/hyperlink" Target="https://podminky.urs.cz/item/CS_URS_2025_01/596211111" TargetMode="External"/><Relationship Id="rId30" Type="http://schemas.openxmlformats.org/officeDocument/2006/relationships/hyperlink" Target="https://podminky.urs.cz/item/CS_URS_2025_01/914511111" TargetMode="External"/><Relationship Id="rId35" Type="http://schemas.openxmlformats.org/officeDocument/2006/relationships/hyperlink" Target="https://podminky.urs.cz/item/CS_URS_2025_01/916131213" TargetMode="External"/><Relationship Id="rId43" Type="http://schemas.openxmlformats.org/officeDocument/2006/relationships/hyperlink" Target="https://podminky.urs.cz/item/CS_URS_2025_01/997221861" TargetMode="External"/><Relationship Id="rId8" Type="http://schemas.openxmlformats.org/officeDocument/2006/relationships/hyperlink" Target="https://podminky.urs.cz/item/CS_URS_2025_01/113154522" TargetMode="External"/><Relationship Id="rId3" Type="http://schemas.openxmlformats.org/officeDocument/2006/relationships/hyperlink" Target="https://podminky.urs.cz/item/CS_URS_2025_01/113106171" TargetMode="External"/><Relationship Id="rId12" Type="http://schemas.openxmlformats.org/officeDocument/2006/relationships/hyperlink" Target="https://podminky.urs.cz/item/CS_URS_2025_01/122211101" TargetMode="External"/><Relationship Id="rId17" Type="http://schemas.openxmlformats.org/officeDocument/2006/relationships/hyperlink" Target="https://podminky.urs.cz/item/CS_URS_2025_01/181411131" TargetMode="External"/><Relationship Id="rId25" Type="http://schemas.openxmlformats.org/officeDocument/2006/relationships/hyperlink" Target="https://podminky.urs.cz/item/CS_URS_2025_01/577165112" TargetMode="External"/><Relationship Id="rId33" Type="http://schemas.openxmlformats.org/officeDocument/2006/relationships/hyperlink" Target="https://podminky.urs.cz/item/CS_URS_2025_01/915321115" TargetMode="External"/><Relationship Id="rId38" Type="http://schemas.openxmlformats.org/officeDocument/2006/relationships/hyperlink" Target="https://podminky.urs.cz/item/CS_URS_2025_01/919732221" TargetMode="External"/><Relationship Id="rId46" Type="http://schemas.openxmlformats.org/officeDocument/2006/relationships/hyperlink" Target="https://podminky.urs.cz/item/CS_URS_2025_01/998223011" TargetMode="External"/><Relationship Id="rId20" Type="http://schemas.openxmlformats.org/officeDocument/2006/relationships/hyperlink" Target="https://podminky.urs.cz/item/CS_URS_2025_01/564871016" TargetMode="External"/><Relationship Id="rId41" Type="http://schemas.openxmlformats.org/officeDocument/2006/relationships/hyperlink" Target="https://podminky.urs.cz/item/CS_URS_2025_01/99722156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22251101" TargetMode="External"/><Relationship Id="rId13" Type="http://schemas.openxmlformats.org/officeDocument/2006/relationships/hyperlink" Target="https://podminky.urs.cz/item/CS_URS_2025_01/181951112" TargetMode="External"/><Relationship Id="rId18" Type="http://schemas.openxmlformats.org/officeDocument/2006/relationships/hyperlink" Target="https://podminky.urs.cz/item/CS_URS_2025_01/577165112" TargetMode="External"/><Relationship Id="rId26" Type="http://schemas.openxmlformats.org/officeDocument/2006/relationships/hyperlink" Target="https://podminky.urs.cz/item/CS_URS_2025_01/997221561" TargetMode="External"/><Relationship Id="rId3" Type="http://schemas.openxmlformats.org/officeDocument/2006/relationships/hyperlink" Target="https://podminky.urs.cz/item/CS_URS_2025_01/113154522" TargetMode="External"/><Relationship Id="rId21" Type="http://schemas.openxmlformats.org/officeDocument/2006/relationships/hyperlink" Target="https://podminky.urs.cz/item/CS_URS_2025_01/915611111" TargetMode="External"/><Relationship Id="rId7" Type="http://schemas.openxmlformats.org/officeDocument/2006/relationships/hyperlink" Target="https://podminky.urs.cz/item/CS_URS_2025_01/122211101" TargetMode="External"/><Relationship Id="rId12" Type="http://schemas.openxmlformats.org/officeDocument/2006/relationships/hyperlink" Target="https://podminky.urs.cz/item/CS_URS_2025_01/181411131" TargetMode="External"/><Relationship Id="rId17" Type="http://schemas.openxmlformats.org/officeDocument/2006/relationships/hyperlink" Target="https://podminky.urs.cz/item/CS_URS_2025_01/577134211" TargetMode="External"/><Relationship Id="rId25" Type="http://schemas.openxmlformats.org/officeDocument/2006/relationships/hyperlink" Target="https://podminky.urs.cz/item/CS_URS_2025_01/919732221" TargetMode="External"/><Relationship Id="rId2" Type="http://schemas.openxmlformats.org/officeDocument/2006/relationships/hyperlink" Target="https://podminky.urs.cz/item/CS_URS_2025_01/113107323" TargetMode="External"/><Relationship Id="rId16" Type="http://schemas.openxmlformats.org/officeDocument/2006/relationships/hyperlink" Target="https://podminky.urs.cz/item/CS_URS_2025_01/573231111" TargetMode="External"/><Relationship Id="rId20" Type="http://schemas.openxmlformats.org/officeDocument/2006/relationships/hyperlink" Target="https://podminky.urs.cz/item/CS_URS_2025_01/915211126" TargetMode="External"/><Relationship Id="rId29" Type="http://schemas.openxmlformats.org/officeDocument/2006/relationships/hyperlink" Target="https://podminky.urs.cz/item/CS_URS_2025_01/997221873" TargetMode="External"/><Relationship Id="rId1" Type="http://schemas.openxmlformats.org/officeDocument/2006/relationships/hyperlink" Target="https://podminky.urs.cz/item/CS_URS_2025_01/113106134" TargetMode="External"/><Relationship Id="rId6" Type="http://schemas.openxmlformats.org/officeDocument/2006/relationships/hyperlink" Target="https://podminky.urs.cz/item/CS_URS_2025_01/121151103" TargetMode="External"/><Relationship Id="rId11" Type="http://schemas.openxmlformats.org/officeDocument/2006/relationships/hyperlink" Target="https://podminky.urs.cz/item/CS_URS_2025_01/181351003" TargetMode="External"/><Relationship Id="rId24" Type="http://schemas.openxmlformats.org/officeDocument/2006/relationships/hyperlink" Target="https://podminky.urs.cz/item/CS_URS_2025_01/919732211" TargetMode="External"/><Relationship Id="rId32" Type="http://schemas.openxmlformats.org/officeDocument/2006/relationships/drawing" Target="../drawings/drawing3.xml"/><Relationship Id="rId5" Type="http://schemas.openxmlformats.org/officeDocument/2006/relationships/hyperlink" Target="https://podminky.urs.cz/item/CS_URS_2025_01/113202111" TargetMode="External"/><Relationship Id="rId15" Type="http://schemas.openxmlformats.org/officeDocument/2006/relationships/hyperlink" Target="https://podminky.urs.cz/item/CS_URS_2025_01/573191111" TargetMode="External"/><Relationship Id="rId23" Type="http://schemas.openxmlformats.org/officeDocument/2006/relationships/hyperlink" Target="https://podminky.urs.cz/item/CS_URS_2025_01/916231213" TargetMode="External"/><Relationship Id="rId28" Type="http://schemas.openxmlformats.org/officeDocument/2006/relationships/hyperlink" Target="https://podminky.urs.cz/item/CS_URS_2025_01/997221861" TargetMode="External"/><Relationship Id="rId10" Type="http://schemas.openxmlformats.org/officeDocument/2006/relationships/hyperlink" Target="https://podminky.urs.cz/item/CS_URS_2025_01/171201231" TargetMode="External"/><Relationship Id="rId19" Type="http://schemas.openxmlformats.org/officeDocument/2006/relationships/hyperlink" Target="https://podminky.urs.cz/item/CS_URS_2025_01/596211210" TargetMode="External"/><Relationship Id="rId31" Type="http://schemas.openxmlformats.org/officeDocument/2006/relationships/hyperlink" Target="https://podminky.urs.cz/item/CS_URS_2025_01/998223011" TargetMode="External"/><Relationship Id="rId4" Type="http://schemas.openxmlformats.org/officeDocument/2006/relationships/hyperlink" Target="https://podminky.urs.cz/item/CS_URS_2025_01/113154525" TargetMode="External"/><Relationship Id="rId9" Type="http://schemas.openxmlformats.org/officeDocument/2006/relationships/hyperlink" Target="https://podminky.urs.cz/item/CS_URS_2025_01/162651111" TargetMode="External"/><Relationship Id="rId14" Type="http://schemas.openxmlformats.org/officeDocument/2006/relationships/hyperlink" Target="https://podminky.urs.cz/item/CS_URS_2025_01/564871011" TargetMode="External"/><Relationship Id="rId22" Type="http://schemas.openxmlformats.org/officeDocument/2006/relationships/hyperlink" Target="https://podminky.urs.cz/item/CS_URS_2025_01/916131213" TargetMode="External"/><Relationship Id="rId27" Type="http://schemas.openxmlformats.org/officeDocument/2006/relationships/hyperlink" Target="https://podminky.urs.cz/item/CS_URS_2025_01/997221569" TargetMode="External"/><Relationship Id="rId30" Type="http://schemas.openxmlformats.org/officeDocument/2006/relationships/hyperlink" Target="https://podminky.urs.cz/item/CS_URS_2025_01/997221875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210100252" TargetMode="External"/><Relationship Id="rId18" Type="http://schemas.openxmlformats.org/officeDocument/2006/relationships/hyperlink" Target="https://podminky.urs.cz/item/CS_URS_2025_01/945421110" TargetMode="External"/><Relationship Id="rId26" Type="http://schemas.openxmlformats.org/officeDocument/2006/relationships/hyperlink" Target="https://podminky.urs.cz/item/CS_URS_2025_01/460161152" TargetMode="External"/><Relationship Id="rId39" Type="http://schemas.openxmlformats.org/officeDocument/2006/relationships/hyperlink" Target="https://podminky.urs.cz/item/CS_URS_2025_01/460671124" TargetMode="External"/><Relationship Id="rId21" Type="http://schemas.openxmlformats.org/officeDocument/2006/relationships/hyperlink" Target="https://podminky.urs.cz/item/CS_URS_2025_01/460131113" TargetMode="External"/><Relationship Id="rId34" Type="http://schemas.openxmlformats.org/officeDocument/2006/relationships/hyperlink" Target="https://podminky.urs.cz/item/CS_URS_2025_01/460281111" TargetMode="External"/><Relationship Id="rId42" Type="http://schemas.openxmlformats.org/officeDocument/2006/relationships/hyperlink" Target="https://podminky.urs.cz/item/CS_URS_2025_01/468041112" TargetMode="External"/><Relationship Id="rId47" Type="http://schemas.openxmlformats.org/officeDocument/2006/relationships/hyperlink" Target="https://podminky.urs.cz/item/CS_URS_2025_01/469972111" TargetMode="External"/><Relationship Id="rId50" Type="http://schemas.openxmlformats.org/officeDocument/2006/relationships/hyperlink" Target="https://podminky.urs.cz/item/CS_URS_2025_01/469972121" TargetMode="External"/><Relationship Id="rId7" Type="http://schemas.openxmlformats.org/officeDocument/2006/relationships/hyperlink" Target="https://podminky.urs.cz/item/CS_URS_2025_01/741122134" TargetMode="External"/><Relationship Id="rId2" Type="http://schemas.openxmlformats.org/officeDocument/2006/relationships/hyperlink" Target="https://podminky.urs.cz/item/CS_URS_2025_01/210204103" TargetMode="External"/><Relationship Id="rId16" Type="http://schemas.openxmlformats.org/officeDocument/2006/relationships/hyperlink" Target="https://podminky.urs.cz/item/CS_URS_2025_01/741410041" TargetMode="External"/><Relationship Id="rId29" Type="http://schemas.openxmlformats.org/officeDocument/2006/relationships/hyperlink" Target="https://podminky.urs.cz/item/CS_URS_2025_01/460791213" TargetMode="External"/><Relationship Id="rId11" Type="http://schemas.openxmlformats.org/officeDocument/2006/relationships/hyperlink" Target="https://podminky.urs.cz/item/CS_URS_2025_01/210220020" TargetMode="External"/><Relationship Id="rId24" Type="http://schemas.openxmlformats.org/officeDocument/2006/relationships/hyperlink" Target="https://podminky.urs.cz/item/CS_URS_2025_01/460520172" TargetMode="External"/><Relationship Id="rId32" Type="http://schemas.openxmlformats.org/officeDocument/2006/relationships/hyperlink" Target="https://podminky.urs.cz/item/CS_URS_2025_01/460161312" TargetMode="External"/><Relationship Id="rId37" Type="http://schemas.openxmlformats.org/officeDocument/2006/relationships/hyperlink" Target="https://podminky.urs.cz/item/CS_URS_2025_01/460742131" TargetMode="External"/><Relationship Id="rId40" Type="http://schemas.openxmlformats.org/officeDocument/2006/relationships/hyperlink" Target="https://podminky.urs.cz/item/CS_URS_2025_01/468041123" TargetMode="External"/><Relationship Id="rId45" Type="http://schemas.openxmlformats.org/officeDocument/2006/relationships/hyperlink" Target="https://podminky.urs.cz/item/CS_URS_2025_01/460871172" TargetMode="External"/><Relationship Id="rId53" Type="http://schemas.openxmlformats.org/officeDocument/2006/relationships/hyperlink" Target="https://podminky.urs.cz/item/CS_URS_2025_01/460341121" TargetMode="External"/><Relationship Id="rId5" Type="http://schemas.openxmlformats.org/officeDocument/2006/relationships/hyperlink" Target="https://podminky.urs.cz/item/CS_URS_2025_01/741122142" TargetMode="External"/><Relationship Id="rId10" Type="http://schemas.openxmlformats.org/officeDocument/2006/relationships/hyperlink" Target="https://podminky.urs.cz/item/CS_URS_2025_01/210220302" TargetMode="External"/><Relationship Id="rId19" Type="http://schemas.openxmlformats.org/officeDocument/2006/relationships/hyperlink" Target="https://podminky.urs.cz/item/CS_URS_2025_01/011464000" TargetMode="External"/><Relationship Id="rId31" Type="http://schemas.openxmlformats.org/officeDocument/2006/relationships/hyperlink" Target="https://podminky.urs.cz/item/CS_URS_2025_01/460581121" TargetMode="External"/><Relationship Id="rId44" Type="http://schemas.openxmlformats.org/officeDocument/2006/relationships/hyperlink" Target="https://podminky.urs.cz/item/CS_URS_2025_01/460871132" TargetMode="External"/><Relationship Id="rId52" Type="http://schemas.openxmlformats.org/officeDocument/2006/relationships/hyperlink" Target="https://podminky.urs.cz/item/CS_URS_2025_01/460341113" TargetMode="External"/><Relationship Id="rId4" Type="http://schemas.openxmlformats.org/officeDocument/2006/relationships/hyperlink" Target="https://podminky.urs.cz/item/CS_URS_2025_01/210204201" TargetMode="External"/><Relationship Id="rId9" Type="http://schemas.openxmlformats.org/officeDocument/2006/relationships/hyperlink" Target="https://podminky.urs.cz/item/CS_URS_2025_01/210220020" TargetMode="External"/><Relationship Id="rId14" Type="http://schemas.openxmlformats.org/officeDocument/2006/relationships/hyperlink" Target="https://podminky.urs.cz/item/CS_URS_2025_01/210100096" TargetMode="External"/><Relationship Id="rId22" Type="http://schemas.openxmlformats.org/officeDocument/2006/relationships/hyperlink" Target="https://podminky.urs.cz/item/CS_URS_2025_01/460080013" TargetMode="External"/><Relationship Id="rId27" Type="http://schemas.openxmlformats.org/officeDocument/2006/relationships/hyperlink" Target="https://podminky.urs.cz/item/CS_URS_2025_01/460431162" TargetMode="External"/><Relationship Id="rId30" Type="http://schemas.openxmlformats.org/officeDocument/2006/relationships/hyperlink" Target="https://podminky.urs.cz/item/CS_URS_2025_01/460671124" TargetMode="External"/><Relationship Id="rId35" Type="http://schemas.openxmlformats.org/officeDocument/2006/relationships/hyperlink" Target="https://podminky.urs.cz/item/CS_URS_2025_01/460661111" TargetMode="External"/><Relationship Id="rId43" Type="http://schemas.openxmlformats.org/officeDocument/2006/relationships/hyperlink" Target="https://podminky.urs.cz/item/CS_URS_2025_01/468011131" TargetMode="External"/><Relationship Id="rId48" Type="http://schemas.openxmlformats.org/officeDocument/2006/relationships/hyperlink" Target="https://podminky.urs.cz/item/CS_URS_2025_01/469973120" TargetMode="External"/><Relationship Id="rId8" Type="http://schemas.openxmlformats.org/officeDocument/2006/relationships/hyperlink" Target="https://podminky.urs.cz/item/CS_URS_2025_01/741122134" TargetMode="External"/><Relationship Id="rId51" Type="http://schemas.openxmlformats.org/officeDocument/2006/relationships/hyperlink" Target="https://podminky.urs.cz/item/CS_URS_2025_01/460361121" TargetMode="External"/><Relationship Id="rId3" Type="http://schemas.openxmlformats.org/officeDocument/2006/relationships/hyperlink" Target="https://podminky.urs.cz/item/CS_URS_2025_01/210203901" TargetMode="External"/><Relationship Id="rId12" Type="http://schemas.openxmlformats.org/officeDocument/2006/relationships/hyperlink" Target="https://podminky.urs.cz/item/CS_URS_2025_01/210220302" TargetMode="External"/><Relationship Id="rId17" Type="http://schemas.openxmlformats.org/officeDocument/2006/relationships/hyperlink" Target="https://podminky.urs.cz/item/CS_URS_2025_01/210220301" TargetMode="External"/><Relationship Id="rId25" Type="http://schemas.openxmlformats.org/officeDocument/2006/relationships/hyperlink" Target="https://podminky.urs.cz/item/CS_URS_2025_01/460010023" TargetMode="External"/><Relationship Id="rId33" Type="http://schemas.openxmlformats.org/officeDocument/2006/relationships/hyperlink" Target="https://podminky.urs.cz/item/CS_URS_2025_01/460431332" TargetMode="External"/><Relationship Id="rId38" Type="http://schemas.openxmlformats.org/officeDocument/2006/relationships/hyperlink" Target="https://podminky.urs.cz/item/CS_URS_2025_01/460281121" TargetMode="External"/><Relationship Id="rId46" Type="http://schemas.openxmlformats.org/officeDocument/2006/relationships/hyperlink" Target="https://podminky.urs.cz/item/CS_URS_2025_01/576153311" TargetMode="External"/><Relationship Id="rId20" Type="http://schemas.openxmlformats.org/officeDocument/2006/relationships/hyperlink" Target="https://podminky.urs.cz/item/CS_URS_2025_01/741810001" TargetMode="External"/><Relationship Id="rId41" Type="http://schemas.openxmlformats.org/officeDocument/2006/relationships/hyperlink" Target="https://podminky.urs.cz/item/CS_URS_2025_01/468011143" TargetMode="External"/><Relationship Id="rId54" Type="http://schemas.openxmlformats.org/officeDocument/2006/relationships/drawing" Target="../drawings/drawing4.xml"/><Relationship Id="rId1" Type="http://schemas.openxmlformats.org/officeDocument/2006/relationships/hyperlink" Target="https://podminky.urs.cz/item/CS_URS_2025_01/210204011" TargetMode="External"/><Relationship Id="rId6" Type="http://schemas.openxmlformats.org/officeDocument/2006/relationships/hyperlink" Target="https://podminky.urs.cz/item/CS_URS_2025_01/210812035" TargetMode="External"/><Relationship Id="rId15" Type="http://schemas.openxmlformats.org/officeDocument/2006/relationships/hyperlink" Target="https://podminky.urs.cz/item/CS_URS_2025_01/210100101" TargetMode="External"/><Relationship Id="rId23" Type="http://schemas.openxmlformats.org/officeDocument/2006/relationships/hyperlink" Target="https://podminky.urs.cz/item/CS_URS_2025_01/871361101" TargetMode="External"/><Relationship Id="rId28" Type="http://schemas.openxmlformats.org/officeDocument/2006/relationships/hyperlink" Target="https://podminky.urs.cz/item/CS_URS_2025_01/460661111" TargetMode="External"/><Relationship Id="rId36" Type="http://schemas.openxmlformats.org/officeDocument/2006/relationships/hyperlink" Target="https://podminky.urs.cz/item/CS_URS_2025_01/460791214" TargetMode="External"/><Relationship Id="rId49" Type="http://schemas.openxmlformats.org/officeDocument/2006/relationships/hyperlink" Target="https://podminky.urs.cz/item/CS_URS_2025_01/469973125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CM60"/>
  <sheetViews>
    <sheetView showGridLines="0" workbookViewId="0">
      <selection activeCell="AN9" sqref="AN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8" t="s">
        <v>884</v>
      </c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2"/>
      <c r="AQ5" s="22"/>
      <c r="AR5" s="20"/>
      <c r="BE5" s="275" t="s">
        <v>14</v>
      </c>
      <c r="BS5" s="17" t="s">
        <v>6</v>
      </c>
    </row>
    <row r="6" spans="1:74" s="1" customFormat="1" ht="36.950000000000003" customHeight="1">
      <c r="B6" s="21"/>
      <c r="C6" s="22"/>
      <c r="D6" s="28" t="s">
        <v>15</v>
      </c>
      <c r="E6" s="22"/>
      <c r="F6" s="22"/>
      <c r="G6" s="22"/>
      <c r="H6" s="22"/>
      <c r="I6" s="22"/>
      <c r="J6" s="22"/>
      <c r="K6" s="280" t="s">
        <v>16</v>
      </c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2"/>
      <c r="AQ6" s="22"/>
      <c r="AR6" s="20"/>
      <c r="BE6" s="276"/>
      <c r="BS6" s="17" t="s">
        <v>6</v>
      </c>
    </row>
    <row r="7" spans="1:74" s="1" customFormat="1" ht="12" customHeight="1">
      <c r="B7" s="21"/>
      <c r="C7" s="22"/>
      <c r="D7" s="29" t="s">
        <v>17</v>
      </c>
      <c r="E7" s="22"/>
      <c r="F7" s="22"/>
      <c r="G7" s="22"/>
      <c r="H7" s="22"/>
      <c r="I7" s="22"/>
      <c r="J7" s="22"/>
      <c r="K7" s="27" t="s">
        <v>18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18</v>
      </c>
      <c r="AO7" s="22"/>
      <c r="AP7" s="22"/>
      <c r="AQ7" s="22"/>
      <c r="AR7" s="20"/>
      <c r="BE7" s="276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243">
        <v>46085</v>
      </c>
      <c r="AO8" s="22"/>
      <c r="AP8" s="22"/>
      <c r="AQ8" s="22"/>
      <c r="AR8" s="20"/>
      <c r="BE8" s="276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76"/>
      <c r="BS9" s="17" t="s">
        <v>6</v>
      </c>
    </row>
    <row r="10" spans="1:74" s="1" customFormat="1" ht="12" customHeight="1">
      <c r="B10" s="21"/>
      <c r="C10" s="22"/>
      <c r="D10" s="29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24</v>
      </c>
      <c r="AL10" s="22"/>
      <c r="AM10" s="22"/>
      <c r="AN10" s="27" t="s">
        <v>25</v>
      </c>
      <c r="AO10" s="22"/>
      <c r="AP10" s="22"/>
      <c r="AQ10" s="22"/>
      <c r="AR10" s="20"/>
      <c r="BE10" s="276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28</v>
      </c>
      <c r="AO11" s="22"/>
      <c r="AP11" s="22"/>
      <c r="AQ11" s="22"/>
      <c r="AR11" s="20"/>
      <c r="BE11" s="276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76"/>
      <c r="BS12" s="17" t="s">
        <v>6</v>
      </c>
    </row>
    <row r="13" spans="1:74" s="1" customFormat="1" ht="12" customHeight="1">
      <c r="B13" s="21"/>
      <c r="C13" s="22"/>
      <c r="D13" s="29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24</v>
      </c>
      <c r="AL13" s="22"/>
      <c r="AM13" s="22"/>
      <c r="AN13" s="31" t="s">
        <v>30</v>
      </c>
      <c r="AO13" s="22"/>
      <c r="AP13" s="22"/>
      <c r="AQ13" s="22"/>
      <c r="AR13" s="20"/>
      <c r="BE13" s="276"/>
      <c r="BS13" s="17" t="s">
        <v>6</v>
      </c>
    </row>
    <row r="14" spans="1:74" ht="12.75">
      <c r="B14" s="21"/>
      <c r="C14" s="22"/>
      <c r="D14" s="22"/>
      <c r="E14" s="281" t="s">
        <v>30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9" t="s">
        <v>27</v>
      </c>
      <c r="AL14" s="22"/>
      <c r="AM14" s="22"/>
      <c r="AN14" s="31" t="s">
        <v>30</v>
      </c>
      <c r="AO14" s="22"/>
      <c r="AP14" s="22"/>
      <c r="AQ14" s="22"/>
      <c r="AR14" s="20"/>
      <c r="BE14" s="276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76"/>
      <c r="BS15" s="17" t="s">
        <v>4</v>
      </c>
    </row>
    <row r="16" spans="1:74" s="1" customFormat="1" ht="12" customHeight="1">
      <c r="B16" s="21"/>
      <c r="C16" s="22"/>
      <c r="D16" s="29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24</v>
      </c>
      <c r="AL16" s="22"/>
      <c r="AM16" s="22"/>
      <c r="AN16" s="27" t="s">
        <v>32</v>
      </c>
      <c r="AO16" s="22"/>
      <c r="AP16" s="22"/>
      <c r="AQ16" s="22"/>
      <c r="AR16" s="20"/>
      <c r="BE16" s="276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34</v>
      </c>
      <c r="AO17" s="22"/>
      <c r="AP17" s="22"/>
      <c r="AQ17" s="22"/>
      <c r="AR17" s="20"/>
      <c r="BE17" s="276"/>
      <c r="BS17" s="17" t="s">
        <v>35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76"/>
      <c r="BS18" s="17" t="s">
        <v>6</v>
      </c>
    </row>
    <row r="19" spans="1:71" s="1" customFormat="1" ht="12" customHeight="1">
      <c r="B19" s="21"/>
      <c r="C19" s="22"/>
      <c r="D19" s="29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24</v>
      </c>
      <c r="AL19" s="22"/>
      <c r="AM19" s="22"/>
      <c r="AN19" s="27" t="s">
        <v>18</v>
      </c>
      <c r="AO19" s="22"/>
      <c r="AP19" s="22"/>
      <c r="AQ19" s="22"/>
      <c r="AR19" s="20"/>
      <c r="BE19" s="276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18</v>
      </c>
      <c r="AO20" s="22"/>
      <c r="AP20" s="22"/>
      <c r="AQ20" s="22"/>
      <c r="AR20" s="20"/>
      <c r="BE20" s="276"/>
      <c r="BS20" s="17" t="s">
        <v>4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76"/>
    </row>
    <row r="22" spans="1:71" s="1" customFormat="1" ht="12" customHeight="1">
      <c r="B22" s="21"/>
      <c r="C22" s="22"/>
      <c r="D22" s="29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76"/>
    </row>
    <row r="23" spans="1:71" s="1" customFormat="1" ht="47.25" customHeight="1">
      <c r="B23" s="21"/>
      <c r="C23" s="22"/>
      <c r="D23" s="22"/>
      <c r="E23" s="283" t="s">
        <v>39</v>
      </c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2"/>
      <c r="AP23" s="22"/>
      <c r="AQ23" s="22"/>
      <c r="AR23" s="20"/>
      <c r="BE23" s="276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76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76"/>
    </row>
    <row r="26" spans="1:71" s="2" customFormat="1" ht="25.9" customHeight="1">
      <c r="A26" s="34"/>
      <c r="B26" s="35"/>
      <c r="C26" s="36"/>
      <c r="D26" s="37" t="s">
        <v>40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67">
        <f>ROUND(AG54,2)</f>
        <v>0</v>
      </c>
      <c r="AL26" s="268"/>
      <c r="AM26" s="268"/>
      <c r="AN26" s="268"/>
      <c r="AO26" s="268"/>
      <c r="AP26" s="36"/>
      <c r="AQ26" s="36"/>
      <c r="AR26" s="39"/>
      <c r="BE26" s="276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76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69" t="s">
        <v>41</v>
      </c>
      <c r="M28" s="269"/>
      <c r="N28" s="269"/>
      <c r="O28" s="269"/>
      <c r="P28" s="269"/>
      <c r="Q28" s="36"/>
      <c r="R28" s="36"/>
      <c r="S28" s="36"/>
      <c r="T28" s="36"/>
      <c r="U28" s="36"/>
      <c r="V28" s="36"/>
      <c r="W28" s="269" t="s">
        <v>42</v>
      </c>
      <c r="X28" s="269"/>
      <c r="Y28" s="269"/>
      <c r="Z28" s="269"/>
      <c r="AA28" s="269"/>
      <c r="AB28" s="269"/>
      <c r="AC28" s="269"/>
      <c r="AD28" s="269"/>
      <c r="AE28" s="269"/>
      <c r="AF28" s="36"/>
      <c r="AG28" s="36"/>
      <c r="AH28" s="36"/>
      <c r="AI28" s="36"/>
      <c r="AJ28" s="36"/>
      <c r="AK28" s="269" t="s">
        <v>43</v>
      </c>
      <c r="AL28" s="269"/>
      <c r="AM28" s="269"/>
      <c r="AN28" s="269"/>
      <c r="AO28" s="269"/>
      <c r="AP28" s="36"/>
      <c r="AQ28" s="36"/>
      <c r="AR28" s="39"/>
      <c r="BE28" s="276"/>
    </row>
    <row r="29" spans="1:71" s="3" customFormat="1" ht="14.45" customHeight="1">
      <c r="B29" s="40"/>
      <c r="C29" s="41"/>
      <c r="D29" s="29" t="s">
        <v>44</v>
      </c>
      <c r="E29" s="41"/>
      <c r="F29" s="29" t="s">
        <v>45</v>
      </c>
      <c r="G29" s="41"/>
      <c r="H29" s="41"/>
      <c r="I29" s="41"/>
      <c r="J29" s="41"/>
      <c r="K29" s="41"/>
      <c r="L29" s="263">
        <v>0.21</v>
      </c>
      <c r="M29" s="262"/>
      <c r="N29" s="262"/>
      <c r="O29" s="262"/>
      <c r="P29" s="262"/>
      <c r="Q29" s="41"/>
      <c r="R29" s="41"/>
      <c r="S29" s="41"/>
      <c r="T29" s="41"/>
      <c r="U29" s="41"/>
      <c r="V29" s="41"/>
      <c r="W29" s="261">
        <f>ROUND(AZ54, 2)</f>
        <v>0</v>
      </c>
      <c r="X29" s="262"/>
      <c r="Y29" s="262"/>
      <c r="Z29" s="262"/>
      <c r="AA29" s="262"/>
      <c r="AB29" s="262"/>
      <c r="AC29" s="262"/>
      <c r="AD29" s="262"/>
      <c r="AE29" s="262"/>
      <c r="AF29" s="41"/>
      <c r="AG29" s="41"/>
      <c r="AH29" s="41"/>
      <c r="AI29" s="41"/>
      <c r="AJ29" s="41"/>
      <c r="AK29" s="261">
        <f>ROUND(AV54, 2)</f>
        <v>0</v>
      </c>
      <c r="AL29" s="262"/>
      <c r="AM29" s="262"/>
      <c r="AN29" s="262"/>
      <c r="AO29" s="262"/>
      <c r="AP29" s="41"/>
      <c r="AQ29" s="41"/>
      <c r="AR29" s="42"/>
      <c r="BE29" s="277"/>
    </row>
    <row r="30" spans="1:71" s="3" customFormat="1" ht="14.45" customHeight="1">
      <c r="B30" s="40"/>
      <c r="C30" s="41"/>
      <c r="D30" s="41"/>
      <c r="E30" s="41"/>
      <c r="F30" s="29" t="s">
        <v>46</v>
      </c>
      <c r="G30" s="41"/>
      <c r="H30" s="41"/>
      <c r="I30" s="41"/>
      <c r="J30" s="41"/>
      <c r="K30" s="41"/>
      <c r="L30" s="263">
        <v>0.12</v>
      </c>
      <c r="M30" s="262"/>
      <c r="N30" s="262"/>
      <c r="O30" s="262"/>
      <c r="P30" s="262"/>
      <c r="Q30" s="41"/>
      <c r="R30" s="41"/>
      <c r="S30" s="41"/>
      <c r="T30" s="41"/>
      <c r="U30" s="41"/>
      <c r="V30" s="41"/>
      <c r="W30" s="261">
        <f>ROUND(BA54, 2)</f>
        <v>0</v>
      </c>
      <c r="X30" s="262"/>
      <c r="Y30" s="262"/>
      <c r="Z30" s="262"/>
      <c r="AA30" s="262"/>
      <c r="AB30" s="262"/>
      <c r="AC30" s="262"/>
      <c r="AD30" s="262"/>
      <c r="AE30" s="262"/>
      <c r="AF30" s="41"/>
      <c r="AG30" s="41"/>
      <c r="AH30" s="41"/>
      <c r="AI30" s="41"/>
      <c r="AJ30" s="41"/>
      <c r="AK30" s="261">
        <f>ROUND(AW54, 2)</f>
        <v>0</v>
      </c>
      <c r="AL30" s="262"/>
      <c r="AM30" s="262"/>
      <c r="AN30" s="262"/>
      <c r="AO30" s="262"/>
      <c r="AP30" s="41"/>
      <c r="AQ30" s="41"/>
      <c r="AR30" s="42"/>
      <c r="BE30" s="277"/>
    </row>
    <row r="31" spans="1:71" s="3" customFormat="1" ht="14.45" hidden="1" customHeight="1">
      <c r="B31" s="40"/>
      <c r="C31" s="41"/>
      <c r="D31" s="41"/>
      <c r="E31" s="41"/>
      <c r="F31" s="29" t="s">
        <v>47</v>
      </c>
      <c r="G31" s="41"/>
      <c r="H31" s="41"/>
      <c r="I31" s="41"/>
      <c r="J31" s="41"/>
      <c r="K31" s="41"/>
      <c r="L31" s="263">
        <v>0.21</v>
      </c>
      <c r="M31" s="262"/>
      <c r="N31" s="262"/>
      <c r="O31" s="262"/>
      <c r="P31" s="262"/>
      <c r="Q31" s="41"/>
      <c r="R31" s="41"/>
      <c r="S31" s="41"/>
      <c r="T31" s="41"/>
      <c r="U31" s="41"/>
      <c r="V31" s="41"/>
      <c r="W31" s="261">
        <f>ROUND(BB54, 2)</f>
        <v>0</v>
      </c>
      <c r="X31" s="262"/>
      <c r="Y31" s="262"/>
      <c r="Z31" s="262"/>
      <c r="AA31" s="262"/>
      <c r="AB31" s="262"/>
      <c r="AC31" s="262"/>
      <c r="AD31" s="262"/>
      <c r="AE31" s="262"/>
      <c r="AF31" s="41"/>
      <c r="AG31" s="41"/>
      <c r="AH31" s="41"/>
      <c r="AI31" s="41"/>
      <c r="AJ31" s="41"/>
      <c r="AK31" s="261">
        <v>0</v>
      </c>
      <c r="AL31" s="262"/>
      <c r="AM31" s="262"/>
      <c r="AN31" s="262"/>
      <c r="AO31" s="262"/>
      <c r="AP31" s="41"/>
      <c r="AQ31" s="41"/>
      <c r="AR31" s="42"/>
      <c r="BE31" s="277"/>
    </row>
    <row r="32" spans="1:71" s="3" customFormat="1" ht="14.45" hidden="1" customHeight="1">
      <c r="B32" s="40"/>
      <c r="C32" s="41"/>
      <c r="D32" s="41"/>
      <c r="E32" s="41"/>
      <c r="F32" s="29" t="s">
        <v>48</v>
      </c>
      <c r="G32" s="41"/>
      <c r="H32" s="41"/>
      <c r="I32" s="41"/>
      <c r="J32" s="41"/>
      <c r="K32" s="41"/>
      <c r="L32" s="263">
        <v>0.12</v>
      </c>
      <c r="M32" s="262"/>
      <c r="N32" s="262"/>
      <c r="O32" s="262"/>
      <c r="P32" s="262"/>
      <c r="Q32" s="41"/>
      <c r="R32" s="41"/>
      <c r="S32" s="41"/>
      <c r="T32" s="41"/>
      <c r="U32" s="41"/>
      <c r="V32" s="41"/>
      <c r="W32" s="261">
        <f>ROUND(BC54, 2)</f>
        <v>0</v>
      </c>
      <c r="X32" s="262"/>
      <c r="Y32" s="262"/>
      <c r="Z32" s="262"/>
      <c r="AA32" s="262"/>
      <c r="AB32" s="262"/>
      <c r="AC32" s="262"/>
      <c r="AD32" s="262"/>
      <c r="AE32" s="262"/>
      <c r="AF32" s="41"/>
      <c r="AG32" s="41"/>
      <c r="AH32" s="41"/>
      <c r="AI32" s="41"/>
      <c r="AJ32" s="41"/>
      <c r="AK32" s="261">
        <v>0</v>
      </c>
      <c r="AL32" s="262"/>
      <c r="AM32" s="262"/>
      <c r="AN32" s="262"/>
      <c r="AO32" s="262"/>
      <c r="AP32" s="41"/>
      <c r="AQ32" s="41"/>
      <c r="AR32" s="42"/>
      <c r="BE32" s="277"/>
    </row>
    <row r="33" spans="1:57" s="3" customFormat="1" ht="14.45" hidden="1" customHeight="1">
      <c r="B33" s="40"/>
      <c r="C33" s="41"/>
      <c r="D33" s="41"/>
      <c r="E33" s="41"/>
      <c r="F33" s="29" t="s">
        <v>49</v>
      </c>
      <c r="G33" s="41"/>
      <c r="H33" s="41"/>
      <c r="I33" s="41"/>
      <c r="J33" s="41"/>
      <c r="K33" s="41"/>
      <c r="L33" s="263">
        <v>0</v>
      </c>
      <c r="M33" s="262"/>
      <c r="N33" s="262"/>
      <c r="O33" s="262"/>
      <c r="P33" s="262"/>
      <c r="Q33" s="41"/>
      <c r="R33" s="41"/>
      <c r="S33" s="41"/>
      <c r="T33" s="41"/>
      <c r="U33" s="41"/>
      <c r="V33" s="41"/>
      <c r="W33" s="261">
        <f>ROUND(BD54, 2)</f>
        <v>0</v>
      </c>
      <c r="X33" s="262"/>
      <c r="Y33" s="262"/>
      <c r="Z33" s="262"/>
      <c r="AA33" s="262"/>
      <c r="AB33" s="262"/>
      <c r="AC33" s="262"/>
      <c r="AD33" s="262"/>
      <c r="AE33" s="262"/>
      <c r="AF33" s="41"/>
      <c r="AG33" s="41"/>
      <c r="AH33" s="41"/>
      <c r="AI33" s="41"/>
      <c r="AJ33" s="41"/>
      <c r="AK33" s="261">
        <v>0</v>
      </c>
      <c r="AL33" s="262"/>
      <c r="AM33" s="262"/>
      <c r="AN33" s="262"/>
      <c r="AO33" s="262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50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51</v>
      </c>
      <c r="U35" s="45"/>
      <c r="V35" s="45"/>
      <c r="W35" s="45"/>
      <c r="X35" s="274" t="s">
        <v>52</v>
      </c>
      <c r="Y35" s="272"/>
      <c r="Z35" s="272"/>
      <c r="AA35" s="272"/>
      <c r="AB35" s="272"/>
      <c r="AC35" s="45"/>
      <c r="AD35" s="45"/>
      <c r="AE35" s="45"/>
      <c r="AF35" s="45"/>
      <c r="AG35" s="45"/>
      <c r="AH35" s="45"/>
      <c r="AI35" s="45"/>
      <c r="AJ35" s="45"/>
      <c r="AK35" s="271">
        <f>SUM(AK26:AK33)</f>
        <v>0</v>
      </c>
      <c r="AL35" s="272"/>
      <c r="AM35" s="272"/>
      <c r="AN35" s="272"/>
      <c r="AO35" s="273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53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09_R2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15</v>
      </c>
      <c r="D45" s="56"/>
      <c r="E45" s="56"/>
      <c r="F45" s="56"/>
      <c r="G45" s="56"/>
      <c r="H45" s="56"/>
      <c r="I45" s="56"/>
      <c r="J45" s="56"/>
      <c r="K45" s="56"/>
      <c r="L45" s="264" t="str">
        <f>K6</f>
        <v>Nový přechod pro chodce v ul.Ant. Sochora, pod ul. Koperníkova</v>
      </c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  <c r="AJ45" s="265"/>
      <c r="AK45" s="265"/>
      <c r="AL45" s="265"/>
      <c r="AM45" s="265"/>
      <c r="AN45" s="265"/>
      <c r="AO45" s="265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20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 xml:space="preserve"> 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22</v>
      </c>
      <c r="AJ47" s="36"/>
      <c r="AK47" s="36"/>
      <c r="AL47" s="36"/>
      <c r="AM47" s="266">
        <f>IF(AN8= "","",AN8)</f>
        <v>46085</v>
      </c>
      <c r="AN47" s="266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25.7" customHeight="1">
      <c r="A49" s="34"/>
      <c r="B49" s="35"/>
      <c r="C49" s="29" t="s">
        <v>23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>STATUTÁRNÍ MĚSTO TEPLICE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31</v>
      </c>
      <c r="AJ49" s="36"/>
      <c r="AK49" s="36"/>
      <c r="AL49" s="36"/>
      <c r="AM49" s="250" t="str">
        <f>IF(E17="","",E17)</f>
        <v>PROJEKTY CHLADNÝ s.r.o.</v>
      </c>
      <c r="AN49" s="251"/>
      <c r="AO49" s="251"/>
      <c r="AP49" s="251"/>
      <c r="AQ49" s="36"/>
      <c r="AR49" s="39"/>
      <c r="AS49" s="244" t="s">
        <v>54</v>
      </c>
      <c r="AT49" s="245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2" customHeight="1">
      <c r="A50" s="34"/>
      <c r="B50" s="35"/>
      <c r="C50" s="29" t="s">
        <v>29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36</v>
      </c>
      <c r="AJ50" s="36"/>
      <c r="AK50" s="36"/>
      <c r="AL50" s="36"/>
      <c r="AM50" s="250" t="str">
        <f>IF(E20="","",E20)</f>
        <v>Ladislav Marek</v>
      </c>
      <c r="AN50" s="251"/>
      <c r="AO50" s="251"/>
      <c r="AP50" s="251"/>
      <c r="AQ50" s="36"/>
      <c r="AR50" s="39"/>
      <c r="AS50" s="246"/>
      <c r="AT50" s="247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248"/>
      <c r="AT51" s="249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252" t="s">
        <v>55</v>
      </c>
      <c r="D52" s="253"/>
      <c r="E52" s="253"/>
      <c r="F52" s="253"/>
      <c r="G52" s="253"/>
      <c r="H52" s="66"/>
      <c r="I52" s="255" t="s">
        <v>56</v>
      </c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4" t="s">
        <v>57</v>
      </c>
      <c r="AH52" s="253"/>
      <c r="AI52" s="253"/>
      <c r="AJ52" s="253"/>
      <c r="AK52" s="253"/>
      <c r="AL52" s="253"/>
      <c r="AM52" s="253"/>
      <c r="AN52" s="255" t="s">
        <v>58</v>
      </c>
      <c r="AO52" s="253"/>
      <c r="AP52" s="253"/>
      <c r="AQ52" s="67" t="s">
        <v>59</v>
      </c>
      <c r="AR52" s="39"/>
      <c r="AS52" s="68" t="s">
        <v>60</v>
      </c>
      <c r="AT52" s="69" t="s">
        <v>61</v>
      </c>
      <c r="AU52" s="69" t="s">
        <v>62</v>
      </c>
      <c r="AV52" s="69" t="s">
        <v>63</v>
      </c>
      <c r="AW52" s="69" t="s">
        <v>64</v>
      </c>
      <c r="AX52" s="69" t="s">
        <v>65</v>
      </c>
      <c r="AY52" s="69" t="s">
        <v>66</v>
      </c>
      <c r="AZ52" s="69" t="s">
        <v>67</v>
      </c>
      <c r="BA52" s="69" t="s">
        <v>68</v>
      </c>
      <c r="BB52" s="69" t="s">
        <v>69</v>
      </c>
      <c r="BC52" s="69" t="s">
        <v>70</v>
      </c>
      <c r="BD52" s="70" t="s">
        <v>71</v>
      </c>
      <c r="BE52" s="34"/>
    </row>
    <row r="53" spans="1:91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50000000000003" customHeight="1">
      <c r="B54" s="74"/>
      <c r="C54" s="75" t="s">
        <v>72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259">
        <f>ROUND(SUM(AG55:AG58),2)</f>
        <v>0</v>
      </c>
      <c r="AH54" s="259"/>
      <c r="AI54" s="259"/>
      <c r="AJ54" s="259"/>
      <c r="AK54" s="259"/>
      <c r="AL54" s="259"/>
      <c r="AM54" s="259"/>
      <c r="AN54" s="260">
        <f>SUM(AG54,AT54)</f>
        <v>0</v>
      </c>
      <c r="AO54" s="260"/>
      <c r="AP54" s="260"/>
      <c r="AQ54" s="78" t="s">
        <v>18</v>
      </c>
      <c r="AR54" s="79"/>
      <c r="AS54" s="80">
        <f>ROUND(SUM(AS55:AS58),2)</f>
        <v>0</v>
      </c>
      <c r="AT54" s="81">
        <f>ROUND(SUM(AV54:AW54),2)</f>
        <v>0</v>
      </c>
      <c r="AU54" s="82" t="e">
        <f>ROUND(SUM(AU55:AU58),5)</f>
        <v>#REF!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ROUND(SUM(AZ55:AZ58),2)</f>
        <v>0</v>
      </c>
      <c r="BA54" s="81">
        <f>ROUND(SUM(BA55:BA58),2)</f>
        <v>0</v>
      </c>
      <c r="BB54" s="81">
        <f>ROUND(SUM(BB55:BB58),2)</f>
        <v>0</v>
      </c>
      <c r="BC54" s="81">
        <f>ROUND(SUM(BC55:BC58),2)</f>
        <v>0</v>
      </c>
      <c r="BD54" s="83">
        <f>ROUND(SUM(BD55:BD58),2)</f>
        <v>0</v>
      </c>
      <c r="BS54" s="84" t="s">
        <v>73</v>
      </c>
      <c r="BT54" s="84" t="s">
        <v>74</v>
      </c>
      <c r="BU54" s="85" t="s">
        <v>75</v>
      </c>
      <c r="BV54" s="84" t="s">
        <v>76</v>
      </c>
      <c r="BW54" s="84" t="s">
        <v>5</v>
      </c>
      <c r="BX54" s="84" t="s">
        <v>77</v>
      </c>
      <c r="CL54" s="84" t="s">
        <v>18</v>
      </c>
    </row>
    <row r="55" spans="1:91" s="7" customFormat="1" ht="16.5" customHeight="1">
      <c r="A55" s="86" t="s">
        <v>78</v>
      </c>
      <c r="B55" s="87"/>
      <c r="C55" s="88"/>
      <c r="D55" s="256" t="s">
        <v>79</v>
      </c>
      <c r="E55" s="256"/>
      <c r="F55" s="256"/>
      <c r="G55" s="256"/>
      <c r="H55" s="256"/>
      <c r="I55" s="89"/>
      <c r="J55" s="256" t="s">
        <v>80</v>
      </c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7">
        <f>'SO 01 - Přechod pro chodce'!J30</f>
        <v>0</v>
      </c>
      <c r="AH55" s="258"/>
      <c r="AI55" s="258"/>
      <c r="AJ55" s="258"/>
      <c r="AK55" s="258"/>
      <c r="AL55" s="258"/>
      <c r="AM55" s="258"/>
      <c r="AN55" s="257">
        <f>SUM(AG55,AT55)</f>
        <v>0</v>
      </c>
      <c r="AO55" s="258"/>
      <c r="AP55" s="258"/>
      <c r="AQ55" s="90" t="s">
        <v>81</v>
      </c>
      <c r="AR55" s="91"/>
      <c r="AS55" s="92">
        <v>0</v>
      </c>
      <c r="AT55" s="93">
        <f>ROUND(SUM(AV55:AW55),2)</f>
        <v>0</v>
      </c>
      <c r="AU55" s="94">
        <f>'SO 01 - Přechod pro chodce'!P85</f>
        <v>0</v>
      </c>
      <c r="AV55" s="93">
        <f>'SO 01 - Přechod pro chodce'!J33</f>
        <v>0</v>
      </c>
      <c r="AW55" s="93">
        <f>'SO 01 - Přechod pro chodce'!J34</f>
        <v>0</v>
      </c>
      <c r="AX55" s="93">
        <f>'SO 01 - Přechod pro chodce'!J35</f>
        <v>0</v>
      </c>
      <c r="AY55" s="93">
        <f>'SO 01 - Přechod pro chodce'!J36</f>
        <v>0</v>
      </c>
      <c r="AZ55" s="93">
        <f>'SO 01 - Přechod pro chodce'!F33</f>
        <v>0</v>
      </c>
      <c r="BA55" s="93">
        <f>'SO 01 - Přechod pro chodce'!F34</f>
        <v>0</v>
      </c>
      <c r="BB55" s="93">
        <f>'SO 01 - Přechod pro chodce'!F35</f>
        <v>0</v>
      </c>
      <c r="BC55" s="93">
        <f>'SO 01 - Přechod pro chodce'!F36</f>
        <v>0</v>
      </c>
      <c r="BD55" s="95">
        <f>'SO 01 - Přechod pro chodce'!F37</f>
        <v>0</v>
      </c>
      <c r="BT55" s="96" t="s">
        <v>82</v>
      </c>
      <c r="BV55" s="96" t="s">
        <v>76</v>
      </c>
      <c r="BW55" s="96" t="s">
        <v>83</v>
      </c>
      <c r="BX55" s="96" t="s">
        <v>5</v>
      </c>
      <c r="CL55" s="96" t="s">
        <v>18</v>
      </c>
      <c r="CM55" s="96" t="s">
        <v>84</v>
      </c>
    </row>
    <row r="56" spans="1:91" s="7" customFormat="1" ht="16.5" customHeight="1">
      <c r="A56" s="86" t="s">
        <v>78</v>
      </c>
      <c r="B56" s="87"/>
      <c r="C56" s="88"/>
      <c r="D56" s="256" t="s">
        <v>85</v>
      </c>
      <c r="E56" s="256"/>
      <c r="F56" s="256"/>
      <c r="G56" s="256"/>
      <c r="H56" s="256"/>
      <c r="I56" s="89"/>
      <c r="J56" s="256" t="s">
        <v>86</v>
      </c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7">
        <f>'SO 02 - Kontejnerové stání'!J30</f>
        <v>0</v>
      </c>
      <c r="AH56" s="258"/>
      <c r="AI56" s="258"/>
      <c r="AJ56" s="258"/>
      <c r="AK56" s="258"/>
      <c r="AL56" s="258"/>
      <c r="AM56" s="258"/>
      <c r="AN56" s="257">
        <f>SUM(AG56,AT56)</f>
        <v>0</v>
      </c>
      <c r="AO56" s="258"/>
      <c r="AP56" s="258"/>
      <c r="AQ56" s="90" t="s">
        <v>81</v>
      </c>
      <c r="AR56" s="91"/>
      <c r="AS56" s="92">
        <v>0</v>
      </c>
      <c r="AT56" s="93">
        <f>ROUND(SUM(AV56:AW56),2)</f>
        <v>0</v>
      </c>
      <c r="AU56" s="94">
        <f>'SO 02 - Kontejnerové stání'!P85</f>
        <v>0</v>
      </c>
      <c r="AV56" s="93">
        <f>'SO 02 - Kontejnerové stání'!J33</f>
        <v>0</v>
      </c>
      <c r="AW56" s="93">
        <f>'SO 02 - Kontejnerové stání'!J34</f>
        <v>0</v>
      </c>
      <c r="AX56" s="93">
        <f>'SO 02 - Kontejnerové stání'!J35</f>
        <v>0</v>
      </c>
      <c r="AY56" s="93">
        <f>'SO 02 - Kontejnerové stání'!J36</f>
        <v>0</v>
      </c>
      <c r="AZ56" s="93">
        <f>'SO 02 - Kontejnerové stání'!F33</f>
        <v>0</v>
      </c>
      <c r="BA56" s="93">
        <f>'SO 02 - Kontejnerové stání'!F34</f>
        <v>0</v>
      </c>
      <c r="BB56" s="93">
        <f>'SO 02 - Kontejnerové stání'!F35</f>
        <v>0</v>
      </c>
      <c r="BC56" s="93">
        <f>'SO 02 - Kontejnerové stání'!F36</f>
        <v>0</v>
      </c>
      <c r="BD56" s="95">
        <f>'SO 02 - Kontejnerové stání'!F37</f>
        <v>0</v>
      </c>
      <c r="BT56" s="96" t="s">
        <v>82</v>
      </c>
      <c r="BV56" s="96" t="s">
        <v>76</v>
      </c>
      <c r="BW56" s="96" t="s">
        <v>87</v>
      </c>
      <c r="BX56" s="96" t="s">
        <v>5</v>
      </c>
      <c r="CL56" s="96" t="s">
        <v>18</v>
      </c>
      <c r="CM56" s="96" t="s">
        <v>84</v>
      </c>
    </row>
    <row r="57" spans="1:91" s="7" customFormat="1" ht="16.5" customHeight="1">
      <c r="A57" s="86" t="s">
        <v>78</v>
      </c>
      <c r="B57" s="87"/>
      <c r="C57" s="88"/>
      <c r="D57" s="256" t="s">
        <v>88</v>
      </c>
      <c r="E57" s="256"/>
      <c r="F57" s="256"/>
      <c r="G57" s="256"/>
      <c r="H57" s="256"/>
      <c r="I57" s="89"/>
      <c r="J57" s="256" t="s">
        <v>89</v>
      </c>
      <c r="K57" s="256"/>
      <c r="L57" s="256"/>
      <c r="M57" s="256"/>
      <c r="N57" s="256"/>
      <c r="O57" s="256"/>
      <c r="P57" s="256"/>
      <c r="Q57" s="256"/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7">
        <f>'SO 03 - Osvětlení přechodu'!J30</f>
        <v>0</v>
      </c>
      <c r="AH57" s="258"/>
      <c r="AI57" s="258"/>
      <c r="AJ57" s="258"/>
      <c r="AK57" s="258"/>
      <c r="AL57" s="258"/>
      <c r="AM57" s="258"/>
      <c r="AN57" s="257">
        <f>SUM(AG57,AT57)</f>
        <v>0</v>
      </c>
      <c r="AO57" s="258"/>
      <c r="AP57" s="258"/>
      <c r="AQ57" s="90" t="s">
        <v>81</v>
      </c>
      <c r="AR57" s="91"/>
      <c r="AS57" s="92">
        <v>0</v>
      </c>
      <c r="AT57" s="93">
        <f>ROUND(SUM(AV57:AW57),2)</f>
        <v>0</v>
      </c>
      <c r="AU57" s="94">
        <f>'SO 03 - Osvětlení přechodu'!P81</f>
        <v>0</v>
      </c>
      <c r="AV57" s="93">
        <f>'SO 03 - Osvětlení přechodu'!J33</f>
        <v>0</v>
      </c>
      <c r="AW57" s="93">
        <f>'SO 03 - Osvětlení přechodu'!J34</f>
        <v>0</v>
      </c>
      <c r="AX57" s="93">
        <f>'SO 03 - Osvětlení přechodu'!J35</f>
        <v>0</v>
      </c>
      <c r="AY57" s="93">
        <f>'SO 03 - Osvětlení přechodu'!J36</f>
        <v>0</v>
      </c>
      <c r="AZ57" s="93">
        <f>'SO 03 - Osvětlení přechodu'!F33</f>
        <v>0</v>
      </c>
      <c r="BA57" s="93">
        <f>'SO 03 - Osvětlení přechodu'!F34</f>
        <v>0</v>
      </c>
      <c r="BB57" s="93">
        <f>'SO 03 - Osvětlení přechodu'!F35</f>
        <v>0</v>
      </c>
      <c r="BC57" s="93">
        <f>'SO 03 - Osvětlení přechodu'!F36</f>
        <v>0</v>
      </c>
      <c r="BD57" s="95">
        <f>'SO 03 - Osvětlení přechodu'!F37</f>
        <v>0</v>
      </c>
      <c r="BT57" s="96" t="s">
        <v>82</v>
      </c>
      <c r="BV57" s="96" t="s">
        <v>76</v>
      </c>
      <c r="BW57" s="96" t="s">
        <v>90</v>
      </c>
      <c r="BX57" s="96" t="s">
        <v>5</v>
      </c>
      <c r="CL57" s="96" t="s">
        <v>18</v>
      </c>
      <c r="CM57" s="96" t="s">
        <v>84</v>
      </c>
    </row>
    <row r="58" spans="1:91" s="7" customFormat="1" ht="16.5" customHeight="1">
      <c r="A58" s="86" t="s">
        <v>78</v>
      </c>
      <c r="B58" s="87"/>
      <c r="C58" s="88"/>
      <c r="D58" s="256" t="s">
        <v>91</v>
      </c>
      <c r="E58" s="256"/>
      <c r="F58" s="256"/>
      <c r="G58" s="256"/>
      <c r="H58" s="256"/>
      <c r="I58" s="89"/>
      <c r="J58" s="256" t="s">
        <v>92</v>
      </c>
      <c r="K58" s="256"/>
      <c r="L58" s="256"/>
      <c r="M58" s="256"/>
      <c r="N58" s="256"/>
      <c r="O58" s="256"/>
      <c r="P58" s="256"/>
      <c r="Q58" s="256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7">
        <f>'VON - Vedlejší a ostatní ...'!J30</f>
        <v>0</v>
      </c>
      <c r="AH58" s="258"/>
      <c r="AI58" s="258"/>
      <c r="AJ58" s="258"/>
      <c r="AK58" s="258"/>
      <c r="AL58" s="258"/>
      <c r="AM58" s="258"/>
      <c r="AN58" s="257">
        <f>SUM(AG58,AT58)</f>
        <v>0</v>
      </c>
      <c r="AO58" s="258"/>
      <c r="AP58" s="258"/>
      <c r="AQ58" s="90" t="s">
        <v>81</v>
      </c>
      <c r="AR58" s="91"/>
      <c r="AS58" s="97">
        <v>0</v>
      </c>
      <c r="AT58" s="98">
        <f>ROUND(SUM(AV58:AW58),2)</f>
        <v>0</v>
      </c>
      <c r="AU58" s="99" t="e">
        <f>'VON - Vedlejší a ostatní ...'!P83</f>
        <v>#REF!</v>
      </c>
      <c r="AV58" s="98">
        <f>'VON - Vedlejší a ostatní ...'!J33</f>
        <v>0</v>
      </c>
      <c r="AW58" s="98">
        <f>'VON - Vedlejší a ostatní ...'!J34</f>
        <v>0</v>
      </c>
      <c r="AX58" s="98">
        <f>'VON - Vedlejší a ostatní ...'!J35</f>
        <v>0</v>
      </c>
      <c r="AY58" s="98">
        <f>'VON - Vedlejší a ostatní ...'!J36</f>
        <v>0</v>
      </c>
      <c r="AZ58" s="98">
        <f>'VON - Vedlejší a ostatní ...'!F33</f>
        <v>0</v>
      </c>
      <c r="BA58" s="98">
        <f>'VON - Vedlejší a ostatní ...'!F34</f>
        <v>0</v>
      </c>
      <c r="BB58" s="98">
        <f>'VON - Vedlejší a ostatní ...'!F35</f>
        <v>0</v>
      </c>
      <c r="BC58" s="98">
        <f>'VON - Vedlejší a ostatní ...'!F36</f>
        <v>0</v>
      </c>
      <c r="BD58" s="100">
        <f>'VON - Vedlejší a ostatní ...'!F37</f>
        <v>0</v>
      </c>
      <c r="BT58" s="96" t="s">
        <v>82</v>
      </c>
      <c r="BV58" s="96" t="s">
        <v>76</v>
      </c>
      <c r="BW58" s="96" t="s">
        <v>93</v>
      </c>
      <c r="BX58" s="96" t="s">
        <v>5</v>
      </c>
      <c r="CL58" s="96" t="s">
        <v>18</v>
      </c>
      <c r="CM58" s="96" t="s">
        <v>84</v>
      </c>
    </row>
    <row r="59" spans="1:91" s="2" customFormat="1" ht="30" customHeight="1">
      <c r="A59" s="34"/>
      <c r="B59" s="35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9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91" s="2" customFormat="1" ht="6.95" customHeight="1">
      <c r="A60" s="34"/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39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</sheetData>
  <sheetProtection algorithmName="SHA-512" hashValue="mS6zgSfxR9iZ0FH8HtLtlo9/XApxOxpvXBcrNrt3YFRIoD4hz7r+NUYTgyHJ2PHiE1n0tw5QR7Dei6fsFKNxNA==" saltValue="ivdQQMazQB8lb6DHX3VNHA==" spinCount="100000" sheet="1" objects="1" scenarios="1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L45:AO45"/>
    <mergeCell ref="AM47:AN47"/>
    <mergeCell ref="AM49:AP49"/>
    <mergeCell ref="AG54:AM54"/>
    <mergeCell ref="AN54:AP54"/>
    <mergeCell ref="J56:AF56"/>
    <mergeCell ref="D56:H56"/>
    <mergeCell ref="AG56:AM56"/>
    <mergeCell ref="AN56:AP56"/>
    <mergeCell ref="D55:H55"/>
    <mergeCell ref="AG55:AM55"/>
    <mergeCell ref="J55:AF55"/>
    <mergeCell ref="AN55:AP55"/>
    <mergeCell ref="D58:H58"/>
    <mergeCell ref="J58:AF58"/>
    <mergeCell ref="AN57:AP57"/>
    <mergeCell ref="D57:H57"/>
    <mergeCell ref="J57:AF57"/>
    <mergeCell ref="AG57:AM57"/>
    <mergeCell ref="AS49:AT51"/>
    <mergeCell ref="AM50:AP50"/>
    <mergeCell ref="C52:G52"/>
    <mergeCell ref="AG52:AM52"/>
    <mergeCell ref="I52:AF52"/>
    <mergeCell ref="AN52:AP52"/>
  </mergeCells>
  <hyperlinks>
    <hyperlink ref="A55" location="'SO 01 - Přechod pro chodce'!C2" display="/" xr:uid="{00000000-0004-0000-0000-000000000000}"/>
    <hyperlink ref="A56" location="'SO 02 - Kontejnerové stání'!C2" display="/" xr:uid="{00000000-0004-0000-0000-000001000000}"/>
    <hyperlink ref="A57" location="'SO 03 - Osvětlení přechodu'!C2" display="/" xr:uid="{00000000-0004-0000-0000-000002000000}"/>
    <hyperlink ref="A58" location="'VON - Vedlejší a ostatní 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2:BM336"/>
  <sheetViews>
    <sheetView showGridLines="0" topLeftCell="A92" workbookViewId="0">
      <selection activeCell="F92" sqref="F9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AT2" s="17" t="s">
        <v>83</v>
      </c>
    </row>
    <row r="3" spans="1:46" s="1" customFormat="1" ht="6.95" hidden="1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84</v>
      </c>
    </row>
    <row r="4" spans="1:46" s="1" customFormat="1" ht="24.95" hidden="1" customHeight="1">
      <c r="B4" s="20"/>
      <c r="D4" s="103" t="s">
        <v>94</v>
      </c>
      <c r="L4" s="20"/>
      <c r="M4" s="104" t="s">
        <v>10</v>
      </c>
      <c r="AT4" s="17" t="s">
        <v>4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105" t="s">
        <v>15</v>
      </c>
      <c r="L6" s="20"/>
    </row>
    <row r="7" spans="1:46" s="1" customFormat="1" ht="16.5" hidden="1" customHeight="1">
      <c r="B7" s="20"/>
      <c r="E7" s="287" t="str">
        <f>'Rekapitulace stavby'!K6</f>
        <v>Nový přechod pro chodce v ul.Ant. Sochora, pod ul. Koperníkova</v>
      </c>
      <c r="F7" s="288"/>
      <c r="G7" s="288"/>
      <c r="H7" s="288"/>
      <c r="L7" s="20"/>
    </row>
    <row r="8" spans="1:46" s="2" customFormat="1" ht="12" hidden="1" customHeight="1">
      <c r="A8" s="34"/>
      <c r="B8" s="39"/>
      <c r="C8" s="34"/>
      <c r="D8" s="105" t="s">
        <v>95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hidden="1" customHeight="1">
      <c r="A9" s="34"/>
      <c r="B9" s="39"/>
      <c r="C9" s="34"/>
      <c r="D9" s="34"/>
      <c r="E9" s="289" t="s">
        <v>96</v>
      </c>
      <c r="F9" s="290"/>
      <c r="G9" s="290"/>
      <c r="H9" s="290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idden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hidden="1" customHeight="1">
      <c r="A11" s="34"/>
      <c r="B11" s="39"/>
      <c r="C11" s="34"/>
      <c r="D11" s="105" t="s">
        <v>17</v>
      </c>
      <c r="E11" s="34"/>
      <c r="F11" s="107" t="s">
        <v>18</v>
      </c>
      <c r="G11" s="34"/>
      <c r="H11" s="34"/>
      <c r="I11" s="105" t="s">
        <v>19</v>
      </c>
      <c r="J11" s="107" t="s">
        <v>18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hidden="1" customHeight="1">
      <c r="A12" s="34"/>
      <c r="B12" s="39"/>
      <c r="C12" s="34"/>
      <c r="D12" s="105" t="s">
        <v>20</v>
      </c>
      <c r="E12" s="34"/>
      <c r="F12" s="107" t="s">
        <v>21</v>
      </c>
      <c r="G12" s="34"/>
      <c r="H12" s="34"/>
      <c r="I12" s="105" t="s">
        <v>22</v>
      </c>
      <c r="J12" s="108">
        <f>'Rekapitulace stavby'!AN8</f>
        <v>46085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hidden="1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hidden="1" customHeight="1">
      <c r="A14" s="34"/>
      <c r="B14" s="39"/>
      <c r="C14" s="34"/>
      <c r="D14" s="105" t="s">
        <v>23</v>
      </c>
      <c r="E14" s="34"/>
      <c r="F14" s="34"/>
      <c r="G14" s="34"/>
      <c r="H14" s="34"/>
      <c r="I14" s="105" t="s">
        <v>24</v>
      </c>
      <c r="J14" s="107" t="s">
        <v>25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hidden="1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28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hidden="1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hidden="1" customHeight="1">
      <c r="A17" s="34"/>
      <c r="B17" s="39"/>
      <c r="C17" s="34"/>
      <c r="D17" s="105" t="s">
        <v>29</v>
      </c>
      <c r="E17" s="34"/>
      <c r="F17" s="34"/>
      <c r="G17" s="34"/>
      <c r="H17" s="34"/>
      <c r="I17" s="105" t="s">
        <v>24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hidden="1" customHeight="1">
      <c r="A18" s="34"/>
      <c r="B18" s="39"/>
      <c r="C18" s="34"/>
      <c r="D18" s="34"/>
      <c r="E18" s="291" t="str">
        <f>'Rekapitulace stavby'!E14</f>
        <v>Vyplň údaj</v>
      </c>
      <c r="F18" s="292"/>
      <c r="G18" s="292"/>
      <c r="H18" s="292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hidden="1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hidden="1" customHeight="1">
      <c r="A20" s="34"/>
      <c r="B20" s="39"/>
      <c r="C20" s="34"/>
      <c r="D20" s="105" t="s">
        <v>31</v>
      </c>
      <c r="E20" s="34"/>
      <c r="F20" s="34"/>
      <c r="G20" s="34"/>
      <c r="H20" s="34"/>
      <c r="I20" s="105" t="s">
        <v>24</v>
      </c>
      <c r="J20" s="107" t="s">
        <v>32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hidden="1" customHeight="1">
      <c r="A21" s="34"/>
      <c r="B21" s="39"/>
      <c r="C21" s="34"/>
      <c r="D21" s="34"/>
      <c r="E21" s="107" t="s">
        <v>33</v>
      </c>
      <c r="F21" s="34"/>
      <c r="G21" s="34"/>
      <c r="H21" s="34"/>
      <c r="I21" s="105" t="s">
        <v>27</v>
      </c>
      <c r="J21" s="107" t="s">
        <v>34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hidden="1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hidden="1" customHeight="1">
      <c r="A23" s="34"/>
      <c r="B23" s="39"/>
      <c r="C23" s="34"/>
      <c r="D23" s="105" t="s">
        <v>36</v>
      </c>
      <c r="E23" s="34"/>
      <c r="F23" s="34"/>
      <c r="G23" s="34"/>
      <c r="H23" s="34"/>
      <c r="I23" s="105" t="s">
        <v>24</v>
      </c>
      <c r="J23" s="107" t="s">
        <v>18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hidden="1" customHeight="1">
      <c r="A24" s="34"/>
      <c r="B24" s="39"/>
      <c r="C24" s="34"/>
      <c r="D24" s="34"/>
      <c r="E24" s="107" t="s">
        <v>37</v>
      </c>
      <c r="F24" s="34"/>
      <c r="G24" s="34"/>
      <c r="H24" s="34"/>
      <c r="I24" s="105" t="s">
        <v>27</v>
      </c>
      <c r="J24" s="107" t="s">
        <v>18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hidden="1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hidden="1" customHeight="1">
      <c r="A26" s="34"/>
      <c r="B26" s="39"/>
      <c r="C26" s="34"/>
      <c r="D26" s="105" t="s">
        <v>38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hidden="1" customHeight="1">
      <c r="A27" s="109"/>
      <c r="B27" s="110"/>
      <c r="C27" s="109"/>
      <c r="D27" s="109"/>
      <c r="E27" s="293" t="s">
        <v>18</v>
      </c>
      <c r="F27" s="293"/>
      <c r="G27" s="293"/>
      <c r="H27" s="293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hidden="1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hidden="1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hidden="1" customHeight="1">
      <c r="A30" s="34"/>
      <c r="B30" s="39"/>
      <c r="C30" s="34"/>
      <c r="D30" s="113" t="s">
        <v>40</v>
      </c>
      <c r="E30" s="34"/>
      <c r="F30" s="34"/>
      <c r="G30" s="34"/>
      <c r="H30" s="34"/>
      <c r="I30" s="34"/>
      <c r="J30" s="114">
        <f>ROUND(J85,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hidden="1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hidden="1" customHeight="1">
      <c r="A32" s="34"/>
      <c r="B32" s="39"/>
      <c r="C32" s="34"/>
      <c r="D32" s="34"/>
      <c r="E32" s="34"/>
      <c r="F32" s="115" t="s">
        <v>42</v>
      </c>
      <c r="G32" s="34"/>
      <c r="H32" s="34"/>
      <c r="I32" s="115" t="s">
        <v>41</v>
      </c>
      <c r="J32" s="115" t="s">
        <v>43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116" t="s">
        <v>44</v>
      </c>
      <c r="E33" s="105" t="s">
        <v>45</v>
      </c>
      <c r="F33" s="117">
        <f>ROUND((SUM(BE85:BE335)),  2)</f>
        <v>0</v>
      </c>
      <c r="G33" s="34"/>
      <c r="H33" s="34"/>
      <c r="I33" s="118">
        <v>0.21</v>
      </c>
      <c r="J33" s="117">
        <f>ROUND(((SUM(BE85:BE335))*I33),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05" t="s">
        <v>46</v>
      </c>
      <c r="F34" s="117">
        <f>ROUND((SUM(BF85:BF335)),  2)</f>
        <v>0</v>
      </c>
      <c r="G34" s="34"/>
      <c r="H34" s="34"/>
      <c r="I34" s="118">
        <v>0.12</v>
      </c>
      <c r="J34" s="117">
        <f>ROUND(((SUM(BF85:BF335))*I34),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47</v>
      </c>
      <c r="F35" s="117">
        <f>ROUND((SUM(BG85:BG335)),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48</v>
      </c>
      <c r="F36" s="117">
        <f>ROUND((SUM(BH85:BH335)),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49</v>
      </c>
      <c r="F37" s="117">
        <f>ROUND((SUM(BI85:BI335)),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hidden="1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hidden="1" customHeight="1">
      <c r="A39" s="34"/>
      <c r="B39" s="39"/>
      <c r="C39" s="119"/>
      <c r="D39" s="120" t="s">
        <v>50</v>
      </c>
      <c r="E39" s="121"/>
      <c r="F39" s="121"/>
      <c r="G39" s="122" t="s">
        <v>51</v>
      </c>
      <c r="H39" s="123" t="s">
        <v>52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hidden="1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hidden="1"/>
    <row r="42" spans="1:31" hidden="1"/>
    <row r="43" spans="1:31" hidden="1"/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97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15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285" t="str">
        <f>E7</f>
        <v>Nový přechod pro chodce v ul.Ant. Sochora, pod ul. Koperníkova</v>
      </c>
      <c r="F48" s="286"/>
      <c r="G48" s="286"/>
      <c r="H48" s="286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95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264" t="str">
        <f>E9</f>
        <v>SO 01 - Přechod pro chodce</v>
      </c>
      <c r="F50" s="284"/>
      <c r="G50" s="284"/>
      <c r="H50" s="28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20</v>
      </c>
      <c r="D52" s="36"/>
      <c r="E52" s="36"/>
      <c r="F52" s="27" t="str">
        <f>F12</f>
        <v xml:space="preserve"> </v>
      </c>
      <c r="G52" s="36"/>
      <c r="H52" s="36"/>
      <c r="I52" s="29" t="s">
        <v>22</v>
      </c>
      <c r="J52" s="59">
        <f>IF(J12="","",J12)</f>
        <v>46085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customHeight="1">
      <c r="A54" s="34"/>
      <c r="B54" s="35"/>
      <c r="C54" s="29" t="s">
        <v>23</v>
      </c>
      <c r="D54" s="36"/>
      <c r="E54" s="36"/>
      <c r="F54" s="27" t="str">
        <f>E15</f>
        <v>STATUTÁRNÍ MĚSTO TEPLICE</v>
      </c>
      <c r="G54" s="36"/>
      <c r="H54" s="36"/>
      <c r="I54" s="29" t="s">
        <v>31</v>
      </c>
      <c r="J54" s="32" t="str">
        <f>E21</f>
        <v>PROJEKTY CHLADNÝ s.r.o.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36</v>
      </c>
      <c r="J55" s="32" t="str">
        <f>E24</f>
        <v>Ladislav Marek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98</v>
      </c>
      <c r="D57" s="131"/>
      <c r="E57" s="131"/>
      <c r="F57" s="131"/>
      <c r="G57" s="131"/>
      <c r="H57" s="131"/>
      <c r="I57" s="131"/>
      <c r="J57" s="132" t="s">
        <v>99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72</v>
      </c>
      <c r="D59" s="36"/>
      <c r="E59" s="36"/>
      <c r="F59" s="36"/>
      <c r="G59" s="36"/>
      <c r="H59" s="36"/>
      <c r="I59" s="36"/>
      <c r="J59" s="77">
        <f>J85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100</v>
      </c>
    </row>
    <row r="60" spans="1:47" s="9" customFormat="1" ht="24.95" customHeight="1">
      <c r="B60" s="134"/>
      <c r="C60" s="135"/>
      <c r="D60" s="136" t="s">
        <v>101</v>
      </c>
      <c r="E60" s="137"/>
      <c r="F60" s="137"/>
      <c r="G60" s="137"/>
      <c r="H60" s="137"/>
      <c r="I60" s="137"/>
      <c r="J60" s="138">
        <f>J86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102</v>
      </c>
      <c r="E61" s="143"/>
      <c r="F61" s="143"/>
      <c r="G61" s="143"/>
      <c r="H61" s="143"/>
      <c r="I61" s="143"/>
      <c r="J61" s="144">
        <f>J87</f>
        <v>0</v>
      </c>
      <c r="K61" s="141"/>
      <c r="L61" s="145"/>
    </row>
    <row r="62" spans="1:47" s="10" customFormat="1" ht="19.899999999999999" customHeight="1">
      <c r="B62" s="140"/>
      <c r="C62" s="141"/>
      <c r="D62" s="142" t="s">
        <v>103</v>
      </c>
      <c r="E62" s="143"/>
      <c r="F62" s="143"/>
      <c r="G62" s="143"/>
      <c r="H62" s="143"/>
      <c r="I62" s="143"/>
      <c r="J62" s="144">
        <f>J178</f>
        <v>0</v>
      </c>
      <c r="K62" s="141"/>
      <c r="L62" s="145"/>
    </row>
    <row r="63" spans="1:47" s="10" customFormat="1" ht="19.899999999999999" customHeight="1">
      <c r="B63" s="140"/>
      <c r="C63" s="141"/>
      <c r="D63" s="142" t="s">
        <v>104</v>
      </c>
      <c r="E63" s="143"/>
      <c r="F63" s="143"/>
      <c r="G63" s="143"/>
      <c r="H63" s="143"/>
      <c r="I63" s="143"/>
      <c r="J63" s="144">
        <f>J268</f>
        <v>0</v>
      </c>
      <c r="K63" s="141"/>
      <c r="L63" s="145"/>
    </row>
    <row r="64" spans="1:47" s="10" customFormat="1" ht="19.899999999999999" customHeight="1">
      <c r="B64" s="140"/>
      <c r="C64" s="141"/>
      <c r="D64" s="142" t="s">
        <v>105</v>
      </c>
      <c r="E64" s="143"/>
      <c r="F64" s="143"/>
      <c r="G64" s="143"/>
      <c r="H64" s="143"/>
      <c r="I64" s="143"/>
      <c r="J64" s="144">
        <f>J321</f>
        <v>0</v>
      </c>
      <c r="K64" s="141"/>
      <c r="L64" s="145"/>
    </row>
    <row r="65" spans="1:31" s="10" customFormat="1" ht="19.899999999999999" customHeight="1">
      <c r="B65" s="140"/>
      <c r="C65" s="141"/>
      <c r="D65" s="142" t="s">
        <v>106</v>
      </c>
      <c r="E65" s="143"/>
      <c r="F65" s="143"/>
      <c r="G65" s="143"/>
      <c r="H65" s="143"/>
      <c r="I65" s="143"/>
      <c r="J65" s="144">
        <f>J333</f>
        <v>0</v>
      </c>
      <c r="K65" s="141"/>
      <c r="L65" s="145"/>
    </row>
    <row r="66" spans="1:31" s="2" customFormat="1" ht="21.75" customHeight="1">
      <c r="A66" s="34"/>
      <c r="B66" s="35"/>
      <c r="C66" s="36"/>
      <c r="D66" s="36"/>
      <c r="E66" s="36"/>
      <c r="F66" s="36"/>
      <c r="G66" s="36"/>
      <c r="H66" s="36"/>
      <c r="I66" s="36"/>
      <c r="J66" s="36"/>
      <c r="K66" s="36"/>
      <c r="L66" s="106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</row>
    <row r="67" spans="1:31" s="2" customFormat="1" ht="6.95" customHeight="1">
      <c r="A67" s="34"/>
      <c r="B67" s="47"/>
      <c r="C67" s="48"/>
      <c r="D67" s="48"/>
      <c r="E67" s="48"/>
      <c r="F67" s="48"/>
      <c r="G67" s="48"/>
      <c r="H67" s="48"/>
      <c r="I67" s="48"/>
      <c r="J67" s="48"/>
      <c r="K67" s="48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71" spans="1:31" s="2" customFormat="1" ht="6.95" customHeight="1">
      <c r="A71" s="34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24.95" customHeight="1">
      <c r="A72" s="34"/>
      <c r="B72" s="35"/>
      <c r="C72" s="23" t="s">
        <v>107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6.95" customHeight="1">
      <c r="A73" s="34"/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15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6.5" customHeight="1">
      <c r="A75" s="34"/>
      <c r="B75" s="35"/>
      <c r="C75" s="36"/>
      <c r="D75" s="36"/>
      <c r="E75" s="285" t="str">
        <f>E7</f>
        <v>Nový přechod pro chodce v ul.Ant. Sochora, pod ul. Koperníkova</v>
      </c>
      <c r="F75" s="286"/>
      <c r="G75" s="286"/>
      <c r="H75" s="286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2" customHeight="1">
      <c r="A76" s="34"/>
      <c r="B76" s="35"/>
      <c r="C76" s="29" t="s">
        <v>95</v>
      </c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6.5" customHeight="1">
      <c r="A77" s="34"/>
      <c r="B77" s="35"/>
      <c r="C77" s="36"/>
      <c r="D77" s="36"/>
      <c r="E77" s="264" t="str">
        <f>E9</f>
        <v>SO 01 - Přechod pro chodce</v>
      </c>
      <c r="F77" s="284"/>
      <c r="G77" s="284"/>
      <c r="H77" s="284"/>
      <c r="I77" s="36"/>
      <c r="J77" s="36"/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2" customHeight="1">
      <c r="A79" s="34"/>
      <c r="B79" s="35"/>
      <c r="C79" s="29" t="s">
        <v>20</v>
      </c>
      <c r="D79" s="36"/>
      <c r="E79" s="36"/>
      <c r="F79" s="27" t="str">
        <f>F12</f>
        <v xml:space="preserve"> </v>
      </c>
      <c r="G79" s="36"/>
      <c r="H79" s="36"/>
      <c r="I79" s="29" t="s">
        <v>22</v>
      </c>
      <c r="J79" s="59">
        <f>IF(J12="","",J12)</f>
        <v>46085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6.95" customHeight="1">
      <c r="A80" s="34"/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25.7" customHeight="1">
      <c r="A81" s="34"/>
      <c r="B81" s="35"/>
      <c r="C81" s="29" t="s">
        <v>23</v>
      </c>
      <c r="D81" s="36"/>
      <c r="E81" s="36"/>
      <c r="F81" s="27" t="str">
        <f>E15</f>
        <v>STATUTÁRNÍ MĚSTO TEPLICE</v>
      </c>
      <c r="G81" s="36"/>
      <c r="H81" s="36"/>
      <c r="I81" s="29" t="s">
        <v>31</v>
      </c>
      <c r="J81" s="32" t="str">
        <f>E21</f>
        <v>PROJEKTY CHLADNÝ s.r.o.</v>
      </c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5.2" customHeight="1">
      <c r="A82" s="34"/>
      <c r="B82" s="35"/>
      <c r="C82" s="29" t="s">
        <v>29</v>
      </c>
      <c r="D82" s="36"/>
      <c r="E82" s="36"/>
      <c r="F82" s="27" t="str">
        <f>IF(E18="","",E18)</f>
        <v>Vyplň údaj</v>
      </c>
      <c r="G82" s="36"/>
      <c r="H82" s="36"/>
      <c r="I82" s="29" t="s">
        <v>36</v>
      </c>
      <c r="J82" s="32" t="str">
        <f>E24</f>
        <v>Ladislav Marek</v>
      </c>
      <c r="K82" s="36"/>
      <c r="L82" s="10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10.3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10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11" customFormat="1" ht="29.25" customHeight="1">
      <c r="A84" s="146"/>
      <c r="B84" s="147"/>
      <c r="C84" s="148" t="s">
        <v>108</v>
      </c>
      <c r="D84" s="149" t="s">
        <v>59</v>
      </c>
      <c r="E84" s="149" t="s">
        <v>55</v>
      </c>
      <c r="F84" s="149" t="s">
        <v>56</v>
      </c>
      <c r="G84" s="149" t="s">
        <v>109</v>
      </c>
      <c r="H84" s="149" t="s">
        <v>110</v>
      </c>
      <c r="I84" s="149" t="s">
        <v>111</v>
      </c>
      <c r="J84" s="149" t="s">
        <v>99</v>
      </c>
      <c r="K84" s="150" t="s">
        <v>112</v>
      </c>
      <c r="L84" s="151"/>
      <c r="M84" s="68" t="s">
        <v>18</v>
      </c>
      <c r="N84" s="69" t="s">
        <v>44</v>
      </c>
      <c r="O84" s="69" t="s">
        <v>113</v>
      </c>
      <c r="P84" s="69" t="s">
        <v>114</v>
      </c>
      <c r="Q84" s="69" t="s">
        <v>115</v>
      </c>
      <c r="R84" s="69" t="s">
        <v>116</v>
      </c>
      <c r="S84" s="69" t="s">
        <v>117</v>
      </c>
      <c r="T84" s="70" t="s">
        <v>118</v>
      </c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</row>
    <row r="85" spans="1:65" s="2" customFormat="1" ht="22.9" customHeight="1">
      <c r="A85" s="34"/>
      <c r="B85" s="35"/>
      <c r="C85" s="75" t="s">
        <v>119</v>
      </c>
      <c r="D85" s="36"/>
      <c r="E85" s="36"/>
      <c r="F85" s="36"/>
      <c r="G85" s="36"/>
      <c r="H85" s="36"/>
      <c r="I85" s="36"/>
      <c r="J85" s="152">
        <f>BK85</f>
        <v>0</v>
      </c>
      <c r="K85" s="36"/>
      <c r="L85" s="39"/>
      <c r="M85" s="71"/>
      <c r="N85" s="153"/>
      <c r="O85" s="72"/>
      <c r="P85" s="154">
        <f>P86</f>
        <v>0</v>
      </c>
      <c r="Q85" s="72"/>
      <c r="R85" s="154">
        <f>R86</f>
        <v>42.903041600000009</v>
      </c>
      <c r="S85" s="72"/>
      <c r="T85" s="155">
        <f>T86</f>
        <v>58.591000000000001</v>
      </c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73</v>
      </c>
      <c r="AU85" s="17" t="s">
        <v>100</v>
      </c>
      <c r="BK85" s="156">
        <f>BK86</f>
        <v>0</v>
      </c>
    </row>
    <row r="86" spans="1:65" s="12" customFormat="1" ht="25.9" customHeight="1">
      <c r="B86" s="157"/>
      <c r="C86" s="158"/>
      <c r="D86" s="159" t="s">
        <v>73</v>
      </c>
      <c r="E86" s="160" t="s">
        <v>120</v>
      </c>
      <c r="F86" s="160" t="s">
        <v>121</v>
      </c>
      <c r="G86" s="158"/>
      <c r="H86" s="158"/>
      <c r="I86" s="161"/>
      <c r="J86" s="162">
        <f>BK86</f>
        <v>0</v>
      </c>
      <c r="K86" s="158"/>
      <c r="L86" s="163"/>
      <c r="M86" s="164"/>
      <c r="N86" s="165"/>
      <c r="O86" s="165"/>
      <c r="P86" s="166">
        <f>P87+P178+P268+P321+P333</f>
        <v>0</v>
      </c>
      <c r="Q86" s="165"/>
      <c r="R86" s="166">
        <f>R87+R178+R268+R321+R333</f>
        <v>42.903041600000009</v>
      </c>
      <c r="S86" s="165"/>
      <c r="T86" s="167">
        <f>T87+T178+T268+T321+T333</f>
        <v>58.591000000000001</v>
      </c>
      <c r="AR86" s="168" t="s">
        <v>82</v>
      </c>
      <c r="AT86" s="169" t="s">
        <v>73</v>
      </c>
      <c r="AU86" s="169" t="s">
        <v>74</v>
      </c>
      <c r="AY86" s="168" t="s">
        <v>122</v>
      </c>
      <c r="BK86" s="170">
        <f>BK87+BK178+BK268+BK321+BK333</f>
        <v>0</v>
      </c>
    </row>
    <row r="87" spans="1:65" s="12" customFormat="1" ht="22.9" customHeight="1">
      <c r="B87" s="157"/>
      <c r="C87" s="158"/>
      <c r="D87" s="159" t="s">
        <v>73</v>
      </c>
      <c r="E87" s="171" t="s">
        <v>82</v>
      </c>
      <c r="F87" s="171" t="s">
        <v>123</v>
      </c>
      <c r="G87" s="158"/>
      <c r="H87" s="158"/>
      <c r="I87" s="161"/>
      <c r="J87" s="172">
        <f>BK87</f>
        <v>0</v>
      </c>
      <c r="K87" s="158"/>
      <c r="L87" s="163"/>
      <c r="M87" s="164"/>
      <c r="N87" s="165"/>
      <c r="O87" s="165"/>
      <c r="P87" s="166">
        <f>SUM(P88:P177)</f>
        <v>0</v>
      </c>
      <c r="Q87" s="165"/>
      <c r="R87" s="166">
        <f>SUM(R88:R177)</f>
        <v>3.4400000000000003E-3</v>
      </c>
      <c r="S87" s="165"/>
      <c r="T87" s="167">
        <f>SUM(T88:T177)</f>
        <v>58.334000000000003</v>
      </c>
      <c r="AR87" s="168" t="s">
        <v>82</v>
      </c>
      <c r="AT87" s="169" t="s">
        <v>73</v>
      </c>
      <c r="AU87" s="169" t="s">
        <v>82</v>
      </c>
      <c r="AY87" s="168" t="s">
        <v>122</v>
      </c>
      <c r="BK87" s="170">
        <f>SUM(BK88:BK177)</f>
        <v>0</v>
      </c>
    </row>
    <row r="88" spans="1:65" s="2" customFormat="1" ht="37.9" customHeight="1">
      <c r="A88" s="34"/>
      <c r="B88" s="35"/>
      <c r="C88" s="173" t="s">
        <v>82</v>
      </c>
      <c r="D88" s="173" t="s">
        <v>124</v>
      </c>
      <c r="E88" s="174" t="s">
        <v>125</v>
      </c>
      <c r="F88" s="175" t="s">
        <v>126</v>
      </c>
      <c r="G88" s="176" t="s">
        <v>127</v>
      </c>
      <c r="H88" s="177">
        <v>10</v>
      </c>
      <c r="I88" s="178"/>
      <c r="J88" s="179">
        <f>ROUND(I88*H88,2)</f>
        <v>0</v>
      </c>
      <c r="K88" s="175" t="s">
        <v>128</v>
      </c>
      <c r="L88" s="39"/>
      <c r="M88" s="180" t="s">
        <v>18</v>
      </c>
      <c r="N88" s="181" t="s">
        <v>45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0.26</v>
      </c>
      <c r="T88" s="183">
        <f>S88*H88</f>
        <v>2.6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129</v>
      </c>
      <c r="AT88" s="184" t="s">
        <v>124</v>
      </c>
      <c r="AU88" s="184" t="s">
        <v>84</v>
      </c>
      <c r="AY88" s="17" t="s">
        <v>122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82</v>
      </c>
      <c r="BK88" s="185">
        <f>ROUND(I88*H88,2)</f>
        <v>0</v>
      </c>
      <c r="BL88" s="17" t="s">
        <v>129</v>
      </c>
      <c r="BM88" s="184" t="s">
        <v>130</v>
      </c>
    </row>
    <row r="89" spans="1:65" s="2" customFormat="1">
      <c r="A89" s="34"/>
      <c r="B89" s="35"/>
      <c r="C89" s="36"/>
      <c r="D89" s="186" t="s">
        <v>131</v>
      </c>
      <c r="E89" s="36"/>
      <c r="F89" s="187" t="s">
        <v>132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131</v>
      </c>
      <c r="AU89" s="17" t="s">
        <v>84</v>
      </c>
    </row>
    <row r="90" spans="1:65" s="13" customFormat="1">
      <c r="B90" s="191"/>
      <c r="C90" s="192"/>
      <c r="D90" s="193" t="s">
        <v>133</v>
      </c>
      <c r="E90" s="194" t="s">
        <v>18</v>
      </c>
      <c r="F90" s="195" t="s">
        <v>134</v>
      </c>
      <c r="G90" s="192"/>
      <c r="H90" s="194" t="s">
        <v>18</v>
      </c>
      <c r="I90" s="196"/>
      <c r="J90" s="192"/>
      <c r="K90" s="192"/>
      <c r="L90" s="197"/>
      <c r="M90" s="198"/>
      <c r="N90" s="199"/>
      <c r="O90" s="199"/>
      <c r="P90" s="199"/>
      <c r="Q90" s="199"/>
      <c r="R90" s="199"/>
      <c r="S90" s="199"/>
      <c r="T90" s="200"/>
      <c r="AT90" s="201" t="s">
        <v>133</v>
      </c>
      <c r="AU90" s="201" t="s">
        <v>84</v>
      </c>
      <c r="AV90" s="13" t="s">
        <v>82</v>
      </c>
      <c r="AW90" s="13" t="s">
        <v>35</v>
      </c>
      <c r="AX90" s="13" t="s">
        <v>74</v>
      </c>
      <c r="AY90" s="201" t="s">
        <v>122</v>
      </c>
    </row>
    <row r="91" spans="1:65" s="14" customFormat="1">
      <c r="B91" s="202"/>
      <c r="C91" s="203"/>
      <c r="D91" s="193" t="s">
        <v>133</v>
      </c>
      <c r="E91" s="204" t="s">
        <v>18</v>
      </c>
      <c r="F91" s="205" t="s">
        <v>135</v>
      </c>
      <c r="G91" s="203"/>
      <c r="H91" s="206">
        <v>10</v>
      </c>
      <c r="I91" s="207"/>
      <c r="J91" s="203"/>
      <c r="K91" s="203"/>
      <c r="L91" s="208"/>
      <c r="M91" s="209"/>
      <c r="N91" s="210"/>
      <c r="O91" s="210"/>
      <c r="P91" s="210"/>
      <c r="Q91" s="210"/>
      <c r="R91" s="210"/>
      <c r="S91" s="210"/>
      <c r="T91" s="211"/>
      <c r="AT91" s="212" t="s">
        <v>133</v>
      </c>
      <c r="AU91" s="212" t="s">
        <v>84</v>
      </c>
      <c r="AV91" s="14" t="s">
        <v>84</v>
      </c>
      <c r="AW91" s="14" t="s">
        <v>35</v>
      </c>
      <c r="AX91" s="14" t="s">
        <v>82</v>
      </c>
      <c r="AY91" s="212" t="s">
        <v>122</v>
      </c>
    </row>
    <row r="92" spans="1:65" s="2" customFormat="1" ht="37.9" customHeight="1">
      <c r="A92" s="34"/>
      <c r="B92" s="35"/>
      <c r="C92" s="173" t="s">
        <v>84</v>
      </c>
      <c r="D92" s="173" t="s">
        <v>124</v>
      </c>
      <c r="E92" s="174" t="s">
        <v>136</v>
      </c>
      <c r="F92" s="175" t="s">
        <v>137</v>
      </c>
      <c r="G92" s="176" t="s">
        <v>127</v>
      </c>
      <c r="H92" s="177">
        <v>14</v>
      </c>
      <c r="I92" s="178"/>
      <c r="J92" s="179">
        <f>ROUND(I92*H92,2)</f>
        <v>0</v>
      </c>
      <c r="K92" s="175" t="s">
        <v>128</v>
      </c>
      <c r="L92" s="39"/>
      <c r="M92" s="180" t="s">
        <v>18</v>
      </c>
      <c r="N92" s="181" t="s">
        <v>45</v>
      </c>
      <c r="O92" s="64"/>
      <c r="P92" s="182">
        <f>O92*H92</f>
        <v>0</v>
      </c>
      <c r="Q92" s="182">
        <v>0</v>
      </c>
      <c r="R92" s="182">
        <f>Q92*H92</f>
        <v>0</v>
      </c>
      <c r="S92" s="182">
        <v>0.26</v>
      </c>
      <c r="T92" s="183">
        <f>S92*H92</f>
        <v>3.64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4" t="s">
        <v>129</v>
      </c>
      <c r="AT92" s="184" t="s">
        <v>124</v>
      </c>
      <c r="AU92" s="184" t="s">
        <v>84</v>
      </c>
      <c r="AY92" s="17" t="s">
        <v>122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7" t="s">
        <v>82</v>
      </c>
      <c r="BK92" s="185">
        <f>ROUND(I92*H92,2)</f>
        <v>0</v>
      </c>
      <c r="BL92" s="17" t="s">
        <v>129</v>
      </c>
      <c r="BM92" s="184" t="s">
        <v>138</v>
      </c>
    </row>
    <row r="93" spans="1:65" s="2" customFormat="1">
      <c r="A93" s="34"/>
      <c r="B93" s="35"/>
      <c r="C93" s="36"/>
      <c r="D93" s="186" t="s">
        <v>131</v>
      </c>
      <c r="E93" s="36"/>
      <c r="F93" s="187" t="s">
        <v>139</v>
      </c>
      <c r="G93" s="36"/>
      <c r="H93" s="36"/>
      <c r="I93" s="188"/>
      <c r="J93" s="36"/>
      <c r="K93" s="36"/>
      <c r="L93" s="39"/>
      <c r="M93" s="189"/>
      <c r="N93" s="190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131</v>
      </c>
      <c r="AU93" s="17" t="s">
        <v>84</v>
      </c>
    </row>
    <row r="94" spans="1:65" s="13" customFormat="1">
      <c r="B94" s="191"/>
      <c r="C94" s="192"/>
      <c r="D94" s="193" t="s">
        <v>133</v>
      </c>
      <c r="E94" s="194" t="s">
        <v>18</v>
      </c>
      <c r="F94" s="195" t="s">
        <v>140</v>
      </c>
      <c r="G94" s="192"/>
      <c r="H94" s="194" t="s">
        <v>18</v>
      </c>
      <c r="I94" s="196"/>
      <c r="J94" s="192"/>
      <c r="K94" s="192"/>
      <c r="L94" s="197"/>
      <c r="M94" s="198"/>
      <c r="N94" s="199"/>
      <c r="O94" s="199"/>
      <c r="P94" s="199"/>
      <c r="Q94" s="199"/>
      <c r="R94" s="199"/>
      <c r="S94" s="199"/>
      <c r="T94" s="200"/>
      <c r="AT94" s="201" t="s">
        <v>133</v>
      </c>
      <c r="AU94" s="201" t="s">
        <v>84</v>
      </c>
      <c r="AV94" s="13" t="s">
        <v>82</v>
      </c>
      <c r="AW94" s="13" t="s">
        <v>35</v>
      </c>
      <c r="AX94" s="13" t="s">
        <v>74</v>
      </c>
      <c r="AY94" s="201" t="s">
        <v>122</v>
      </c>
    </row>
    <row r="95" spans="1:65" s="14" customFormat="1">
      <c r="B95" s="202"/>
      <c r="C95" s="203"/>
      <c r="D95" s="193" t="s">
        <v>133</v>
      </c>
      <c r="E95" s="204" t="s">
        <v>18</v>
      </c>
      <c r="F95" s="205" t="s">
        <v>141</v>
      </c>
      <c r="G95" s="203"/>
      <c r="H95" s="206">
        <v>11</v>
      </c>
      <c r="I95" s="207"/>
      <c r="J95" s="203"/>
      <c r="K95" s="203"/>
      <c r="L95" s="208"/>
      <c r="M95" s="209"/>
      <c r="N95" s="210"/>
      <c r="O95" s="210"/>
      <c r="P95" s="210"/>
      <c r="Q95" s="210"/>
      <c r="R95" s="210"/>
      <c r="S95" s="210"/>
      <c r="T95" s="211"/>
      <c r="AT95" s="212" t="s">
        <v>133</v>
      </c>
      <c r="AU95" s="212" t="s">
        <v>84</v>
      </c>
      <c r="AV95" s="14" t="s">
        <v>84</v>
      </c>
      <c r="AW95" s="14" t="s">
        <v>35</v>
      </c>
      <c r="AX95" s="14" t="s">
        <v>74</v>
      </c>
      <c r="AY95" s="212" t="s">
        <v>122</v>
      </c>
    </row>
    <row r="96" spans="1:65" s="13" customFormat="1">
      <c r="B96" s="191"/>
      <c r="C96" s="192"/>
      <c r="D96" s="193" t="s">
        <v>133</v>
      </c>
      <c r="E96" s="194" t="s">
        <v>18</v>
      </c>
      <c r="F96" s="195" t="s">
        <v>142</v>
      </c>
      <c r="G96" s="192"/>
      <c r="H96" s="194" t="s">
        <v>18</v>
      </c>
      <c r="I96" s="196"/>
      <c r="J96" s="192"/>
      <c r="K96" s="192"/>
      <c r="L96" s="197"/>
      <c r="M96" s="198"/>
      <c r="N96" s="199"/>
      <c r="O96" s="199"/>
      <c r="P96" s="199"/>
      <c r="Q96" s="199"/>
      <c r="R96" s="199"/>
      <c r="S96" s="199"/>
      <c r="T96" s="200"/>
      <c r="AT96" s="201" t="s">
        <v>133</v>
      </c>
      <c r="AU96" s="201" t="s">
        <v>84</v>
      </c>
      <c r="AV96" s="13" t="s">
        <v>82</v>
      </c>
      <c r="AW96" s="13" t="s">
        <v>35</v>
      </c>
      <c r="AX96" s="13" t="s">
        <v>74</v>
      </c>
      <c r="AY96" s="201" t="s">
        <v>122</v>
      </c>
    </row>
    <row r="97" spans="1:65" s="14" customFormat="1">
      <c r="B97" s="202"/>
      <c r="C97" s="203"/>
      <c r="D97" s="193" t="s">
        <v>133</v>
      </c>
      <c r="E97" s="204" t="s">
        <v>18</v>
      </c>
      <c r="F97" s="205" t="s">
        <v>143</v>
      </c>
      <c r="G97" s="203"/>
      <c r="H97" s="206">
        <v>3</v>
      </c>
      <c r="I97" s="207"/>
      <c r="J97" s="203"/>
      <c r="K97" s="203"/>
      <c r="L97" s="208"/>
      <c r="M97" s="209"/>
      <c r="N97" s="210"/>
      <c r="O97" s="210"/>
      <c r="P97" s="210"/>
      <c r="Q97" s="210"/>
      <c r="R97" s="210"/>
      <c r="S97" s="210"/>
      <c r="T97" s="211"/>
      <c r="AT97" s="212" t="s">
        <v>133</v>
      </c>
      <c r="AU97" s="212" t="s">
        <v>84</v>
      </c>
      <c r="AV97" s="14" t="s">
        <v>84</v>
      </c>
      <c r="AW97" s="14" t="s">
        <v>35</v>
      </c>
      <c r="AX97" s="14" t="s">
        <v>74</v>
      </c>
      <c r="AY97" s="212" t="s">
        <v>122</v>
      </c>
    </row>
    <row r="98" spans="1:65" s="15" customFormat="1">
      <c r="B98" s="213"/>
      <c r="C98" s="214"/>
      <c r="D98" s="193" t="s">
        <v>133</v>
      </c>
      <c r="E98" s="215" t="s">
        <v>18</v>
      </c>
      <c r="F98" s="216" t="s">
        <v>144</v>
      </c>
      <c r="G98" s="214"/>
      <c r="H98" s="217">
        <v>14</v>
      </c>
      <c r="I98" s="218"/>
      <c r="J98" s="214"/>
      <c r="K98" s="214"/>
      <c r="L98" s="219"/>
      <c r="M98" s="220"/>
      <c r="N98" s="221"/>
      <c r="O98" s="221"/>
      <c r="P98" s="221"/>
      <c r="Q98" s="221"/>
      <c r="R98" s="221"/>
      <c r="S98" s="221"/>
      <c r="T98" s="222"/>
      <c r="AT98" s="223" t="s">
        <v>133</v>
      </c>
      <c r="AU98" s="223" t="s">
        <v>84</v>
      </c>
      <c r="AV98" s="15" t="s">
        <v>129</v>
      </c>
      <c r="AW98" s="15" t="s">
        <v>35</v>
      </c>
      <c r="AX98" s="15" t="s">
        <v>82</v>
      </c>
      <c r="AY98" s="223" t="s">
        <v>122</v>
      </c>
    </row>
    <row r="99" spans="1:65" s="2" customFormat="1" ht="33" customHeight="1">
      <c r="A99" s="34"/>
      <c r="B99" s="35"/>
      <c r="C99" s="173" t="s">
        <v>145</v>
      </c>
      <c r="D99" s="173" t="s">
        <v>124</v>
      </c>
      <c r="E99" s="174" t="s">
        <v>146</v>
      </c>
      <c r="F99" s="175" t="s">
        <v>147</v>
      </c>
      <c r="G99" s="176" t="s">
        <v>127</v>
      </c>
      <c r="H99" s="177">
        <v>4</v>
      </c>
      <c r="I99" s="178"/>
      <c r="J99" s="179">
        <f>ROUND(I99*H99,2)</f>
        <v>0</v>
      </c>
      <c r="K99" s="175" t="s">
        <v>128</v>
      </c>
      <c r="L99" s="39"/>
      <c r="M99" s="180" t="s">
        <v>18</v>
      </c>
      <c r="N99" s="181" t="s">
        <v>45</v>
      </c>
      <c r="O99" s="64"/>
      <c r="P99" s="182">
        <f>O99*H99</f>
        <v>0</v>
      </c>
      <c r="Q99" s="182">
        <v>0</v>
      </c>
      <c r="R99" s="182">
        <f>Q99*H99</f>
        <v>0</v>
      </c>
      <c r="S99" s="182">
        <v>0.29499999999999998</v>
      </c>
      <c r="T99" s="183">
        <f>S99*H99</f>
        <v>1.18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84" t="s">
        <v>129</v>
      </c>
      <c r="AT99" s="184" t="s">
        <v>124</v>
      </c>
      <c r="AU99" s="184" t="s">
        <v>84</v>
      </c>
      <c r="AY99" s="17" t="s">
        <v>122</v>
      </c>
      <c r="BE99" s="185">
        <f>IF(N99="základní",J99,0)</f>
        <v>0</v>
      </c>
      <c r="BF99" s="185">
        <f>IF(N99="snížená",J99,0)</f>
        <v>0</v>
      </c>
      <c r="BG99" s="185">
        <f>IF(N99="zákl. přenesená",J99,0)</f>
        <v>0</v>
      </c>
      <c r="BH99" s="185">
        <f>IF(N99="sníž. přenesená",J99,0)</f>
        <v>0</v>
      </c>
      <c r="BI99" s="185">
        <f>IF(N99="nulová",J99,0)</f>
        <v>0</v>
      </c>
      <c r="BJ99" s="17" t="s">
        <v>82</v>
      </c>
      <c r="BK99" s="185">
        <f>ROUND(I99*H99,2)</f>
        <v>0</v>
      </c>
      <c r="BL99" s="17" t="s">
        <v>129</v>
      </c>
      <c r="BM99" s="184" t="s">
        <v>148</v>
      </c>
    </row>
    <row r="100" spans="1:65" s="2" customFormat="1">
      <c r="A100" s="34"/>
      <c r="B100" s="35"/>
      <c r="C100" s="36"/>
      <c r="D100" s="186" t="s">
        <v>131</v>
      </c>
      <c r="E100" s="36"/>
      <c r="F100" s="187" t="s">
        <v>149</v>
      </c>
      <c r="G100" s="36"/>
      <c r="H100" s="36"/>
      <c r="I100" s="188"/>
      <c r="J100" s="36"/>
      <c r="K100" s="36"/>
      <c r="L100" s="39"/>
      <c r="M100" s="189"/>
      <c r="N100" s="190"/>
      <c r="O100" s="64"/>
      <c r="P100" s="64"/>
      <c r="Q100" s="64"/>
      <c r="R100" s="64"/>
      <c r="S100" s="64"/>
      <c r="T100" s="65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T100" s="17" t="s">
        <v>131</v>
      </c>
      <c r="AU100" s="17" t="s">
        <v>84</v>
      </c>
    </row>
    <row r="101" spans="1:65" s="13" customFormat="1">
      <c r="B101" s="191"/>
      <c r="C101" s="192"/>
      <c r="D101" s="193" t="s">
        <v>133</v>
      </c>
      <c r="E101" s="194" t="s">
        <v>18</v>
      </c>
      <c r="F101" s="195" t="s">
        <v>150</v>
      </c>
      <c r="G101" s="192"/>
      <c r="H101" s="194" t="s">
        <v>18</v>
      </c>
      <c r="I101" s="196"/>
      <c r="J101" s="192"/>
      <c r="K101" s="192"/>
      <c r="L101" s="197"/>
      <c r="M101" s="198"/>
      <c r="N101" s="199"/>
      <c r="O101" s="199"/>
      <c r="P101" s="199"/>
      <c r="Q101" s="199"/>
      <c r="R101" s="199"/>
      <c r="S101" s="199"/>
      <c r="T101" s="200"/>
      <c r="AT101" s="201" t="s">
        <v>133</v>
      </c>
      <c r="AU101" s="201" t="s">
        <v>84</v>
      </c>
      <c r="AV101" s="13" t="s">
        <v>82</v>
      </c>
      <c r="AW101" s="13" t="s">
        <v>35</v>
      </c>
      <c r="AX101" s="13" t="s">
        <v>74</v>
      </c>
      <c r="AY101" s="201" t="s">
        <v>122</v>
      </c>
    </row>
    <row r="102" spans="1:65" s="14" customFormat="1">
      <c r="B102" s="202"/>
      <c r="C102" s="203"/>
      <c r="D102" s="193" t="s">
        <v>133</v>
      </c>
      <c r="E102" s="204" t="s">
        <v>18</v>
      </c>
      <c r="F102" s="205" t="s">
        <v>151</v>
      </c>
      <c r="G102" s="203"/>
      <c r="H102" s="206">
        <v>4</v>
      </c>
      <c r="I102" s="207"/>
      <c r="J102" s="203"/>
      <c r="K102" s="203"/>
      <c r="L102" s="208"/>
      <c r="M102" s="209"/>
      <c r="N102" s="210"/>
      <c r="O102" s="210"/>
      <c r="P102" s="210"/>
      <c r="Q102" s="210"/>
      <c r="R102" s="210"/>
      <c r="S102" s="210"/>
      <c r="T102" s="211"/>
      <c r="AT102" s="212" t="s">
        <v>133</v>
      </c>
      <c r="AU102" s="212" t="s">
        <v>84</v>
      </c>
      <c r="AV102" s="14" t="s">
        <v>84</v>
      </c>
      <c r="AW102" s="14" t="s">
        <v>35</v>
      </c>
      <c r="AX102" s="14" t="s">
        <v>82</v>
      </c>
      <c r="AY102" s="212" t="s">
        <v>122</v>
      </c>
    </row>
    <row r="103" spans="1:65" s="2" customFormat="1" ht="37.9" customHeight="1">
      <c r="A103" s="34"/>
      <c r="B103" s="35"/>
      <c r="C103" s="173" t="s">
        <v>129</v>
      </c>
      <c r="D103" s="173" t="s">
        <v>124</v>
      </c>
      <c r="E103" s="174" t="s">
        <v>152</v>
      </c>
      <c r="F103" s="175" t="s">
        <v>153</v>
      </c>
      <c r="G103" s="176" t="s">
        <v>127</v>
      </c>
      <c r="H103" s="177">
        <v>38</v>
      </c>
      <c r="I103" s="178"/>
      <c r="J103" s="179">
        <f>ROUND(I103*H103,2)</f>
        <v>0</v>
      </c>
      <c r="K103" s="175" t="s">
        <v>128</v>
      </c>
      <c r="L103" s="39"/>
      <c r="M103" s="180" t="s">
        <v>18</v>
      </c>
      <c r="N103" s="181" t="s">
        <v>45</v>
      </c>
      <c r="O103" s="64"/>
      <c r="P103" s="182">
        <f>O103*H103</f>
        <v>0</v>
      </c>
      <c r="Q103" s="182">
        <v>0</v>
      </c>
      <c r="R103" s="182">
        <f>Q103*H103</f>
        <v>0</v>
      </c>
      <c r="S103" s="182">
        <v>0.28999999999999998</v>
      </c>
      <c r="T103" s="183">
        <f>S103*H103</f>
        <v>11.02</v>
      </c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84" t="s">
        <v>129</v>
      </c>
      <c r="AT103" s="184" t="s">
        <v>124</v>
      </c>
      <c r="AU103" s="184" t="s">
        <v>84</v>
      </c>
      <c r="AY103" s="17" t="s">
        <v>122</v>
      </c>
      <c r="BE103" s="185">
        <f>IF(N103="základní",J103,0)</f>
        <v>0</v>
      </c>
      <c r="BF103" s="185">
        <f>IF(N103="snížená",J103,0)</f>
        <v>0</v>
      </c>
      <c r="BG103" s="185">
        <f>IF(N103="zákl. přenesená",J103,0)</f>
        <v>0</v>
      </c>
      <c r="BH103" s="185">
        <f>IF(N103="sníž. přenesená",J103,0)</f>
        <v>0</v>
      </c>
      <c r="BI103" s="185">
        <f>IF(N103="nulová",J103,0)</f>
        <v>0</v>
      </c>
      <c r="BJ103" s="17" t="s">
        <v>82</v>
      </c>
      <c r="BK103" s="185">
        <f>ROUND(I103*H103,2)</f>
        <v>0</v>
      </c>
      <c r="BL103" s="17" t="s">
        <v>129</v>
      </c>
      <c r="BM103" s="184" t="s">
        <v>154</v>
      </c>
    </row>
    <row r="104" spans="1:65" s="2" customFormat="1">
      <c r="A104" s="34"/>
      <c r="B104" s="35"/>
      <c r="C104" s="36"/>
      <c r="D104" s="186" t="s">
        <v>131</v>
      </c>
      <c r="E104" s="36"/>
      <c r="F104" s="187" t="s">
        <v>155</v>
      </c>
      <c r="G104" s="36"/>
      <c r="H104" s="36"/>
      <c r="I104" s="188"/>
      <c r="J104" s="36"/>
      <c r="K104" s="36"/>
      <c r="L104" s="39"/>
      <c r="M104" s="189"/>
      <c r="N104" s="190"/>
      <c r="O104" s="64"/>
      <c r="P104" s="64"/>
      <c r="Q104" s="64"/>
      <c r="R104" s="64"/>
      <c r="S104" s="64"/>
      <c r="T104" s="65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131</v>
      </c>
      <c r="AU104" s="17" t="s">
        <v>84</v>
      </c>
    </row>
    <row r="105" spans="1:65" s="13" customFormat="1">
      <c r="B105" s="191"/>
      <c r="C105" s="192"/>
      <c r="D105" s="193" t="s">
        <v>133</v>
      </c>
      <c r="E105" s="194" t="s">
        <v>18</v>
      </c>
      <c r="F105" s="195" t="s">
        <v>156</v>
      </c>
      <c r="G105" s="192"/>
      <c r="H105" s="194" t="s">
        <v>18</v>
      </c>
      <c r="I105" s="196"/>
      <c r="J105" s="192"/>
      <c r="K105" s="192"/>
      <c r="L105" s="197"/>
      <c r="M105" s="198"/>
      <c r="N105" s="199"/>
      <c r="O105" s="199"/>
      <c r="P105" s="199"/>
      <c r="Q105" s="199"/>
      <c r="R105" s="199"/>
      <c r="S105" s="199"/>
      <c r="T105" s="200"/>
      <c r="AT105" s="201" t="s">
        <v>133</v>
      </c>
      <c r="AU105" s="201" t="s">
        <v>84</v>
      </c>
      <c r="AV105" s="13" t="s">
        <v>82</v>
      </c>
      <c r="AW105" s="13" t="s">
        <v>35</v>
      </c>
      <c r="AX105" s="13" t="s">
        <v>74</v>
      </c>
      <c r="AY105" s="201" t="s">
        <v>122</v>
      </c>
    </row>
    <row r="106" spans="1:65" s="14" customFormat="1">
      <c r="B106" s="202"/>
      <c r="C106" s="203"/>
      <c r="D106" s="193" t="s">
        <v>133</v>
      </c>
      <c r="E106" s="204" t="s">
        <v>18</v>
      </c>
      <c r="F106" s="205" t="s">
        <v>157</v>
      </c>
      <c r="G106" s="203"/>
      <c r="H106" s="206">
        <v>27</v>
      </c>
      <c r="I106" s="207"/>
      <c r="J106" s="203"/>
      <c r="K106" s="203"/>
      <c r="L106" s="208"/>
      <c r="M106" s="209"/>
      <c r="N106" s="210"/>
      <c r="O106" s="210"/>
      <c r="P106" s="210"/>
      <c r="Q106" s="210"/>
      <c r="R106" s="210"/>
      <c r="S106" s="210"/>
      <c r="T106" s="211"/>
      <c r="AT106" s="212" t="s">
        <v>133</v>
      </c>
      <c r="AU106" s="212" t="s">
        <v>84</v>
      </c>
      <c r="AV106" s="14" t="s">
        <v>84</v>
      </c>
      <c r="AW106" s="14" t="s">
        <v>35</v>
      </c>
      <c r="AX106" s="14" t="s">
        <v>74</v>
      </c>
      <c r="AY106" s="212" t="s">
        <v>122</v>
      </c>
    </row>
    <row r="107" spans="1:65" s="13" customFormat="1">
      <c r="B107" s="191"/>
      <c r="C107" s="192"/>
      <c r="D107" s="193" t="s">
        <v>133</v>
      </c>
      <c r="E107" s="194" t="s">
        <v>18</v>
      </c>
      <c r="F107" s="195" t="s">
        <v>140</v>
      </c>
      <c r="G107" s="192"/>
      <c r="H107" s="194" t="s">
        <v>18</v>
      </c>
      <c r="I107" s="196"/>
      <c r="J107" s="192"/>
      <c r="K107" s="192"/>
      <c r="L107" s="197"/>
      <c r="M107" s="198"/>
      <c r="N107" s="199"/>
      <c r="O107" s="199"/>
      <c r="P107" s="199"/>
      <c r="Q107" s="199"/>
      <c r="R107" s="199"/>
      <c r="S107" s="199"/>
      <c r="T107" s="200"/>
      <c r="AT107" s="201" t="s">
        <v>133</v>
      </c>
      <c r="AU107" s="201" t="s">
        <v>84</v>
      </c>
      <c r="AV107" s="13" t="s">
        <v>82</v>
      </c>
      <c r="AW107" s="13" t="s">
        <v>35</v>
      </c>
      <c r="AX107" s="13" t="s">
        <v>74</v>
      </c>
      <c r="AY107" s="201" t="s">
        <v>122</v>
      </c>
    </row>
    <row r="108" spans="1:65" s="14" customFormat="1">
      <c r="B108" s="202"/>
      <c r="C108" s="203"/>
      <c r="D108" s="193" t="s">
        <v>133</v>
      </c>
      <c r="E108" s="204" t="s">
        <v>18</v>
      </c>
      <c r="F108" s="205" t="s">
        <v>141</v>
      </c>
      <c r="G108" s="203"/>
      <c r="H108" s="206">
        <v>11</v>
      </c>
      <c r="I108" s="207"/>
      <c r="J108" s="203"/>
      <c r="K108" s="203"/>
      <c r="L108" s="208"/>
      <c r="M108" s="209"/>
      <c r="N108" s="210"/>
      <c r="O108" s="210"/>
      <c r="P108" s="210"/>
      <c r="Q108" s="210"/>
      <c r="R108" s="210"/>
      <c r="S108" s="210"/>
      <c r="T108" s="211"/>
      <c r="AT108" s="212" t="s">
        <v>133</v>
      </c>
      <c r="AU108" s="212" t="s">
        <v>84</v>
      </c>
      <c r="AV108" s="14" t="s">
        <v>84</v>
      </c>
      <c r="AW108" s="14" t="s">
        <v>35</v>
      </c>
      <c r="AX108" s="14" t="s">
        <v>74</v>
      </c>
      <c r="AY108" s="212" t="s">
        <v>122</v>
      </c>
    </row>
    <row r="109" spans="1:65" s="15" customFormat="1">
      <c r="B109" s="213"/>
      <c r="C109" s="214"/>
      <c r="D109" s="193" t="s">
        <v>133</v>
      </c>
      <c r="E109" s="215" t="s">
        <v>18</v>
      </c>
      <c r="F109" s="216" t="s">
        <v>144</v>
      </c>
      <c r="G109" s="214"/>
      <c r="H109" s="217">
        <v>38</v>
      </c>
      <c r="I109" s="218"/>
      <c r="J109" s="214"/>
      <c r="K109" s="214"/>
      <c r="L109" s="219"/>
      <c r="M109" s="220"/>
      <c r="N109" s="221"/>
      <c r="O109" s="221"/>
      <c r="P109" s="221"/>
      <c r="Q109" s="221"/>
      <c r="R109" s="221"/>
      <c r="S109" s="221"/>
      <c r="T109" s="222"/>
      <c r="AT109" s="223" t="s">
        <v>133</v>
      </c>
      <c r="AU109" s="223" t="s">
        <v>84</v>
      </c>
      <c r="AV109" s="15" t="s">
        <v>129</v>
      </c>
      <c r="AW109" s="15" t="s">
        <v>35</v>
      </c>
      <c r="AX109" s="15" t="s">
        <v>82</v>
      </c>
      <c r="AY109" s="223" t="s">
        <v>122</v>
      </c>
    </row>
    <row r="110" spans="1:65" s="2" customFormat="1" ht="37.9" customHeight="1">
      <c r="A110" s="34"/>
      <c r="B110" s="35"/>
      <c r="C110" s="173" t="s">
        <v>158</v>
      </c>
      <c r="D110" s="173" t="s">
        <v>124</v>
      </c>
      <c r="E110" s="174" t="s">
        <v>159</v>
      </c>
      <c r="F110" s="175" t="s">
        <v>160</v>
      </c>
      <c r="G110" s="176" t="s">
        <v>127</v>
      </c>
      <c r="H110" s="177">
        <v>8</v>
      </c>
      <c r="I110" s="178"/>
      <c r="J110" s="179">
        <f>ROUND(I110*H110,2)</f>
        <v>0</v>
      </c>
      <c r="K110" s="175" t="s">
        <v>128</v>
      </c>
      <c r="L110" s="39"/>
      <c r="M110" s="180" t="s">
        <v>18</v>
      </c>
      <c r="N110" s="181" t="s">
        <v>45</v>
      </c>
      <c r="O110" s="64"/>
      <c r="P110" s="182">
        <f>O110*H110</f>
        <v>0</v>
      </c>
      <c r="Q110" s="182">
        <v>0</v>
      </c>
      <c r="R110" s="182">
        <f>Q110*H110</f>
        <v>0</v>
      </c>
      <c r="S110" s="182">
        <v>0.44</v>
      </c>
      <c r="T110" s="183">
        <f>S110*H110</f>
        <v>3.52</v>
      </c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R110" s="184" t="s">
        <v>129</v>
      </c>
      <c r="AT110" s="184" t="s">
        <v>124</v>
      </c>
      <c r="AU110" s="184" t="s">
        <v>84</v>
      </c>
      <c r="AY110" s="17" t="s">
        <v>122</v>
      </c>
      <c r="BE110" s="185">
        <f>IF(N110="základní",J110,0)</f>
        <v>0</v>
      </c>
      <c r="BF110" s="185">
        <f>IF(N110="snížená",J110,0)</f>
        <v>0</v>
      </c>
      <c r="BG110" s="185">
        <f>IF(N110="zákl. přenesená",J110,0)</f>
        <v>0</v>
      </c>
      <c r="BH110" s="185">
        <f>IF(N110="sníž. přenesená",J110,0)</f>
        <v>0</v>
      </c>
      <c r="BI110" s="185">
        <f>IF(N110="nulová",J110,0)</f>
        <v>0</v>
      </c>
      <c r="BJ110" s="17" t="s">
        <v>82</v>
      </c>
      <c r="BK110" s="185">
        <f>ROUND(I110*H110,2)</f>
        <v>0</v>
      </c>
      <c r="BL110" s="17" t="s">
        <v>129</v>
      </c>
      <c r="BM110" s="184" t="s">
        <v>161</v>
      </c>
    </row>
    <row r="111" spans="1:65" s="2" customFormat="1">
      <c r="A111" s="34"/>
      <c r="B111" s="35"/>
      <c r="C111" s="36"/>
      <c r="D111" s="186" t="s">
        <v>131</v>
      </c>
      <c r="E111" s="36"/>
      <c r="F111" s="187" t="s">
        <v>162</v>
      </c>
      <c r="G111" s="36"/>
      <c r="H111" s="36"/>
      <c r="I111" s="188"/>
      <c r="J111" s="36"/>
      <c r="K111" s="36"/>
      <c r="L111" s="39"/>
      <c r="M111" s="189"/>
      <c r="N111" s="190"/>
      <c r="O111" s="64"/>
      <c r="P111" s="64"/>
      <c r="Q111" s="64"/>
      <c r="R111" s="64"/>
      <c r="S111" s="64"/>
      <c r="T111" s="65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T111" s="17" t="s">
        <v>131</v>
      </c>
      <c r="AU111" s="17" t="s">
        <v>84</v>
      </c>
    </row>
    <row r="112" spans="1:65" s="13" customFormat="1">
      <c r="B112" s="191"/>
      <c r="C112" s="192"/>
      <c r="D112" s="193" t="s">
        <v>133</v>
      </c>
      <c r="E112" s="194" t="s">
        <v>18</v>
      </c>
      <c r="F112" s="195" t="s">
        <v>163</v>
      </c>
      <c r="G112" s="192"/>
      <c r="H112" s="194" t="s">
        <v>18</v>
      </c>
      <c r="I112" s="196"/>
      <c r="J112" s="192"/>
      <c r="K112" s="192"/>
      <c r="L112" s="197"/>
      <c r="M112" s="198"/>
      <c r="N112" s="199"/>
      <c r="O112" s="199"/>
      <c r="P112" s="199"/>
      <c r="Q112" s="199"/>
      <c r="R112" s="199"/>
      <c r="S112" s="199"/>
      <c r="T112" s="200"/>
      <c r="AT112" s="201" t="s">
        <v>133</v>
      </c>
      <c r="AU112" s="201" t="s">
        <v>84</v>
      </c>
      <c r="AV112" s="13" t="s">
        <v>82</v>
      </c>
      <c r="AW112" s="13" t="s">
        <v>35</v>
      </c>
      <c r="AX112" s="13" t="s">
        <v>74</v>
      </c>
      <c r="AY112" s="201" t="s">
        <v>122</v>
      </c>
    </row>
    <row r="113" spans="1:65" s="14" customFormat="1">
      <c r="B113" s="202"/>
      <c r="C113" s="203"/>
      <c r="D113" s="193" t="s">
        <v>133</v>
      </c>
      <c r="E113" s="204" t="s">
        <v>18</v>
      </c>
      <c r="F113" s="205" t="s">
        <v>164</v>
      </c>
      <c r="G113" s="203"/>
      <c r="H113" s="206">
        <v>5</v>
      </c>
      <c r="I113" s="207"/>
      <c r="J113" s="203"/>
      <c r="K113" s="203"/>
      <c r="L113" s="208"/>
      <c r="M113" s="209"/>
      <c r="N113" s="210"/>
      <c r="O113" s="210"/>
      <c r="P113" s="210"/>
      <c r="Q113" s="210"/>
      <c r="R113" s="210"/>
      <c r="S113" s="210"/>
      <c r="T113" s="211"/>
      <c r="AT113" s="212" t="s">
        <v>133</v>
      </c>
      <c r="AU113" s="212" t="s">
        <v>84</v>
      </c>
      <c r="AV113" s="14" t="s">
        <v>84</v>
      </c>
      <c r="AW113" s="14" t="s">
        <v>35</v>
      </c>
      <c r="AX113" s="14" t="s">
        <v>74</v>
      </c>
      <c r="AY113" s="212" t="s">
        <v>122</v>
      </c>
    </row>
    <row r="114" spans="1:65" s="13" customFormat="1">
      <c r="B114" s="191"/>
      <c r="C114" s="192"/>
      <c r="D114" s="193" t="s">
        <v>133</v>
      </c>
      <c r="E114" s="194" t="s">
        <v>18</v>
      </c>
      <c r="F114" s="195" t="s">
        <v>142</v>
      </c>
      <c r="G114" s="192"/>
      <c r="H114" s="194" t="s">
        <v>18</v>
      </c>
      <c r="I114" s="196"/>
      <c r="J114" s="192"/>
      <c r="K114" s="192"/>
      <c r="L114" s="197"/>
      <c r="M114" s="198"/>
      <c r="N114" s="199"/>
      <c r="O114" s="199"/>
      <c r="P114" s="199"/>
      <c r="Q114" s="199"/>
      <c r="R114" s="199"/>
      <c r="S114" s="199"/>
      <c r="T114" s="200"/>
      <c r="AT114" s="201" t="s">
        <v>133</v>
      </c>
      <c r="AU114" s="201" t="s">
        <v>84</v>
      </c>
      <c r="AV114" s="13" t="s">
        <v>82</v>
      </c>
      <c r="AW114" s="13" t="s">
        <v>35</v>
      </c>
      <c r="AX114" s="13" t="s">
        <v>74</v>
      </c>
      <c r="AY114" s="201" t="s">
        <v>122</v>
      </c>
    </row>
    <row r="115" spans="1:65" s="14" customFormat="1">
      <c r="B115" s="202"/>
      <c r="C115" s="203"/>
      <c r="D115" s="193" t="s">
        <v>133</v>
      </c>
      <c r="E115" s="204" t="s">
        <v>18</v>
      </c>
      <c r="F115" s="205" t="s">
        <v>143</v>
      </c>
      <c r="G115" s="203"/>
      <c r="H115" s="206">
        <v>3</v>
      </c>
      <c r="I115" s="207"/>
      <c r="J115" s="203"/>
      <c r="K115" s="203"/>
      <c r="L115" s="208"/>
      <c r="M115" s="209"/>
      <c r="N115" s="210"/>
      <c r="O115" s="210"/>
      <c r="P115" s="210"/>
      <c r="Q115" s="210"/>
      <c r="R115" s="210"/>
      <c r="S115" s="210"/>
      <c r="T115" s="211"/>
      <c r="AT115" s="212" t="s">
        <v>133</v>
      </c>
      <c r="AU115" s="212" t="s">
        <v>84</v>
      </c>
      <c r="AV115" s="14" t="s">
        <v>84</v>
      </c>
      <c r="AW115" s="14" t="s">
        <v>35</v>
      </c>
      <c r="AX115" s="14" t="s">
        <v>74</v>
      </c>
      <c r="AY115" s="212" t="s">
        <v>122</v>
      </c>
    </row>
    <row r="116" spans="1:65" s="15" customFormat="1">
      <c r="B116" s="213"/>
      <c r="C116" s="214"/>
      <c r="D116" s="193" t="s">
        <v>133</v>
      </c>
      <c r="E116" s="215" t="s">
        <v>18</v>
      </c>
      <c r="F116" s="216" t="s">
        <v>144</v>
      </c>
      <c r="G116" s="214"/>
      <c r="H116" s="217">
        <v>8</v>
      </c>
      <c r="I116" s="218"/>
      <c r="J116" s="214"/>
      <c r="K116" s="214"/>
      <c r="L116" s="219"/>
      <c r="M116" s="220"/>
      <c r="N116" s="221"/>
      <c r="O116" s="221"/>
      <c r="P116" s="221"/>
      <c r="Q116" s="221"/>
      <c r="R116" s="221"/>
      <c r="S116" s="221"/>
      <c r="T116" s="222"/>
      <c r="AT116" s="223" t="s">
        <v>133</v>
      </c>
      <c r="AU116" s="223" t="s">
        <v>84</v>
      </c>
      <c r="AV116" s="15" t="s">
        <v>129</v>
      </c>
      <c r="AW116" s="15" t="s">
        <v>35</v>
      </c>
      <c r="AX116" s="15" t="s">
        <v>82</v>
      </c>
      <c r="AY116" s="223" t="s">
        <v>122</v>
      </c>
    </row>
    <row r="117" spans="1:65" s="2" customFormat="1" ht="33" customHeight="1">
      <c r="A117" s="34"/>
      <c r="B117" s="35"/>
      <c r="C117" s="173" t="s">
        <v>165</v>
      </c>
      <c r="D117" s="173" t="s">
        <v>124</v>
      </c>
      <c r="E117" s="174" t="s">
        <v>166</v>
      </c>
      <c r="F117" s="175" t="s">
        <v>167</v>
      </c>
      <c r="G117" s="176" t="s">
        <v>127</v>
      </c>
      <c r="H117" s="177">
        <v>31</v>
      </c>
      <c r="I117" s="178"/>
      <c r="J117" s="179">
        <f>ROUND(I117*H117,2)</f>
        <v>0</v>
      </c>
      <c r="K117" s="175" t="s">
        <v>128</v>
      </c>
      <c r="L117" s="39"/>
      <c r="M117" s="180" t="s">
        <v>18</v>
      </c>
      <c r="N117" s="181" t="s">
        <v>45</v>
      </c>
      <c r="O117" s="64"/>
      <c r="P117" s="182">
        <f>O117*H117</f>
        <v>0</v>
      </c>
      <c r="Q117" s="182">
        <v>0</v>
      </c>
      <c r="R117" s="182">
        <f>Q117*H117</f>
        <v>0</v>
      </c>
      <c r="S117" s="182">
        <v>0.22</v>
      </c>
      <c r="T117" s="183">
        <f>S117*H117</f>
        <v>6.82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R117" s="184" t="s">
        <v>129</v>
      </c>
      <c r="AT117" s="184" t="s">
        <v>124</v>
      </c>
      <c r="AU117" s="184" t="s">
        <v>84</v>
      </c>
      <c r="AY117" s="17" t="s">
        <v>122</v>
      </c>
      <c r="BE117" s="185">
        <f>IF(N117="základní",J117,0)</f>
        <v>0</v>
      </c>
      <c r="BF117" s="185">
        <f>IF(N117="snížená",J117,0)</f>
        <v>0</v>
      </c>
      <c r="BG117" s="185">
        <f>IF(N117="zákl. přenesená",J117,0)</f>
        <v>0</v>
      </c>
      <c r="BH117" s="185">
        <f>IF(N117="sníž. přenesená",J117,0)</f>
        <v>0</v>
      </c>
      <c r="BI117" s="185">
        <f>IF(N117="nulová",J117,0)</f>
        <v>0</v>
      </c>
      <c r="BJ117" s="17" t="s">
        <v>82</v>
      </c>
      <c r="BK117" s="185">
        <f>ROUND(I117*H117,2)</f>
        <v>0</v>
      </c>
      <c r="BL117" s="17" t="s">
        <v>129</v>
      </c>
      <c r="BM117" s="184" t="s">
        <v>168</v>
      </c>
    </row>
    <row r="118" spans="1:65" s="2" customFormat="1">
      <c r="A118" s="34"/>
      <c r="B118" s="35"/>
      <c r="C118" s="36"/>
      <c r="D118" s="186" t="s">
        <v>131</v>
      </c>
      <c r="E118" s="36"/>
      <c r="F118" s="187" t="s">
        <v>169</v>
      </c>
      <c r="G118" s="36"/>
      <c r="H118" s="36"/>
      <c r="I118" s="188"/>
      <c r="J118" s="36"/>
      <c r="K118" s="36"/>
      <c r="L118" s="39"/>
      <c r="M118" s="189"/>
      <c r="N118" s="190"/>
      <c r="O118" s="64"/>
      <c r="P118" s="64"/>
      <c r="Q118" s="64"/>
      <c r="R118" s="64"/>
      <c r="S118" s="64"/>
      <c r="T118" s="65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131</v>
      </c>
      <c r="AU118" s="17" t="s">
        <v>84</v>
      </c>
    </row>
    <row r="119" spans="1:65" s="13" customFormat="1">
      <c r="B119" s="191"/>
      <c r="C119" s="192"/>
      <c r="D119" s="193" t="s">
        <v>133</v>
      </c>
      <c r="E119" s="194" t="s">
        <v>18</v>
      </c>
      <c r="F119" s="195" t="s">
        <v>170</v>
      </c>
      <c r="G119" s="192"/>
      <c r="H119" s="194" t="s">
        <v>18</v>
      </c>
      <c r="I119" s="196"/>
      <c r="J119" s="192"/>
      <c r="K119" s="192"/>
      <c r="L119" s="197"/>
      <c r="M119" s="198"/>
      <c r="N119" s="199"/>
      <c r="O119" s="199"/>
      <c r="P119" s="199"/>
      <c r="Q119" s="199"/>
      <c r="R119" s="199"/>
      <c r="S119" s="199"/>
      <c r="T119" s="200"/>
      <c r="AT119" s="201" t="s">
        <v>133</v>
      </c>
      <c r="AU119" s="201" t="s">
        <v>84</v>
      </c>
      <c r="AV119" s="13" t="s">
        <v>82</v>
      </c>
      <c r="AW119" s="13" t="s">
        <v>35</v>
      </c>
      <c r="AX119" s="13" t="s">
        <v>74</v>
      </c>
      <c r="AY119" s="201" t="s">
        <v>122</v>
      </c>
    </row>
    <row r="120" spans="1:65" s="14" customFormat="1">
      <c r="B120" s="202"/>
      <c r="C120" s="203"/>
      <c r="D120" s="193" t="s">
        <v>133</v>
      </c>
      <c r="E120" s="204" t="s">
        <v>18</v>
      </c>
      <c r="F120" s="205" t="s">
        <v>157</v>
      </c>
      <c r="G120" s="203"/>
      <c r="H120" s="206">
        <v>27</v>
      </c>
      <c r="I120" s="207"/>
      <c r="J120" s="203"/>
      <c r="K120" s="203"/>
      <c r="L120" s="208"/>
      <c r="M120" s="209"/>
      <c r="N120" s="210"/>
      <c r="O120" s="210"/>
      <c r="P120" s="210"/>
      <c r="Q120" s="210"/>
      <c r="R120" s="210"/>
      <c r="S120" s="210"/>
      <c r="T120" s="211"/>
      <c r="AT120" s="212" t="s">
        <v>133</v>
      </c>
      <c r="AU120" s="212" t="s">
        <v>84</v>
      </c>
      <c r="AV120" s="14" t="s">
        <v>84</v>
      </c>
      <c r="AW120" s="14" t="s">
        <v>35</v>
      </c>
      <c r="AX120" s="14" t="s">
        <v>74</v>
      </c>
      <c r="AY120" s="212" t="s">
        <v>122</v>
      </c>
    </row>
    <row r="121" spans="1:65" s="13" customFormat="1">
      <c r="B121" s="191"/>
      <c r="C121" s="192"/>
      <c r="D121" s="193" t="s">
        <v>133</v>
      </c>
      <c r="E121" s="194" t="s">
        <v>18</v>
      </c>
      <c r="F121" s="195" t="s">
        <v>171</v>
      </c>
      <c r="G121" s="192"/>
      <c r="H121" s="194" t="s">
        <v>18</v>
      </c>
      <c r="I121" s="196"/>
      <c r="J121" s="192"/>
      <c r="K121" s="192"/>
      <c r="L121" s="197"/>
      <c r="M121" s="198"/>
      <c r="N121" s="199"/>
      <c r="O121" s="199"/>
      <c r="P121" s="199"/>
      <c r="Q121" s="199"/>
      <c r="R121" s="199"/>
      <c r="S121" s="199"/>
      <c r="T121" s="200"/>
      <c r="AT121" s="201" t="s">
        <v>133</v>
      </c>
      <c r="AU121" s="201" t="s">
        <v>84</v>
      </c>
      <c r="AV121" s="13" t="s">
        <v>82</v>
      </c>
      <c r="AW121" s="13" t="s">
        <v>35</v>
      </c>
      <c r="AX121" s="13" t="s">
        <v>74</v>
      </c>
      <c r="AY121" s="201" t="s">
        <v>122</v>
      </c>
    </row>
    <row r="122" spans="1:65" s="14" customFormat="1">
      <c r="B122" s="202"/>
      <c r="C122" s="203"/>
      <c r="D122" s="193" t="s">
        <v>133</v>
      </c>
      <c r="E122" s="204" t="s">
        <v>18</v>
      </c>
      <c r="F122" s="205" t="s">
        <v>151</v>
      </c>
      <c r="G122" s="203"/>
      <c r="H122" s="206">
        <v>4</v>
      </c>
      <c r="I122" s="207"/>
      <c r="J122" s="203"/>
      <c r="K122" s="203"/>
      <c r="L122" s="208"/>
      <c r="M122" s="209"/>
      <c r="N122" s="210"/>
      <c r="O122" s="210"/>
      <c r="P122" s="210"/>
      <c r="Q122" s="210"/>
      <c r="R122" s="210"/>
      <c r="S122" s="210"/>
      <c r="T122" s="211"/>
      <c r="AT122" s="212" t="s">
        <v>133</v>
      </c>
      <c r="AU122" s="212" t="s">
        <v>84</v>
      </c>
      <c r="AV122" s="14" t="s">
        <v>84</v>
      </c>
      <c r="AW122" s="14" t="s">
        <v>35</v>
      </c>
      <c r="AX122" s="14" t="s">
        <v>74</v>
      </c>
      <c r="AY122" s="212" t="s">
        <v>122</v>
      </c>
    </row>
    <row r="123" spans="1:65" s="15" customFormat="1">
      <c r="B123" s="213"/>
      <c r="C123" s="214"/>
      <c r="D123" s="193" t="s">
        <v>133</v>
      </c>
      <c r="E123" s="215" t="s">
        <v>18</v>
      </c>
      <c r="F123" s="216" t="s">
        <v>144</v>
      </c>
      <c r="G123" s="214"/>
      <c r="H123" s="217">
        <v>31</v>
      </c>
      <c r="I123" s="218"/>
      <c r="J123" s="214"/>
      <c r="K123" s="214"/>
      <c r="L123" s="219"/>
      <c r="M123" s="220"/>
      <c r="N123" s="221"/>
      <c r="O123" s="221"/>
      <c r="P123" s="221"/>
      <c r="Q123" s="221"/>
      <c r="R123" s="221"/>
      <c r="S123" s="221"/>
      <c r="T123" s="222"/>
      <c r="AT123" s="223" t="s">
        <v>133</v>
      </c>
      <c r="AU123" s="223" t="s">
        <v>84</v>
      </c>
      <c r="AV123" s="15" t="s">
        <v>129</v>
      </c>
      <c r="AW123" s="15" t="s">
        <v>35</v>
      </c>
      <c r="AX123" s="15" t="s">
        <v>82</v>
      </c>
      <c r="AY123" s="223" t="s">
        <v>122</v>
      </c>
    </row>
    <row r="124" spans="1:65" s="2" customFormat="1" ht="33" customHeight="1">
      <c r="A124" s="34"/>
      <c r="B124" s="35"/>
      <c r="C124" s="173" t="s">
        <v>172</v>
      </c>
      <c r="D124" s="173" t="s">
        <v>124</v>
      </c>
      <c r="E124" s="174" t="s">
        <v>173</v>
      </c>
      <c r="F124" s="175" t="s">
        <v>174</v>
      </c>
      <c r="G124" s="176" t="s">
        <v>127</v>
      </c>
      <c r="H124" s="177">
        <v>5</v>
      </c>
      <c r="I124" s="178"/>
      <c r="J124" s="179">
        <f>ROUND(I124*H124,2)</f>
        <v>0</v>
      </c>
      <c r="K124" s="175" t="s">
        <v>128</v>
      </c>
      <c r="L124" s="39"/>
      <c r="M124" s="180" t="s">
        <v>18</v>
      </c>
      <c r="N124" s="181" t="s">
        <v>45</v>
      </c>
      <c r="O124" s="64"/>
      <c r="P124" s="182">
        <f>O124*H124</f>
        <v>0</v>
      </c>
      <c r="Q124" s="182">
        <v>0</v>
      </c>
      <c r="R124" s="182">
        <f>Q124*H124</f>
        <v>0</v>
      </c>
      <c r="S124" s="182">
        <v>0.316</v>
      </c>
      <c r="T124" s="183">
        <f>S124*H124</f>
        <v>1.58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4" t="s">
        <v>129</v>
      </c>
      <c r="AT124" s="184" t="s">
        <v>124</v>
      </c>
      <c r="AU124" s="184" t="s">
        <v>84</v>
      </c>
      <c r="AY124" s="17" t="s">
        <v>122</v>
      </c>
      <c r="BE124" s="185">
        <f>IF(N124="základní",J124,0)</f>
        <v>0</v>
      </c>
      <c r="BF124" s="185">
        <f>IF(N124="snížená",J124,0)</f>
        <v>0</v>
      </c>
      <c r="BG124" s="185">
        <f>IF(N124="zákl. přenesená",J124,0)</f>
        <v>0</v>
      </c>
      <c r="BH124" s="185">
        <f>IF(N124="sníž. přenesená",J124,0)</f>
        <v>0</v>
      </c>
      <c r="BI124" s="185">
        <f>IF(N124="nulová",J124,0)</f>
        <v>0</v>
      </c>
      <c r="BJ124" s="17" t="s">
        <v>82</v>
      </c>
      <c r="BK124" s="185">
        <f>ROUND(I124*H124,2)</f>
        <v>0</v>
      </c>
      <c r="BL124" s="17" t="s">
        <v>129</v>
      </c>
      <c r="BM124" s="184" t="s">
        <v>175</v>
      </c>
    </row>
    <row r="125" spans="1:65" s="2" customFormat="1">
      <c r="A125" s="34"/>
      <c r="B125" s="35"/>
      <c r="C125" s="36"/>
      <c r="D125" s="186" t="s">
        <v>131</v>
      </c>
      <c r="E125" s="36"/>
      <c r="F125" s="187" t="s">
        <v>176</v>
      </c>
      <c r="G125" s="36"/>
      <c r="H125" s="36"/>
      <c r="I125" s="188"/>
      <c r="J125" s="36"/>
      <c r="K125" s="36"/>
      <c r="L125" s="39"/>
      <c r="M125" s="189"/>
      <c r="N125" s="190"/>
      <c r="O125" s="64"/>
      <c r="P125" s="64"/>
      <c r="Q125" s="64"/>
      <c r="R125" s="64"/>
      <c r="S125" s="64"/>
      <c r="T125" s="65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131</v>
      </c>
      <c r="AU125" s="17" t="s">
        <v>84</v>
      </c>
    </row>
    <row r="126" spans="1:65" s="13" customFormat="1">
      <c r="B126" s="191"/>
      <c r="C126" s="192"/>
      <c r="D126" s="193" t="s">
        <v>133</v>
      </c>
      <c r="E126" s="194" t="s">
        <v>18</v>
      </c>
      <c r="F126" s="195" t="s">
        <v>163</v>
      </c>
      <c r="G126" s="192"/>
      <c r="H126" s="194" t="s">
        <v>18</v>
      </c>
      <c r="I126" s="196"/>
      <c r="J126" s="192"/>
      <c r="K126" s="192"/>
      <c r="L126" s="197"/>
      <c r="M126" s="198"/>
      <c r="N126" s="199"/>
      <c r="O126" s="199"/>
      <c r="P126" s="199"/>
      <c r="Q126" s="199"/>
      <c r="R126" s="199"/>
      <c r="S126" s="199"/>
      <c r="T126" s="200"/>
      <c r="AT126" s="201" t="s">
        <v>133</v>
      </c>
      <c r="AU126" s="201" t="s">
        <v>84</v>
      </c>
      <c r="AV126" s="13" t="s">
        <v>82</v>
      </c>
      <c r="AW126" s="13" t="s">
        <v>35</v>
      </c>
      <c r="AX126" s="13" t="s">
        <v>74</v>
      </c>
      <c r="AY126" s="201" t="s">
        <v>122</v>
      </c>
    </row>
    <row r="127" spans="1:65" s="14" customFormat="1">
      <c r="B127" s="202"/>
      <c r="C127" s="203"/>
      <c r="D127" s="193" t="s">
        <v>133</v>
      </c>
      <c r="E127" s="204" t="s">
        <v>18</v>
      </c>
      <c r="F127" s="205" t="s">
        <v>164</v>
      </c>
      <c r="G127" s="203"/>
      <c r="H127" s="206">
        <v>5</v>
      </c>
      <c r="I127" s="207"/>
      <c r="J127" s="203"/>
      <c r="K127" s="203"/>
      <c r="L127" s="208"/>
      <c r="M127" s="209"/>
      <c r="N127" s="210"/>
      <c r="O127" s="210"/>
      <c r="P127" s="210"/>
      <c r="Q127" s="210"/>
      <c r="R127" s="210"/>
      <c r="S127" s="210"/>
      <c r="T127" s="211"/>
      <c r="AT127" s="212" t="s">
        <v>133</v>
      </c>
      <c r="AU127" s="212" t="s">
        <v>84</v>
      </c>
      <c r="AV127" s="14" t="s">
        <v>84</v>
      </c>
      <c r="AW127" s="14" t="s">
        <v>35</v>
      </c>
      <c r="AX127" s="14" t="s">
        <v>82</v>
      </c>
      <c r="AY127" s="212" t="s">
        <v>122</v>
      </c>
    </row>
    <row r="128" spans="1:65" s="2" customFormat="1" ht="24.2" customHeight="1">
      <c r="A128" s="34"/>
      <c r="B128" s="35"/>
      <c r="C128" s="173" t="s">
        <v>177</v>
      </c>
      <c r="D128" s="173" t="s">
        <v>124</v>
      </c>
      <c r="E128" s="174" t="s">
        <v>178</v>
      </c>
      <c r="F128" s="175" t="s">
        <v>179</v>
      </c>
      <c r="G128" s="176" t="s">
        <v>127</v>
      </c>
      <c r="H128" s="177">
        <v>80</v>
      </c>
      <c r="I128" s="178"/>
      <c r="J128" s="179">
        <f>ROUND(I128*H128,2)</f>
        <v>0</v>
      </c>
      <c r="K128" s="175" t="s">
        <v>128</v>
      </c>
      <c r="L128" s="39"/>
      <c r="M128" s="180" t="s">
        <v>18</v>
      </c>
      <c r="N128" s="181" t="s">
        <v>45</v>
      </c>
      <c r="O128" s="64"/>
      <c r="P128" s="182">
        <f>O128*H128</f>
        <v>0</v>
      </c>
      <c r="Q128" s="182">
        <v>1.0000000000000001E-5</v>
      </c>
      <c r="R128" s="182">
        <f>Q128*H128</f>
        <v>8.0000000000000004E-4</v>
      </c>
      <c r="S128" s="182">
        <v>9.1999999999999998E-2</v>
      </c>
      <c r="T128" s="183">
        <f>S128*H128</f>
        <v>7.3599999999999994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4" t="s">
        <v>129</v>
      </c>
      <c r="AT128" s="184" t="s">
        <v>124</v>
      </c>
      <c r="AU128" s="184" t="s">
        <v>84</v>
      </c>
      <c r="AY128" s="17" t="s">
        <v>122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7" t="s">
        <v>82</v>
      </c>
      <c r="BK128" s="185">
        <f>ROUND(I128*H128,2)</f>
        <v>0</v>
      </c>
      <c r="BL128" s="17" t="s">
        <v>129</v>
      </c>
      <c r="BM128" s="184" t="s">
        <v>180</v>
      </c>
    </row>
    <row r="129" spans="1:65" s="2" customFormat="1">
      <c r="A129" s="34"/>
      <c r="B129" s="35"/>
      <c r="C129" s="36"/>
      <c r="D129" s="186" t="s">
        <v>131</v>
      </c>
      <c r="E129" s="36"/>
      <c r="F129" s="187" t="s">
        <v>181</v>
      </c>
      <c r="G129" s="36"/>
      <c r="H129" s="36"/>
      <c r="I129" s="188"/>
      <c r="J129" s="36"/>
      <c r="K129" s="36"/>
      <c r="L129" s="39"/>
      <c r="M129" s="189"/>
      <c r="N129" s="190"/>
      <c r="O129" s="64"/>
      <c r="P129" s="64"/>
      <c r="Q129" s="64"/>
      <c r="R129" s="64"/>
      <c r="S129" s="64"/>
      <c r="T129" s="65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7" t="s">
        <v>131</v>
      </c>
      <c r="AU129" s="17" t="s">
        <v>84</v>
      </c>
    </row>
    <row r="130" spans="1:65" s="13" customFormat="1">
      <c r="B130" s="191"/>
      <c r="C130" s="192"/>
      <c r="D130" s="193" t="s">
        <v>133</v>
      </c>
      <c r="E130" s="194" t="s">
        <v>18</v>
      </c>
      <c r="F130" s="195" t="s">
        <v>163</v>
      </c>
      <c r="G130" s="192"/>
      <c r="H130" s="194" t="s">
        <v>18</v>
      </c>
      <c r="I130" s="196"/>
      <c r="J130" s="192"/>
      <c r="K130" s="192"/>
      <c r="L130" s="197"/>
      <c r="M130" s="198"/>
      <c r="N130" s="199"/>
      <c r="O130" s="199"/>
      <c r="P130" s="199"/>
      <c r="Q130" s="199"/>
      <c r="R130" s="199"/>
      <c r="S130" s="199"/>
      <c r="T130" s="200"/>
      <c r="AT130" s="201" t="s">
        <v>133</v>
      </c>
      <c r="AU130" s="201" t="s">
        <v>84</v>
      </c>
      <c r="AV130" s="13" t="s">
        <v>82</v>
      </c>
      <c r="AW130" s="13" t="s">
        <v>35</v>
      </c>
      <c r="AX130" s="13" t="s">
        <v>74</v>
      </c>
      <c r="AY130" s="201" t="s">
        <v>122</v>
      </c>
    </row>
    <row r="131" spans="1:65" s="14" customFormat="1">
      <c r="B131" s="202"/>
      <c r="C131" s="203"/>
      <c r="D131" s="193" t="s">
        <v>133</v>
      </c>
      <c r="E131" s="204" t="s">
        <v>18</v>
      </c>
      <c r="F131" s="205" t="s">
        <v>164</v>
      </c>
      <c r="G131" s="203"/>
      <c r="H131" s="206">
        <v>5</v>
      </c>
      <c r="I131" s="207"/>
      <c r="J131" s="203"/>
      <c r="K131" s="203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133</v>
      </c>
      <c r="AU131" s="212" t="s">
        <v>84</v>
      </c>
      <c r="AV131" s="14" t="s">
        <v>84</v>
      </c>
      <c r="AW131" s="14" t="s">
        <v>35</v>
      </c>
      <c r="AX131" s="14" t="s">
        <v>74</v>
      </c>
      <c r="AY131" s="212" t="s">
        <v>122</v>
      </c>
    </row>
    <row r="132" spans="1:65" s="13" customFormat="1">
      <c r="B132" s="191"/>
      <c r="C132" s="192"/>
      <c r="D132" s="193" t="s">
        <v>133</v>
      </c>
      <c r="E132" s="194" t="s">
        <v>18</v>
      </c>
      <c r="F132" s="195" t="s">
        <v>182</v>
      </c>
      <c r="G132" s="192"/>
      <c r="H132" s="194" t="s">
        <v>18</v>
      </c>
      <c r="I132" s="196"/>
      <c r="J132" s="192"/>
      <c r="K132" s="192"/>
      <c r="L132" s="197"/>
      <c r="M132" s="198"/>
      <c r="N132" s="199"/>
      <c r="O132" s="199"/>
      <c r="P132" s="199"/>
      <c r="Q132" s="199"/>
      <c r="R132" s="199"/>
      <c r="S132" s="199"/>
      <c r="T132" s="200"/>
      <c r="AT132" s="201" t="s">
        <v>133</v>
      </c>
      <c r="AU132" s="201" t="s">
        <v>84</v>
      </c>
      <c r="AV132" s="13" t="s">
        <v>82</v>
      </c>
      <c r="AW132" s="13" t="s">
        <v>35</v>
      </c>
      <c r="AX132" s="13" t="s">
        <v>74</v>
      </c>
      <c r="AY132" s="201" t="s">
        <v>122</v>
      </c>
    </row>
    <row r="133" spans="1:65" s="14" customFormat="1">
      <c r="B133" s="202"/>
      <c r="C133" s="203"/>
      <c r="D133" s="193" t="s">
        <v>133</v>
      </c>
      <c r="E133" s="204" t="s">
        <v>18</v>
      </c>
      <c r="F133" s="205" t="s">
        <v>183</v>
      </c>
      <c r="G133" s="203"/>
      <c r="H133" s="206">
        <v>44</v>
      </c>
      <c r="I133" s="207"/>
      <c r="J133" s="203"/>
      <c r="K133" s="203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133</v>
      </c>
      <c r="AU133" s="212" t="s">
        <v>84</v>
      </c>
      <c r="AV133" s="14" t="s">
        <v>84</v>
      </c>
      <c r="AW133" s="14" t="s">
        <v>35</v>
      </c>
      <c r="AX133" s="14" t="s">
        <v>74</v>
      </c>
      <c r="AY133" s="212" t="s">
        <v>122</v>
      </c>
    </row>
    <row r="134" spans="1:65" s="13" customFormat="1">
      <c r="B134" s="191"/>
      <c r="C134" s="192"/>
      <c r="D134" s="193" t="s">
        <v>133</v>
      </c>
      <c r="E134" s="194" t="s">
        <v>18</v>
      </c>
      <c r="F134" s="195" t="s">
        <v>171</v>
      </c>
      <c r="G134" s="192"/>
      <c r="H134" s="194" t="s">
        <v>18</v>
      </c>
      <c r="I134" s="196"/>
      <c r="J134" s="192"/>
      <c r="K134" s="192"/>
      <c r="L134" s="197"/>
      <c r="M134" s="198"/>
      <c r="N134" s="199"/>
      <c r="O134" s="199"/>
      <c r="P134" s="199"/>
      <c r="Q134" s="199"/>
      <c r="R134" s="199"/>
      <c r="S134" s="199"/>
      <c r="T134" s="200"/>
      <c r="AT134" s="201" t="s">
        <v>133</v>
      </c>
      <c r="AU134" s="201" t="s">
        <v>84</v>
      </c>
      <c r="AV134" s="13" t="s">
        <v>82</v>
      </c>
      <c r="AW134" s="13" t="s">
        <v>35</v>
      </c>
      <c r="AX134" s="13" t="s">
        <v>74</v>
      </c>
      <c r="AY134" s="201" t="s">
        <v>122</v>
      </c>
    </row>
    <row r="135" spans="1:65" s="14" customFormat="1">
      <c r="B135" s="202"/>
      <c r="C135" s="203"/>
      <c r="D135" s="193" t="s">
        <v>133</v>
      </c>
      <c r="E135" s="204" t="s">
        <v>18</v>
      </c>
      <c r="F135" s="205" t="s">
        <v>151</v>
      </c>
      <c r="G135" s="203"/>
      <c r="H135" s="206">
        <v>4</v>
      </c>
      <c r="I135" s="207"/>
      <c r="J135" s="203"/>
      <c r="K135" s="203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133</v>
      </c>
      <c r="AU135" s="212" t="s">
        <v>84</v>
      </c>
      <c r="AV135" s="14" t="s">
        <v>84</v>
      </c>
      <c r="AW135" s="14" t="s">
        <v>35</v>
      </c>
      <c r="AX135" s="14" t="s">
        <v>74</v>
      </c>
      <c r="AY135" s="212" t="s">
        <v>122</v>
      </c>
    </row>
    <row r="136" spans="1:65" s="13" customFormat="1">
      <c r="B136" s="191"/>
      <c r="C136" s="192"/>
      <c r="D136" s="193" t="s">
        <v>133</v>
      </c>
      <c r="E136" s="194" t="s">
        <v>18</v>
      </c>
      <c r="F136" s="195" t="s">
        <v>170</v>
      </c>
      <c r="G136" s="192"/>
      <c r="H136" s="194" t="s">
        <v>18</v>
      </c>
      <c r="I136" s="196"/>
      <c r="J136" s="192"/>
      <c r="K136" s="192"/>
      <c r="L136" s="197"/>
      <c r="M136" s="198"/>
      <c r="N136" s="199"/>
      <c r="O136" s="199"/>
      <c r="P136" s="199"/>
      <c r="Q136" s="199"/>
      <c r="R136" s="199"/>
      <c r="S136" s="199"/>
      <c r="T136" s="200"/>
      <c r="AT136" s="201" t="s">
        <v>133</v>
      </c>
      <c r="AU136" s="201" t="s">
        <v>84</v>
      </c>
      <c r="AV136" s="13" t="s">
        <v>82</v>
      </c>
      <c r="AW136" s="13" t="s">
        <v>35</v>
      </c>
      <c r="AX136" s="13" t="s">
        <v>74</v>
      </c>
      <c r="AY136" s="201" t="s">
        <v>122</v>
      </c>
    </row>
    <row r="137" spans="1:65" s="14" customFormat="1">
      <c r="B137" s="202"/>
      <c r="C137" s="203"/>
      <c r="D137" s="193" t="s">
        <v>133</v>
      </c>
      <c r="E137" s="204" t="s">
        <v>18</v>
      </c>
      <c r="F137" s="205" t="s">
        <v>157</v>
      </c>
      <c r="G137" s="203"/>
      <c r="H137" s="206">
        <v>27</v>
      </c>
      <c r="I137" s="207"/>
      <c r="J137" s="203"/>
      <c r="K137" s="203"/>
      <c r="L137" s="208"/>
      <c r="M137" s="209"/>
      <c r="N137" s="210"/>
      <c r="O137" s="210"/>
      <c r="P137" s="210"/>
      <c r="Q137" s="210"/>
      <c r="R137" s="210"/>
      <c r="S137" s="210"/>
      <c r="T137" s="211"/>
      <c r="AT137" s="212" t="s">
        <v>133</v>
      </c>
      <c r="AU137" s="212" t="s">
        <v>84</v>
      </c>
      <c r="AV137" s="14" t="s">
        <v>84</v>
      </c>
      <c r="AW137" s="14" t="s">
        <v>35</v>
      </c>
      <c r="AX137" s="14" t="s">
        <v>74</v>
      </c>
      <c r="AY137" s="212" t="s">
        <v>122</v>
      </c>
    </row>
    <row r="138" spans="1:65" s="15" customFormat="1">
      <c r="B138" s="213"/>
      <c r="C138" s="214"/>
      <c r="D138" s="193" t="s">
        <v>133</v>
      </c>
      <c r="E138" s="215" t="s">
        <v>18</v>
      </c>
      <c r="F138" s="216" t="s">
        <v>144</v>
      </c>
      <c r="G138" s="214"/>
      <c r="H138" s="217">
        <v>80</v>
      </c>
      <c r="I138" s="218"/>
      <c r="J138" s="214"/>
      <c r="K138" s="214"/>
      <c r="L138" s="219"/>
      <c r="M138" s="220"/>
      <c r="N138" s="221"/>
      <c r="O138" s="221"/>
      <c r="P138" s="221"/>
      <c r="Q138" s="221"/>
      <c r="R138" s="221"/>
      <c r="S138" s="221"/>
      <c r="T138" s="222"/>
      <c r="AT138" s="223" t="s">
        <v>133</v>
      </c>
      <c r="AU138" s="223" t="s">
        <v>84</v>
      </c>
      <c r="AV138" s="15" t="s">
        <v>129</v>
      </c>
      <c r="AW138" s="15" t="s">
        <v>35</v>
      </c>
      <c r="AX138" s="15" t="s">
        <v>82</v>
      </c>
      <c r="AY138" s="223" t="s">
        <v>122</v>
      </c>
    </row>
    <row r="139" spans="1:65" s="2" customFormat="1" ht="24.2" customHeight="1">
      <c r="A139" s="34"/>
      <c r="B139" s="35"/>
      <c r="C139" s="173" t="s">
        <v>184</v>
      </c>
      <c r="D139" s="173" t="s">
        <v>124</v>
      </c>
      <c r="E139" s="174" t="s">
        <v>185</v>
      </c>
      <c r="F139" s="175" t="s">
        <v>186</v>
      </c>
      <c r="G139" s="176" t="s">
        <v>127</v>
      </c>
      <c r="H139" s="177">
        <v>44</v>
      </c>
      <c r="I139" s="178"/>
      <c r="J139" s="179">
        <f>ROUND(I139*H139,2)</f>
        <v>0</v>
      </c>
      <c r="K139" s="175" t="s">
        <v>128</v>
      </c>
      <c r="L139" s="39"/>
      <c r="M139" s="180" t="s">
        <v>18</v>
      </c>
      <c r="N139" s="181" t="s">
        <v>45</v>
      </c>
      <c r="O139" s="64"/>
      <c r="P139" s="182">
        <f>O139*H139</f>
        <v>0</v>
      </c>
      <c r="Q139" s="182">
        <v>2.0000000000000002E-5</v>
      </c>
      <c r="R139" s="182">
        <f>Q139*H139</f>
        <v>8.8000000000000003E-4</v>
      </c>
      <c r="S139" s="182">
        <v>0.161</v>
      </c>
      <c r="T139" s="183">
        <f>S139*H139</f>
        <v>7.0840000000000005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4" t="s">
        <v>129</v>
      </c>
      <c r="AT139" s="184" t="s">
        <v>124</v>
      </c>
      <c r="AU139" s="184" t="s">
        <v>84</v>
      </c>
      <c r="AY139" s="17" t="s">
        <v>122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7" t="s">
        <v>82</v>
      </c>
      <c r="BK139" s="185">
        <f>ROUND(I139*H139,2)</f>
        <v>0</v>
      </c>
      <c r="BL139" s="17" t="s">
        <v>129</v>
      </c>
      <c r="BM139" s="184" t="s">
        <v>187</v>
      </c>
    </row>
    <row r="140" spans="1:65" s="2" customFormat="1">
      <c r="A140" s="34"/>
      <c r="B140" s="35"/>
      <c r="C140" s="36"/>
      <c r="D140" s="186" t="s">
        <v>131</v>
      </c>
      <c r="E140" s="36"/>
      <c r="F140" s="187" t="s">
        <v>188</v>
      </c>
      <c r="G140" s="36"/>
      <c r="H140" s="36"/>
      <c r="I140" s="188"/>
      <c r="J140" s="36"/>
      <c r="K140" s="36"/>
      <c r="L140" s="39"/>
      <c r="M140" s="189"/>
      <c r="N140" s="190"/>
      <c r="O140" s="64"/>
      <c r="P140" s="64"/>
      <c r="Q140" s="64"/>
      <c r="R140" s="64"/>
      <c r="S140" s="64"/>
      <c r="T140" s="65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7" t="s">
        <v>131</v>
      </c>
      <c r="AU140" s="17" t="s">
        <v>84</v>
      </c>
    </row>
    <row r="141" spans="1:65" s="13" customFormat="1">
      <c r="B141" s="191"/>
      <c r="C141" s="192"/>
      <c r="D141" s="193" t="s">
        <v>133</v>
      </c>
      <c r="E141" s="194" t="s">
        <v>18</v>
      </c>
      <c r="F141" s="195" t="s">
        <v>182</v>
      </c>
      <c r="G141" s="192"/>
      <c r="H141" s="194" t="s">
        <v>18</v>
      </c>
      <c r="I141" s="196"/>
      <c r="J141" s="192"/>
      <c r="K141" s="192"/>
      <c r="L141" s="197"/>
      <c r="M141" s="198"/>
      <c r="N141" s="199"/>
      <c r="O141" s="199"/>
      <c r="P141" s="199"/>
      <c r="Q141" s="199"/>
      <c r="R141" s="199"/>
      <c r="S141" s="199"/>
      <c r="T141" s="200"/>
      <c r="AT141" s="201" t="s">
        <v>133</v>
      </c>
      <c r="AU141" s="201" t="s">
        <v>84</v>
      </c>
      <c r="AV141" s="13" t="s">
        <v>82</v>
      </c>
      <c r="AW141" s="13" t="s">
        <v>35</v>
      </c>
      <c r="AX141" s="13" t="s">
        <v>74</v>
      </c>
      <c r="AY141" s="201" t="s">
        <v>122</v>
      </c>
    </row>
    <row r="142" spans="1:65" s="14" customFormat="1">
      <c r="B142" s="202"/>
      <c r="C142" s="203"/>
      <c r="D142" s="193" t="s">
        <v>133</v>
      </c>
      <c r="E142" s="204" t="s">
        <v>18</v>
      </c>
      <c r="F142" s="205" t="s">
        <v>183</v>
      </c>
      <c r="G142" s="203"/>
      <c r="H142" s="206">
        <v>44</v>
      </c>
      <c r="I142" s="207"/>
      <c r="J142" s="203"/>
      <c r="K142" s="203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133</v>
      </c>
      <c r="AU142" s="212" t="s">
        <v>84</v>
      </c>
      <c r="AV142" s="14" t="s">
        <v>84</v>
      </c>
      <c r="AW142" s="14" t="s">
        <v>35</v>
      </c>
      <c r="AX142" s="14" t="s">
        <v>82</v>
      </c>
      <c r="AY142" s="212" t="s">
        <v>122</v>
      </c>
    </row>
    <row r="143" spans="1:65" s="2" customFormat="1" ht="24.2" customHeight="1">
      <c r="A143" s="34"/>
      <c r="B143" s="35"/>
      <c r="C143" s="173" t="s">
        <v>189</v>
      </c>
      <c r="D143" s="173" t="s">
        <v>124</v>
      </c>
      <c r="E143" s="174" t="s">
        <v>190</v>
      </c>
      <c r="F143" s="175" t="s">
        <v>191</v>
      </c>
      <c r="G143" s="176" t="s">
        <v>192</v>
      </c>
      <c r="H143" s="177">
        <v>66</v>
      </c>
      <c r="I143" s="178"/>
      <c r="J143" s="179">
        <f>ROUND(I143*H143,2)</f>
        <v>0</v>
      </c>
      <c r="K143" s="175" t="s">
        <v>128</v>
      </c>
      <c r="L143" s="39"/>
      <c r="M143" s="180" t="s">
        <v>18</v>
      </c>
      <c r="N143" s="181" t="s">
        <v>45</v>
      </c>
      <c r="O143" s="64"/>
      <c r="P143" s="182">
        <f>O143*H143</f>
        <v>0</v>
      </c>
      <c r="Q143" s="182">
        <v>0</v>
      </c>
      <c r="R143" s="182">
        <f>Q143*H143</f>
        <v>0</v>
      </c>
      <c r="S143" s="182">
        <v>0.20499999999999999</v>
      </c>
      <c r="T143" s="183">
        <f>S143*H143</f>
        <v>13.53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4" t="s">
        <v>129</v>
      </c>
      <c r="AT143" s="184" t="s">
        <v>124</v>
      </c>
      <c r="AU143" s="184" t="s">
        <v>84</v>
      </c>
      <c r="AY143" s="17" t="s">
        <v>122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7" t="s">
        <v>82</v>
      </c>
      <c r="BK143" s="185">
        <f>ROUND(I143*H143,2)</f>
        <v>0</v>
      </c>
      <c r="BL143" s="17" t="s">
        <v>129</v>
      </c>
      <c r="BM143" s="184" t="s">
        <v>193</v>
      </c>
    </row>
    <row r="144" spans="1:65" s="2" customFormat="1">
      <c r="A144" s="34"/>
      <c r="B144" s="35"/>
      <c r="C144" s="36"/>
      <c r="D144" s="186" t="s">
        <v>131</v>
      </c>
      <c r="E144" s="36"/>
      <c r="F144" s="187" t="s">
        <v>194</v>
      </c>
      <c r="G144" s="36"/>
      <c r="H144" s="36"/>
      <c r="I144" s="188"/>
      <c r="J144" s="36"/>
      <c r="K144" s="36"/>
      <c r="L144" s="39"/>
      <c r="M144" s="189"/>
      <c r="N144" s="190"/>
      <c r="O144" s="64"/>
      <c r="P144" s="64"/>
      <c r="Q144" s="64"/>
      <c r="R144" s="64"/>
      <c r="S144" s="64"/>
      <c r="T144" s="65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7" t="s">
        <v>131</v>
      </c>
      <c r="AU144" s="17" t="s">
        <v>84</v>
      </c>
    </row>
    <row r="145" spans="1:65" s="14" customFormat="1">
      <c r="B145" s="202"/>
      <c r="C145" s="203"/>
      <c r="D145" s="193" t="s">
        <v>133</v>
      </c>
      <c r="E145" s="204" t="s">
        <v>18</v>
      </c>
      <c r="F145" s="205" t="s">
        <v>195</v>
      </c>
      <c r="G145" s="203"/>
      <c r="H145" s="206">
        <v>66</v>
      </c>
      <c r="I145" s="207"/>
      <c r="J145" s="203"/>
      <c r="K145" s="203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133</v>
      </c>
      <c r="AU145" s="212" t="s">
        <v>84</v>
      </c>
      <c r="AV145" s="14" t="s">
        <v>84</v>
      </c>
      <c r="AW145" s="14" t="s">
        <v>35</v>
      </c>
      <c r="AX145" s="14" t="s">
        <v>82</v>
      </c>
      <c r="AY145" s="212" t="s">
        <v>122</v>
      </c>
    </row>
    <row r="146" spans="1:65" s="2" customFormat="1" ht="16.5" customHeight="1">
      <c r="A146" s="34"/>
      <c r="B146" s="35"/>
      <c r="C146" s="173" t="s">
        <v>196</v>
      </c>
      <c r="D146" s="173" t="s">
        <v>124</v>
      </c>
      <c r="E146" s="174" t="s">
        <v>197</v>
      </c>
      <c r="F146" s="175" t="s">
        <v>198</v>
      </c>
      <c r="G146" s="176" t="s">
        <v>127</v>
      </c>
      <c r="H146" s="177">
        <v>85</v>
      </c>
      <c r="I146" s="178"/>
      <c r="J146" s="179">
        <f>ROUND(I146*H146,2)</f>
        <v>0</v>
      </c>
      <c r="K146" s="175" t="s">
        <v>128</v>
      </c>
      <c r="L146" s="39"/>
      <c r="M146" s="180" t="s">
        <v>18</v>
      </c>
      <c r="N146" s="181" t="s">
        <v>45</v>
      </c>
      <c r="O146" s="64"/>
      <c r="P146" s="182">
        <f>O146*H146</f>
        <v>0</v>
      </c>
      <c r="Q146" s="182">
        <v>0</v>
      </c>
      <c r="R146" s="182">
        <f>Q146*H146</f>
        <v>0</v>
      </c>
      <c r="S146" s="182">
        <v>0</v>
      </c>
      <c r="T146" s="183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4" t="s">
        <v>129</v>
      </c>
      <c r="AT146" s="184" t="s">
        <v>124</v>
      </c>
      <c r="AU146" s="184" t="s">
        <v>84</v>
      </c>
      <c r="AY146" s="17" t="s">
        <v>122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7" t="s">
        <v>82</v>
      </c>
      <c r="BK146" s="185">
        <f>ROUND(I146*H146,2)</f>
        <v>0</v>
      </c>
      <c r="BL146" s="17" t="s">
        <v>129</v>
      </c>
      <c r="BM146" s="184" t="s">
        <v>199</v>
      </c>
    </row>
    <row r="147" spans="1:65" s="2" customFormat="1">
      <c r="A147" s="34"/>
      <c r="B147" s="35"/>
      <c r="C147" s="36"/>
      <c r="D147" s="186" t="s">
        <v>131</v>
      </c>
      <c r="E147" s="36"/>
      <c r="F147" s="187" t="s">
        <v>200</v>
      </c>
      <c r="G147" s="36"/>
      <c r="H147" s="36"/>
      <c r="I147" s="188"/>
      <c r="J147" s="36"/>
      <c r="K147" s="36"/>
      <c r="L147" s="39"/>
      <c r="M147" s="189"/>
      <c r="N147" s="190"/>
      <c r="O147" s="64"/>
      <c r="P147" s="64"/>
      <c r="Q147" s="64"/>
      <c r="R147" s="64"/>
      <c r="S147" s="64"/>
      <c r="T147" s="65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7" t="s">
        <v>131</v>
      </c>
      <c r="AU147" s="17" t="s">
        <v>84</v>
      </c>
    </row>
    <row r="148" spans="1:65" s="13" customFormat="1">
      <c r="B148" s="191"/>
      <c r="C148" s="192"/>
      <c r="D148" s="193" t="s">
        <v>133</v>
      </c>
      <c r="E148" s="194" t="s">
        <v>18</v>
      </c>
      <c r="F148" s="195" t="s">
        <v>201</v>
      </c>
      <c r="G148" s="192"/>
      <c r="H148" s="194" t="s">
        <v>18</v>
      </c>
      <c r="I148" s="196"/>
      <c r="J148" s="192"/>
      <c r="K148" s="192"/>
      <c r="L148" s="197"/>
      <c r="M148" s="198"/>
      <c r="N148" s="199"/>
      <c r="O148" s="199"/>
      <c r="P148" s="199"/>
      <c r="Q148" s="199"/>
      <c r="R148" s="199"/>
      <c r="S148" s="199"/>
      <c r="T148" s="200"/>
      <c r="AT148" s="201" t="s">
        <v>133</v>
      </c>
      <c r="AU148" s="201" t="s">
        <v>84</v>
      </c>
      <c r="AV148" s="13" t="s">
        <v>82</v>
      </c>
      <c r="AW148" s="13" t="s">
        <v>35</v>
      </c>
      <c r="AX148" s="13" t="s">
        <v>74</v>
      </c>
      <c r="AY148" s="201" t="s">
        <v>122</v>
      </c>
    </row>
    <row r="149" spans="1:65" s="14" customFormat="1">
      <c r="B149" s="202"/>
      <c r="C149" s="203"/>
      <c r="D149" s="193" t="s">
        <v>133</v>
      </c>
      <c r="E149" s="204" t="s">
        <v>18</v>
      </c>
      <c r="F149" s="205" t="s">
        <v>202</v>
      </c>
      <c r="G149" s="203"/>
      <c r="H149" s="206">
        <v>42</v>
      </c>
      <c r="I149" s="207"/>
      <c r="J149" s="203"/>
      <c r="K149" s="203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133</v>
      </c>
      <c r="AU149" s="212" t="s">
        <v>84</v>
      </c>
      <c r="AV149" s="14" t="s">
        <v>84</v>
      </c>
      <c r="AW149" s="14" t="s">
        <v>35</v>
      </c>
      <c r="AX149" s="14" t="s">
        <v>74</v>
      </c>
      <c r="AY149" s="212" t="s">
        <v>122</v>
      </c>
    </row>
    <row r="150" spans="1:65" s="13" customFormat="1">
      <c r="B150" s="191"/>
      <c r="C150" s="192"/>
      <c r="D150" s="193" t="s">
        <v>133</v>
      </c>
      <c r="E150" s="194" t="s">
        <v>18</v>
      </c>
      <c r="F150" s="195" t="s">
        <v>203</v>
      </c>
      <c r="G150" s="192"/>
      <c r="H150" s="194" t="s">
        <v>18</v>
      </c>
      <c r="I150" s="196"/>
      <c r="J150" s="192"/>
      <c r="K150" s="192"/>
      <c r="L150" s="197"/>
      <c r="M150" s="198"/>
      <c r="N150" s="199"/>
      <c r="O150" s="199"/>
      <c r="P150" s="199"/>
      <c r="Q150" s="199"/>
      <c r="R150" s="199"/>
      <c r="S150" s="199"/>
      <c r="T150" s="200"/>
      <c r="AT150" s="201" t="s">
        <v>133</v>
      </c>
      <c r="AU150" s="201" t="s">
        <v>84</v>
      </c>
      <c r="AV150" s="13" t="s">
        <v>82</v>
      </c>
      <c r="AW150" s="13" t="s">
        <v>35</v>
      </c>
      <c r="AX150" s="13" t="s">
        <v>74</v>
      </c>
      <c r="AY150" s="201" t="s">
        <v>122</v>
      </c>
    </row>
    <row r="151" spans="1:65" s="14" customFormat="1">
      <c r="B151" s="202"/>
      <c r="C151" s="203"/>
      <c r="D151" s="193" t="s">
        <v>133</v>
      </c>
      <c r="E151" s="204" t="s">
        <v>18</v>
      </c>
      <c r="F151" s="205" t="s">
        <v>204</v>
      </c>
      <c r="G151" s="203"/>
      <c r="H151" s="206">
        <v>43</v>
      </c>
      <c r="I151" s="207"/>
      <c r="J151" s="203"/>
      <c r="K151" s="203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133</v>
      </c>
      <c r="AU151" s="212" t="s">
        <v>84</v>
      </c>
      <c r="AV151" s="14" t="s">
        <v>84</v>
      </c>
      <c r="AW151" s="14" t="s">
        <v>35</v>
      </c>
      <c r="AX151" s="14" t="s">
        <v>74</v>
      </c>
      <c r="AY151" s="212" t="s">
        <v>122</v>
      </c>
    </row>
    <row r="152" spans="1:65" s="15" customFormat="1">
      <c r="B152" s="213"/>
      <c r="C152" s="214"/>
      <c r="D152" s="193" t="s">
        <v>133</v>
      </c>
      <c r="E152" s="215" t="s">
        <v>18</v>
      </c>
      <c r="F152" s="216" t="s">
        <v>144</v>
      </c>
      <c r="G152" s="214"/>
      <c r="H152" s="217">
        <v>85</v>
      </c>
      <c r="I152" s="218"/>
      <c r="J152" s="214"/>
      <c r="K152" s="214"/>
      <c r="L152" s="219"/>
      <c r="M152" s="220"/>
      <c r="N152" s="221"/>
      <c r="O152" s="221"/>
      <c r="P152" s="221"/>
      <c r="Q152" s="221"/>
      <c r="R152" s="221"/>
      <c r="S152" s="221"/>
      <c r="T152" s="222"/>
      <c r="AT152" s="223" t="s">
        <v>133</v>
      </c>
      <c r="AU152" s="223" t="s">
        <v>84</v>
      </c>
      <c r="AV152" s="15" t="s">
        <v>129</v>
      </c>
      <c r="AW152" s="15" t="s">
        <v>35</v>
      </c>
      <c r="AX152" s="15" t="s">
        <v>82</v>
      </c>
      <c r="AY152" s="223" t="s">
        <v>122</v>
      </c>
    </row>
    <row r="153" spans="1:65" s="2" customFormat="1" ht="16.5" customHeight="1">
      <c r="A153" s="34"/>
      <c r="B153" s="35"/>
      <c r="C153" s="173" t="s">
        <v>8</v>
      </c>
      <c r="D153" s="173" t="s">
        <v>124</v>
      </c>
      <c r="E153" s="174" t="s">
        <v>205</v>
      </c>
      <c r="F153" s="175" t="s">
        <v>206</v>
      </c>
      <c r="G153" s="176" t="s">
        <v>207</v>
      </c>
      <c r="H153" s="177">
        <v>8.1</v>
      </c>
      <c r="I153" s="178"/>
      <c r="J153" s="179">
        <f>ROUND(I153*H153,2)</f>
        <v>0</v>
      </c>
      <c r="K153" s="175" t="s">
        <v>128</v>
      </c>
      <c r="L153" s="39"/>
      <c r="M153" s="180" t="s">
        <v>18</v>
      </c>
      <c r="N153" s="181" t="s">
        <v>45</v>
      </c>
      <c r="O153" s="64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4" t="s">
        <v>129</v>
      </c>
      <c r="AT153" s="184" t="s">
        <v>124</v>
      </c>
      <c r="AU153" s="184" t="s">
        <v>84</v>
      </c>
      <c r="AY153" s="17" t="s">
        <v>122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17" t="s">
        <v>82</v>
      </c>
      <c r="BK153" s="185">
        <f>ROUND(I153*H153,2)</f>
        <v>0</v>
      </c>
      <c r="BL153" s="17" t="s">
        <v>129</v>
      </c>
      <c r="BM153" s="184" t="s">
        <v>208</v>
      </c>
    </row>
    <row r="154" spans="1:65" s="2" customFormat="1">
      <c r="A154" s="34"/>
      <c r="B154" s="35"/>
      <c r="C154" s="36"/>
      <c r="D154" s="186" t="s">
        <v>131</v>
      </c>
      <c r="E154" s="36"/>
      <c r="F154" s="187" t="s">
        <v>209</v>
      </c>
      <c r="G154" s="36"/>
      <c r="H154" s="36"/>
      <c r="I154" s="188"/>
      <c r="J154" s="36"/>
      <c r="K154" s="36"/>
      <c r="L154" s="39"/>
      <c r="M154" s="189"/>
      <c r="N154" s="190"/>
      <c r="O154" s="64"/>
      <c r="P154" s="64"/>
      <c r="Q154" s="64"/>
      <c r="R154" s="64"/>
      <c r="S154" s="64"/>
      <c r="T154" s="65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131</v>
      </c>
      <c r="AU154" s="17" t="s">
        <v>84</v>
      </c>
    </row>
    <row r="155" spans="1:65" s="13" customFormat="1">
      <c r="B155" s="191"/>
      <c r="C155" s="192"/>
      <c r="D155" s="193" t="s">
        <v>133</v>
      </c>
      <c r="E155" s="194" t="s">
        <v>18</v>
      </c>
      <c r="F155" s="195" t="s">
        <v>210</v>
      </c>
      <c r="G155" s="192"/>
      <c r="H155" s="194" t="s">
        <v>18</v>
      </c>
      <c r="I155" s="196"/>
      <c r="J155" s="192"/>
      <c r="K155" s="192"/>
      <c r="L155" s="197"/>
      <c r="M155" s="198"/>
      <c r="N155" s="199"/>
      <c r="O155" s="199"/>
      <c r="P155" s="199"/>
      <c r="Q155" s="199"/>
      <c r="R155" s="199"/>
      <c r="S155" s="199"/>
      <c r="T155" s="200"/>
      <c r="AT155" s="201" t="s">
        <v>133</v>
      </c>
      <c r="AU155" s="201" t="s">
        <v>84</v>
      </c>
      <c r="AV155" s="13" t="s">
        <v>82</v>
      </c>
      <c r="AW155" s="13" t="s">
        <v>35</v>
      </c>
      <c r="AX155" s="13" t="s">
        <v>74</v>
      </c>
      <c r="AY155" s="201" t="s">
        <v>122</v>
      </c>
    </row>
    <row r="156" spans="1:65" s="14" customFormat="1">
      <c r="B156" s="202"/>
      <c r="C156" s="203"/>
      <c r="D156" s="193" t="s">
        <v>133</v>
      </c>
      <c r="E156" s="204" t="s">
        <v>18</v>
      </c>
      <c r="F156" s="205" t="s">
        <v>211</v>
      </c>
      <c r="G156" s="203"/>
      <c r="H156" s="206">
        <v>8.1</v>
      </c>
      <c r="I156" s="207"/>
      <c r="J156" s="203"/>
      <c r="K156" s="203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133</v>
      </c>
      <c r="AU156" s="212" t="s">
        <v>84</v>
      </c>
      <c r="AV156" s="14" t="s">
        <v>84</v>
      </c>
      <c r="AW156" s="14" t="s">
        <v>35</v>
      </c>
      <c r="AX156" s="14" t="s">
        <v>82</v>
      </c>
      <c r="AY156" s="212" t="s">
        <v>122</v>
      </c>
    </row>
    <row r="157" spans="1:65" s="2" customFormat="1" ht="16.5" customHeight="1">
      <c r="A157" s="34"/>
      <c r="B157" s="35"/>
      <c r="C157" s="173" t="s">
        <v>212</v>
      </c>
      <c r="D157" s="173" t="s">
        <v>124</v>
      </c>
      <c r="E157" s="174" t="s">
        <v>213</v>
      </c>
      <c r="F157" s="175" t="s">
        <v>214</v>
      </c>
      <c r="G157" s="176" t="s">
        <v>207</v>
      </c>
      <c r="H157" s="177">
        <v>16.850000000000001</v>
      </c>
      <c r="I157" s="178"/>
      <c r="J157" s="179">
        <f>ROUND(I157*H157,2)</f>
        <v>0</v>
      </c>
      <c r="K157" s="175" t="s">
        <v>128</v>
      </c>
      <c r="L157" s="39"/>
      <c r="M157" s="180" t="s">
        <v>18</v>
      </c>
      <c r="N157" s="181" t="s">
        <v>45</v>
      </c>
      <c r="O157" s="64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4" t="s">
        <v>129</v>
      </c>
      <c r="AT157" s="184" t="s">
        <v>124</v>
      </c>
      <c r="AU157" s="184" t="s">
        <v>84</v>
      </c>
      <c r="AY157" s="17" t="s">
        <v>122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7" t="s">
        <v>82</v>
      </c>
      <c r="BK157" s="185">
        <f>ROUND(I157*H157,2)</f>
        <v>0</v>
      </c>
      <c r="BL157" s="17" t="s">
        <v>129</v>
      </c>
      <c r="BM157" s="184" t="s">
        <v>215</v>
      </c>
    </row>
    <row r="158" spans="1:65" s="2" customFormat="1">
      <c r="A158" s="34"/>
      <c r="B158" s="35"/>
      <c r="C158" s="36"/>
      <c r="D158" s="186" t="s">
        <v>131</v>
      </c>
      <c r="E158" s="36"/>
      <c r="F158" s="187" t="s">
        <v>216</v>
      </c>
      <c r="G158" s="36"/>
      <c r="H158" s="36"/>
      <c r="I158" s="188"/>
      <c r="J158" s="36"/>
      <c r="K158" s="36"/>
      <c r="L158" s="39"/>
      <c r="M158" s="189"/>
      <c r="N158" s="190"/>
      <c r="O158" s="64"/>
      <c r="P158" s="64"/>
      <c r="Q158" s="64"/>
      <c r="R158" s="64"/>
      <c r="S158" s="64"/>
      <c r="T158" s="65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7" t="s">
        <v>131</v>
      </c>
      <c r="AU158" s="17" t="s">
        <v>84</v>
      </c>
    </row>
    <row r="159" spans="1:65" s="13" customFormat="1">
      <c r="B159" s="191"/>
      <c r="C159" s="192"/>
      <c r="D159" s="193" t="s">
        <v>133</v>
      </c>
      <c r="E159" s="194" t="s">
        <v>18</v>
      </c>
      <c r="F159" s="195" t="s">
        <v>203</v>
      </c>
      <c r="G159" s="192"/>
      <c r="H159" s="194" t="s">
        <v>18</v>
      </c>
      <c r="I159" s="196"/>
      <c r="J159" s="192"/>
      <c r="K159" s="192"/>
      <c r="L159" s="197"/>
      <c r="M159" s="198"/>
      <c r="N159" s="199"/>
      <c r="O159" s="199"/>
      <c r="P159" s="199"/>
      <c r="Q159" s="199"/>
      <c r="R159" s="199"/>
      <c r="S159" s="199"/>
      <c r="T159" s="200"/>
      <c r="AT159" s="201" t="s">
        <v>133</v>
      </c>
      <c r="AU159" s="201" t="s">
        <v>84</v>
      </c>
      <c r="AV159" s="13" t="s">
        <v>82</v>
      </c>
      <c r="AW159" s="13" t="s">
        <v>35</v>
      </c>
      <c r="AX159" s="13" t="s">
        <v>74</v>
      </c>
      <c r="AY159" s="201" t="s">
        <v>122</v>
      </c>
    </row>
    <row r="160" spans="1:65" s="14" customFormat="1">
      <c r="B160" s="202"/>
      <c r="C160" s="203"/>
      <c r="D160" s="193" t="s">
        <v>133</v>
      </c>
      <c r="E160" s="204" t="s">
        <v>18</v>
      </c>
      <c r="F160" s="205" t="s">
        <v>217</v>
      </c>
      <c r="G160" s="203"/>
      <c r="H160" s="206">
        <v>2.15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133</v>
      </c>
      <c r="AU160" s="212" t="s">
        <v>84</v>
      </c>
      <c r="AV160" s="14" t="s">
        <v>84</v>
      </c>
      <c r="AW160" s="14" t="s">
        <v>35</v>
      </c>
      <c r="AX160" s="14" t="s">
        <v>74</v>
      </c>
      <c r="AY160" s="212" t="s">
        <v>122</v>
      </c>
    </row>
    <row r="161" spans="1:65" s="13" customFormat="1">
      <c r="B161" s="191"/>
      <c r="C161" s="192"/>
      <c r="D161" s="193" t="s">
        <v>133</v>
      </c>
      <c r="E161" s="194" t="s">
        <v>18</v>
      </c>
      <c r="F161" s="195" t="s">
        <v>218</v>
      </c>
      <c r="G161" s="192"/>
      <c r="H161" s="194" t="s">
        <v>18</v>
      </c>
      <c r="I161" s="196"/>
      <c r="J161" s="192"/>
      <c r="K161" s="192"/>
      <c r="L161" s="197"/>
      <c r="M161" s="198"/>
      <c r="N161" s="199"/>
      <c r="O161" s="199"/>
      <c r="P161" s="199"/>
      <c r="Q161" s="199"/>
      <c r="R161" s="199"/>
      <c r="S161" s="199"/>
      <c r="T161" s="200"/>
      <c r="AT161" s="201" t="s">
        <v>133</v>
      </c>
      <c r="AU161" s="201" t="s">
        <v>84</v>
      </c>
      <c r="AV161" s="13" t="s">
        <v>82</v>
      </c>
      <c r="AW161" s="13" t="s">
        <v>35</v>
      </c>
      <c r="AX161" s="13" t="s">
        <v>74</v>
      </c>
      <c r="AY161" s="201" t="s">
        <v>122</v>
      </c>
    </row>
    <row r="162" spans="1:65" s="14" customFormat="1">
      <c r="B162" s="202"/>
      <c r="C162" s="203"/>
      <c r="D162" s="193" t="s">
        <v>133</v>
      </c>
      <c r="E162" s="204" t="s">
        <v>18</v>
      </c>
      <c r="F162" s="205" t="s">
        <v>219</v>
      </c>
      <c r="G162" s="203"/>
      <c r="H162" s="206">
        <v>14.7</v>
      </c>
      <c r="I162" s="207"/>
      <c r="J162" s="203"/>
      <c r="K162" s="203"/>
      <c r="L162" s="208"/>
      <c r="M162" s="209"/>
      <c r="N162" s="210"/>
      <c r="O162" s="210"/>
      <c r="P162" s="210"/>
      <c r="Q162" s="210"/>
      <c r="R162" s="210"/>
      <c r="S162" s="210"/>
      <c r="T162" s="211"/>
      <c r="AT162" s="212" t="s">
        <v>133</v>
      </c>
      <c r="AU162" s="212" t="s">
        <v>84</v>
      </c>
      <c r="AV162" s="14" t="s">
        <v>84</v>
      </c>
      <c r="AW162" s="14" t="s">
        <v>35</v>
      </c>
      <c r="AX162" s="14" t="s">
        <v>74</v>
      </c>
      <c r="AY162" s="212" t="s">
        <v>122</v>
      </c>
    </row>
    <row r="163" spans="1:65" s="15" customFormat="1">
      <c r="B163" s="213"/>
      <c r="C163" s="214"/>
      <c r="D163" s="193" t="s">
        <v>133</v>
      </c>
      <c r="E163" s="215" t="s">
        <v>18</v>
      </c>
      <c r="F163" s="216" t="s">
        <v>144</v>
      </c>
      <c r="G163" s="214"/>
      <c r="H163" s="217">
        <v>16.850000000000001</v>
      </c>
      <c r="I163" s="218"/>
      <c r="J163" s="214"/>
      <c r="K163" s="214"/>
      <c r="L163" s="219"/>
      <c r="M163" s="220"/>
      <c r="N163" s="221"/>
      <c r="O163" s="221"/>
      <c r="P163" s="221"/>
      <c r="Q163" s="221"/>
      <c r="R163" s="221"/>
      <c r="S163" s="221"/>
      <c r="T163" s="222"/>
      <c r="AT163" s="223" t="s">
        <v>133</v>
      </c>
      <c r="AU163" s="223" t="s">
        <v>84</v>
      </c>
      <c r="AV163" s="15" t="s">
        <v>129</v>
      </c>
      <c r="AW163" s="15" t="s">
        <v>35</v>
      </c>
      <c r="AX163" s="15" t="s">
        <v>82</v>
      </c>
      <c r="AY163" s="223" t="s">
        <v>122</v>
      </c>
    </row>
    <row r="164" spans="1:65" s="2" customFormat="1" ht="37.9" customHeight="1">
      <c r="A164" s="34"/>
      <c r="B164" s="35"/>
      <c r="C164" s="173" t="s">
        <v>220</v>
      </c>
      <c r="D164" s="173" t="s">
        <v>124</v>
      </c>
      <c r="E164" s="174" t="s">
        <v>221</v>
      </c>
      <c r="F164" s="175" t="s">
        <v>222</v>
      </c>
      <c r="G164" s="176" t="s">
        <v>207</v>
      </c>
      <c r="H164" s="177">
        <v>24.95</v>
      </c>
      <c r="I164" s="178"/>
      <c r="J164" s="179">
        <f>ROUND(I164*H164,2)</f>
        <v>0</v>
      </c>
      <c r="K164" s="175" t="s">
        <v>128</v>
      </c>
      <c r="L164" s="39"/>
      <c r="M164" s="180" t="s">
        <v>18</v>
      </c>
      <c r="N164" s="181" t="s">
        <v>45</v>
      </c>
      <c r="O164" s="64"/>
      <c r="P164" s="182">
        <f>O164*H164</f>
        <v>0</v>
      </c>
      <c r="Q164" s="182">
        <v>0</v>
      </c>
      <c r="R164" s="182">
        <f>Q164*H164</f>
        <v>0</v>
      </c>
      <c r="S164" s="182">
        <v>0</v>
      </c>
      <c r="T164" s="183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4" t="s">
        <v>129</v>
      </c>
      <c r="AT164" s="184" t="s">
        <v>124</v>
      </c>
      <c r="AU164" s="184" t="s">
        <v>84</v>
      </c>
      <c r="AY164" s="17" t="s">
        <v>122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7" t="s">
        <v>82</v>
      </c>
      <c r="BK164" s="185">
        <f>ROUND(I164*H164,2)</f>
        <v>0</v>
      </c>
      <c r="BL164" s="17" t="s">
        <v>129</v>
      </c>
      <c r="BM164" s="184" t="s">
        <v>223</v>
      </c>
    </row>
    <row r="165" spans="1:65" s="2" customFormat="1">
      <c r="A165" s="34"/>
      <c r="B165" s="35"/>
      <c r="C165" s="36"/>
      <c r="D165" s="186" t="s">
        <v>131</v>
      </c>
      <c r="E165" s="36"/>
      <c r="F165" s="187" t="s">
        <v>224</v>
      </c>
      <c r="G165" s="36"/>
      <c r="H165" s="36"/>
      <c r="I165" s="188"/>
      <c r="J165" s="36"/>
      <c r="K165" s="36"/>
      <c r="L165" s="39"/>
      <c r="M165" s="189"/>
      <c r="N165" s="190"/>
      <c r="O165" s="64"/>
      <c r="P165" s="64"/>
      <c r="Q165" s="64"/>
      <c r="R165" s="64"/>
      <c r="S165" s="64"/>
      <c r="T165" s="65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T165" s="17" t="s">
        <v>131</v>
      </c>
      <c r="AU165" s="17" t="s">
        <v>84</v>
      </c>
    </row>
    <row r="166" spans="1:65" s="14" customFormat="1">
      <c r="B166" s="202"/>
      <c r="C166" s="203"/>
      <c r="D166" s="193" t="s">
        <v>133</v>
      </c>
      <c r="E166" s="204" t="s">
        <v>18</v>
      </c>
      <c r="F166" s="205" t="s">
        <v>225</v>
      </c>
      <c r="G166" s="203"/>
      <c r="H166" s="206">
        <v>24.95</v>
      </c>
      <c r="I166" s="207"/>
      <c r="J166" s="203"/>
      <c r="K166" s="203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133</v>
      </c>
      <c r="AU166" s="212" t="s">
        <v>84</v>
      </c>
      <c r="AV166" s="14" t="s">
        <v>84</v>
      </c>
      <c r="AW166" s="14" t="s">
        <v>35</v>
      </c>
      <c r="AX166" s="14" t="s">
        <v>82</v>
      </c>
      <c r="AY166" s="212" t="s">
        <v>122</v>
      </c>
    </row>
    <row r="167" spans="1:65" s="2" customFormat="1" ht="24.2" customHeight="1">
      <c r="A167" s="34"/>
      <c r="B167" s="35"/>
      <c r="C167" s="173" t="s">
        <v>226</v>
      </c>
      <c r="D167" s="173" t="s">
        <v>124</v>
      </c>
      <c r="E167" s="174" t="s">
        <v>227</v>
      </c>
      <c r="F167" s="175" t="s">
        <v>228</v>
      </c>
      <c r="G167" s="176" t="s">
        <v>229</v>
      </c>
      <c r="H167" s="177">
        <v>44.91</v>
      </c>
      <c r="I167" s="178"/>
      <c r="J167" s="179">
        <f>ROUND(I167*H167,2)</f>
        <v>0</v>
      </c>
      <c r="K167" s="175" t="s">
        <v>128</v>
      </c>
      <c r="L167" s="39"/>
      <c r="M167" s="180" t="s">
        <v>18</v>
      </c>
      <c r="N167" s="181" t="s">
        <v>45</v>
      </c>
      <c r="O167" s="64"/>
      <c r="P167" s="182">
        <f>O167*H167</f>
        <v>0</v>
      </c>
      <c r="Q167" s="182">
        <v>0</v>
      </c>
      <c r="R167" s="182">
        <f>Q167*H167</f>
        <v>0</v>
      </c>
      <c r="S167" s="182">
        <v>0</v>
      </c>
      <c r="T167" s="183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4" t="s">
        <v>129</v>
      </c>
      <c r="AT167" s="184" t="s">
        <v>124</v>
      </c>
      <c r="AU167" s="184" t="s">
        <v>84</v>
      </c>
      <c r="AY167" s="17" t="s">
        <v>122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7" t="s">
        <v>82</v>
      </c>
      <c r="BK167" s="185">
        <f>ROUND(I167*H167,2)</f>
        <v>0</v>
      </c>
      <c r="BL167" s="17" t="s">
        <v>129</v>
      </c>
      <c r="BM167" s="184" t="s">
        <v>230</v>
      </c>
    </row>
    <row r="168" spans="1:65" s="2" customFormat="1">
      <c r="A168" s="34"/>
      <c r="B168" s="35"/>
      <c r="C168" s="36"/>
      <c r="D168" s="186" t="s">
        <v>131</v>
      </c>
      <c r="E168" s="36"/>
      <c r="F168" s="187" t="s">
        <v>231</v>
      </c>
      <c r="G168" s="36"/>
      <c r="H168" s="36"/>
      <c r="I168" s="188"/>
      <c r="J168" s="36"/>
      <c r="K168" s="36"/>
      <c r="L168" s="39"/>
      <c r="M168" s="189"/>
      <c r="N168" s="190"/>
      <c r="O168" s="64"/>
      <c r="P168" s="64"/>
      <c r="Q168" s="64"/>
      <c r="R168" s="64"/>
      <c r="S168" s="64"/>
      <c r="T168" s="65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7" t="s">
        <v>131</v>
      </c>
      <c r="AU168" s="17" t="s">
        <v>84</v>
      </c>
    </row>
    <row r="169" spans="1:65" s="14" customFormat="1">
      <c r="B169" s="202"/>
      <c r="C169" s="203"/>
      <c r="D169" s="193" t="s">
        <v>133</v>
      </c>
      <c r="E169" s="203"/>
      <c r="F169" s="205" t="s">
        <v>232</v>
      </c>
      <c r="G169" s="203"/>
      <c r="H169" s="206">
        <v>44.91</v>
      </c>
      <c r="I169" s="207"/>
      <c r="J169" s="203"/>
      <c r="K169" s="203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133</v>
      </c>
      <c r="AU169" s="212" t="s">
        <v>84</v>
      </c>
      <c r="AV169" s="14" t="s">
        <v>84</v>
      </c>
      <c r="AW169" s="14" t="s">
        <v>4</v>
      </c>
      <c r="AX169" s="14" t="s">
        <v>82</v>
      </c>
      <c r="AY169" s="212" t="s">
        <v>122</v>
      </c>
    </row>
    <row r="170" spans="1:65" s="2" customFormat="1" ht="24.2" customHeight="1">
      <c r="A170" s="34"/>
      <c r="B170" s="35"/>
      <c r="C170" s="173" t="s">
        <v>233</v>
      </c>
      <c r="D170" s="173" t="s">
        <v>124</v>
      </c>
      <c r="E170" s="174" t="s">
        <v>234</v>
      </c>
      <c r="F170" s="175" t="s">
        <v>235</v>
      </c>
      <c r="G170" s="176" t="s">
        <v>127</v>
      </c>
      <c r="H170" s="177">
        <v>44</v>
      </c>
      <c r="I170" s="178"/>
      <c r="J170" s="179">
        <f>ROUND(I170*H170,2)</f>
        <v>0</v>
      </c>
      <c r="K170" s="175" t="s">
        <v>128</v>
      </c>
      <c r="L170" s="39"/>
      <c r="M170" s="180" t="s">
        <v>18</v>
      </c>
      <c r="N170" s="181" t="s">
        <v>45</v>
      </c>
      <c r="O170" s="64"/>
      <c r="P170" s="182">
        <f>O170*H170</f>
        <v>0</v>
      </c>
      <c r="Q170" s="182">
        <v>0</v>
      </c>
      <c r="R170" s="182">
        <f>Q170*H170</f>
        <v>0</v>
      </c>
      <c r="S170" s="182">
        <v>0</v>
      </c>
      <c r="T170" s="183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4" t="s">
        <v>129</v>
      </c>
      <c r="AT170" s="184" t="s">
        <v>124</v>
      </c>
      <c r="AU170" s="184" t="s">
        <v>84</v>
      </c>
      <c r="AY170" s="17" t="s">
        <v>122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7" t="s">
        <v>82</v>
      </c>
      <c r="BK170" s="185">
        <f>ROUND(I170*H170,2)</f>
        <v>0</v>
      </c>
      <c r="BL170" s="17" t="s">
        <v>129</v>
      </c>
      <c r="BM170" s="184" t="s">
        <v>236</v>
      </c>
    </row>
    <row r="171" spans="1:65" s="2" customFormat="1">
      <c r="A171" s="34"/>
      <c r="B171" s="35"/>
      <c r="C171" s="36"/>
      <c r="D171" s="186" t="s">
        <v>131</v>
      </c>
      <c r="E171" s="36"/>
      <c r="F171" s="187" t="s">
        <v>237</v>
      </c>
      <c r="G171" s="36"/>
      <c r="H171" s="36"/>
      <c r="I171" s="188"/>
      <c r="J171" s="36"/>
      <c r="K171" s="36"/>
      <c r="L171" s="39"/>
      <c r="M171" s="189"/>
      <c r="N171" s="190"/>
      <c r="O171" s="64"/>
      <c r="P171" s="64"/>
      <c r="Q171" s="64"/>
      <c r="R171" s="64"/>
      <c r="S171" s="64"/>
      <c r="T171" s="65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T171" s="17" t="s">
        <v>131</v>
      </c>
      <c r="AU171" s="17" t="s">
        <v>84</v>
      </c>
    </row>
    <row r="172" spans="1:65" s="2" customFormat="1" ht="24.2" customHeight="1">
      <c r="A172" s="34"/>
      <c r="B172" s="35"/>
      <c r="C172" s="173" t="s">
        <v>238</v>
      </c>
      <c r="D172" s="173" t="s">
        <v>124</v>
      </c>
      <c r="E172" s="174" t="s">
        <v>239</v>
      </c>
      <c r="F172" s="175" t="s">
        <v>240</v>
      </c>
      <c r="G172" s="176" t="s">
        <v>127</v>
      </c>
      <c r="H172" s="177">
        <v>44</v>
      </c>
      <c r="I172" s="178"/>
      <c r="J172" s="179">
        <f>ROUND(I172*H172,2)</f>
        <v>0</v>
      </c>
      <c r="K172" s="175" t="s">
        <v>128</v>
      </c>
      <c r="L172" s="39"/>
      <c r="M172" s="180" t="s">
        <v>18</v>
      </c>
      <c r="N172" s="181" t="s">
        <v>45</v>
      </c>
      <c r="O172" s="64"/>
      <c r="P172" s="182">
        <f>O172*H172</f>
        <v>0</v>
      </c>
      <c r="Q172" s="182">
        <v>0</v>
      </c>
      <c r="R172" s="182">
        <f>Q172*H172</f>
        <v>0</v>
      </c>
      <c r="S172" s="182">
        <v>0</v>
      </c>
      <c r="T172" s="183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4" t="s">
        <v>129</v>
      </c>
      <c r="AT172" s="184" t="s">
        <v>124</v>
      </c>
      <c r="AU172" s="184" t="s">
        <v>84</v>
      </c>
      <c r="AY172" s="17" t="s">
        <v>122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7" t="s">
        <v>82</v>
      </c>
      <c r="BK172" s="185">
        <f>ROUND(I172*H172,2)</f>
        <v>0</v>
      </c>
      <c r="BL172" s="17" t="s">
        <v>129</v>
      </c>
      <c r="BM172" s="184" t="s">
        <v>241</v>
      </c>
    </row>
    <row r="173" spans="1:65" s="2" customFormat="1">
      <c r="A173" s="34"/>
      <c r="B173" s="35"/>
      <c r="C173" s="36"/>
      <c r="D173" s="186" t="s">
        <v>131</v>
      </c>
      <c r="E173" s="36"/>
      <c r="F173" s="187" t="s">
        <v>242</v>
      </c>
      <c r="G173" s="36"/>
      <c r="H173" s="36"/>
      <c r="I173" s="188"/>
      <c r="J173" s="36"/>
      <c r="K173" s="36"/>
      <c r="L173" s="39"/>
      <c r="M173" s="189"/>
      <c r="N173" s="190"/>
      <c r="O173" s="64"/>
      <c r="P173" s="64"/>
      <c r="Q173" s="64"/>
      <c r="R173" s="64"/>
      <c r="S173" s="64"/>
      <c r="T173" s="65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7" t="s">
        <v>131</v>
      </c>
      <c r="AU173" s="17" t="s">
        <v>84</v>
      </c>
    </row>
    <row r="174" spans="1:65" s="2" customFormat="1" ht="16.5" customHeight="1">
      <c r="A174" s="34"/>
      <c r="B174" s="35"/>
      <c r="C174" s="224" t="s">
        <v>243</v>
      </c>
      <c r="D174" s="224" t="s">
        <v>244</v>
      </c>
      <c r="E174" s="225" t="s">
        <v>245</v>
      </c>
      <c r="F174" s="226" t="s">
        <v>246</v>
      </c>
      <c r="G174" s="227" t="s">
        <v>247</v>
      </c>
      <c r="H174" s="228">
        <v>1.76</v>
      </c>
      <c r="I174" s="229"/>
      <c r="J174" s="230">
        <f>ROUND(I174*H174,2)</f>
        <v>0</v>
      </c>
      <c r="K174" s="226" t="s">
        <v>128</v>
      </c>
      <c r="L174" s="231"/>
      <c r="M174" s="232" t="s">
        <v>18</v>
      </c>
      <c r="N174" s="233" t="s">
        <v>45</v>
      </c>
      <c r="O174" s="64"/>
      <c r="P174" s="182">
        <f>O174*H174</f>
        <v>0</v>
      </c>
      <c r="Q174" s="182">
        <v>1E-3</v>
      </c>
      <c r="R174" s="182">
        <f>Q174*H174</f>
        <v>1.7600000000000001E-3</v>
      </c>
      <c r="S174" s="182">
        <v>0</v>
      </c>
      <c r="T174" s="183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4" t="s">
        <v>177</v>
      </c>
      <c r="AT174" s="184" t="s">
        <v>244</v>
      </c>
      <c r="AU174" s="184" t="s">
        <v>84</v>
      </c>
      <c r="AY174" s="17" t="s">
        <v>122</v>
      </c>
      <c r="BE174" s="185">
        <f>IF(N174="základní",J174,0)</f>
        <v>0</v>
      </c>
      <c r="BF174" s="185">
        <f>IF(N174="snížená",J174,0)</f>
        <v>0</v>
      </c>
      <c r="BG174" s="185">
        <f>IF(N174="zákl. přenesená",J174,0)</f>
        <v>0</v>
      </c>
      <c r="BH174" s="185">
        <f>IF(N174="sníž. přenesená",J174,0)</f>
        <v>0</v>
      </c>
      <c r="BI174" s="185">
        <f>IF(N174="nulová",J174,0)</f>
        <v>0</v>
      </c>
      <c r="BJ174" s="17" t="s">
        <v>82</v>
      </c>
      <c r="BK174" s="185">
        <f>ROUND(I174*H174,2)</f>
        <v>0</v>
      </c>
      <c r="BL174" s="17" t="s">
        <v>129</v>
      </c>
      <c r="BM174" s="184" t="s">
        <v>248</v>
      </c>
    </row>
    <row r="175" spans="1:65" s="14" customFormat="1">
      <c r="B175" s="202"/>
      <c r="C175" s="203"/>
      <c r="D175" s="193" t="s">
        <v>133</v>
      </c>
      <c r="E175" s="203"/>
      <c r="F175" s="205" t="s">
        <v>249</v>
      </c>
      <c r="G175" s="203"/>
      <c r="H175" s="206">
        <v>1.76</v>
      </c>
      <c r="I175" s="207"/>
      <c r="J175" s="203"/>
      <c r="K175" s="203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133</v>
      </c>
      <c r="AU175" s="212" t="s">
        <v>84</v>
      </c>
      <c r="AV175" s="14" t="s">
        <v>84</v>
      </c>
      <c r="AW175" s="14" t="s">
        <v>4</v>
      </c>
      <c r="AX175" s="14" t="s">
        <v>82</v>
      </c>
      <c r="AY175" s="212" t="s">
        <v>122</v>
      </c>
    </row>
    <row r="176" spans="1:65" s="2" customFormat="1" ht="21.75" customHeight="1">
      <c r="A176" s="34"/>
      <c r="B176" s="35"/>
      <c r="C176" s="173" t="s">
        <v>250</v>
      </c>
      <c r="D176" s="173" t="s">
        <v>124</v>
      </c>
      <c r="E176" s="174" t="s">
        <v>251</v>
      </c>
      <c r="F176" s="175" t="s">
        <v>252</v>
      </c>
      <c r="G176" s="176" t="s">
        <v>127</v>
      </c>
      <c r="H176" s="177">
        <v>76</v>
      </c>
      <c r="I176" s="178"/>
      <c r="J176" s="179">
        <f>ROUND(I176*H176,2)</f>
        <v>0</v>
      </c>
      <c r="K176" s="175" t="s">
        <v>128</v>
      </c>
      <c r="L176" s="39"/>
      <c r="M176" s="180" t="s">
        <v>18</v>
      </c>
      <c r="N176" s="181" t="s">
        <v>45</v>
      </c>
      <c r="O176" s="64"/>
      <c r="P176" s="182">
        <f>O176*H176</f>
        <v>0</v>
      </c>
      <c r="Q176" s="182">
        <v>0</v>
      </c>
      <c r="R176" s="182">
        <f>Q176*H176</f>
        <v>0</v>
      </c>
      <c r="S176" s="182">
        <v>0</v>
      </c>
      <c r="T176" s="183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4" t="s">
        <v>129</v>
      </c>
      <c r="AT176" s="184" t="s">
        <v>124</v>
      </c>
      <c r="AU176" s="184" t="s">
        <v>84</v>
      </c>
      <c r="AY176" s="17" t="s">
        <v>122</v>
      </c>
      <c r="BE176" s="185">
        <f>IF(N176="základní",J176,0)</f>
        <v>0</v>
      </c>
      <c r="BF176" s="185">
        <f>IF(N176="snížená",J176,0)</f>
        <v>0</v>
      </c>
      <c r="BG176" s="185">
        <f>IF(N176="zákl. přenesená",J176,0)</f>
        <v>0</v>
      </c>
      <c r="BH176" s="185">
        <f>IF(N176="sníž. přenesená",J176,0)</f>
        <v>0</v>
      </c>
      <c r="BI176" s="185">
        <f>IF(N176="nulová",J176,0)</f>
        <v>0</v>
      </c>
      <c r="BJ176" s="17" t="s">
        <v>82</v>
      </c>
      <c r="BK176" s="185">
        <f>ROUND(I176*H176,2)</f>
        <v>0</v>
      </c>
      <c r="BL176" s="17" t="s">
        <v>129</v>
      </c>
      <c r="BM176" s="184" t="s">
        <v>253</v>
      </c>
    </row>
    <row r="177" spans="1:65" s="2" customFormat="1">
      <c r="A177" s="34"/>
      <c r="B177" s="35"/>
      <c r="C177" s="36"/>
      <c r="D177" s="186" t="s">
        <v>131</v>
      </c>
      <c r="E177" s="36"/>
      <c r="F177" s="187" t="s">
        <v>254</v>
      </c>
      <c r="G177" s="36"/>
      <c r="H177" s="36"/>
      <c r="I177" s="188"/>
      <c r="J177" s="36"/>
      <c r="K177" s="36"/>
      <c r="L177" s="39"/>
      <c r="M177" s="189"/>
      <c r="N177" s="190"/>
      <c r="O177" s="64"/>
      <c r="P177" s="64"/>
      <c r="Q177" s="64"/>
      <c r="R177" s="64"/>
      <c r="S177" s="64"/>
      <c r="T177" s="65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T177" s="17" t="s">
        <v>131</v>
      </c>
      <c r="AU177" s="17" t="s">
        <v>84</v>
      </c>
    </row>
    <row r="178" spans="1:65" s="12" customFormat="1" ht="22.9" customHeight="1">
      <c r="B178" s="157"/>
      <c r="C178" s="158"/>
      <c r="D178" s="159" t="s">
        <v>73</v>
      </c>
      <c r="E178" s="171" t="s">
        <v>158</v>
      </c>
      <c r="F178" s="171" t="s">
        <v>255</v>
      </c>
      <c r="G178" s="158"/>
      <c r="H178" s="158"/>
      <c r="I178" s="161"/>
      <c r="J178" s="172">
        <f>BK178</f>
        <v>0</v>
      </c>
      <c r="K178" s="158"/>
      <c r="L178" s="163"/>
      <c r="M178" s="164"/>
      <c r="N178" s="165"/>
      <c r="O178" s="165"/>
      <c r="P178" s="166">
        <f>SUM(P179:P267)</f>
        <v>0</v>
      </c>
      <c r="Q178" s="165"/>
      <c r="R178" s="166">
        <f>SUM(R179:R267)</f>
        <v>22.275042000000003</v>
      </c>
      <c r="S178" s="165"/>
      <c r="T178" s="167">
        <f>SUM(T179:T267)</f>
        <v>0</v>
      </c>
      <c r="AR178" s="168" t="s">
        <v>82</v>
      </c>
      <c r="AT178" s="169" t="s">
        <v>73</v>
      </c>
      <c r="AU178" s="169" t="s">
        <v>82</v>
      </c>
      <c r="AY178" s="168" t="s">
        <v>122</v>
      </c>
      <c r="BK178" s="170">
        <f>SUM(BK179:BK267)</f>
        <v>0</v>
      </c>
    </row>
    <row r="179" spans="1:65" s="2" customFormat="1" ht="21.75" customHeight="1">
      <c r="A179" s="34"/>
      <c r="B179" s="35"/>
      <c r="C179" s="173" t="s">
        <v>256</v>
      </c>
      <c r="D179" s="173" t="s">
        <v>124</v>
      </c>
      <c r="E179" s="174" t="s">
        <v>257</v>
      </c>
      <c r="F179" s="175" t="s">
        <v>258</v>
      </c>
      <c r="G179" s="176" t="s">
        <v>127</v>
      </c>
      <c r="H179" s="177">
        <v>76</v>
      </c>
      <c r="I179" s="178"/>
      <c r="J179" s="179">
        <f>ROUND(I179*H179,2)</f>
        <v>0</v>
      </c>
      <c r="K179" s="175" t="s">
        <v>128</v>
      </c>
      <c r="L179" s="39"/>
      <c r="M179" s="180" t="s">
        <v>18</v>
      </c>
      <c r="N179" s="181" t="s">
        <v>45</v>
      </c>
      <c r="O179" s="64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4" t="s">
        <v>129</v>
      </c>
      <c r="AT179" s="184" t="s">
        <v>124</v>
      </c>
      <c r="AU179" s="184" t="s">
        <v>84</v>
      </c>
      <c r="AY179" s="17" t="s">
        <v>122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7" t="s">
        <v>82</v>
      </c>
      <c r="BK179" s="185">
        <f>ROUND(I179*H179,2)</f>
        <v>0</v>
      </c>
      <c r="BL179" s="17" t="s">
        <v>129</v>
      </c>
      <c r="BM179" s="184" t="s">
        <v>259</v>
      </c>
    </row>
    <row r="180" spans="1:65" s="2" customFormat="1">
      <c r="A180" s="34"/>
      <c r="B180" s="35"/>
      <c r="C180" s="36"/>
      <c r="D180" s="186" t="s">
        <v>131</v>
      </c>
      <c r="E180" s="36"/>
      <c r="F180" s="187" t="s">
        <v>260</v>
      </c>
      <c r="G180" s="36"/>
      <c r="H180" s="36"/>
      <c r="I180" s="188"/>
      <c r="J180" s="36"/>
      <c r="K180" s="36"/>
      <c r="L180" s="39"/>
      <c r="M180" s="189"/>
      <c r="N180" s="190"/>
      <c r="O180" s="64"/>
      <c r="P180" s="64"/>
      <c r="Q180" s="64"/>
      <c r="R180" s="64"/>
      <c r="S180" s="64"/>
      <c r="T180" s="65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7" t="s">
        <v>131</v>
      </c>
      <c r="AU180" s="17" t="s">
        <v>84</v>
      </c>
    </row>
    <row r="181" spans="1:65" s="13" customFormat="1">
      <c r="B181" s="191"/>
      <c r="C181" s="192"/>
      <c r="D181" s="193" t="s">
        <v>133</v>
      </c>
      <c r="E181" s="194" t="s">
        <v>18</v>
      </c>
      <c r="F181" s="195" t="s">
        <v>261</v>
      </c>
      <c r="G181" s="192"/>
      <c r="H181" s="194" t="s">
        <v>18</v>
      </c>
      <c r="I181" s="196"/>
      <c r="J181" s="192"/>
      <c r="K181" s="192"/>
      <c r="L181" s="197"/>
      <c r="M181" s="198"/>
      <c r="N181" s="199"/>
      <c r="O181" s="199"/>
      <c r="P181" s="199"/>
      <c r="Q181" s="199"/>
      <c r="R181" s="199"/>
      <c r="S181" s="199"/>
      <c r="T181" s="200"/>
      <c r="AT181" s="201" t="s">
        <v>133</v>
      </c>
      <c r="AU181" s="201" t="s">
        <v>84</v>
      </c>
      <c r="AV181" s="13" t="s">
        <v>82</v>
      </c>
      <c r="AW181" s="13" t="s">
        <v>35</v>
      </c>
      <c r="AX181" s="13" t="s">
        <v>74</v>
      </c>
      <c r="AY181" s="201" t="s">
        <v>122</v>
      </c>
    </row>
    <row r="182" spans="1:65" s="14" customFormat="1">
      <c r="B182" s="202"/>
      <c r="C182" s="203"/>
      <c r="D182" s="193" t="s">
        <v>133</v>
      </c>
      <c r="E182" s="204" t="s">
        <v>18</v>
      </c>
      <c r="F182" s="205" t="s">
        <v>262</v>
      </c>
      <c r="G182" s="203"/>
      <c r="H182" s="206">
        <v>64</v>
      </c>
      <c r="I182" s="207"/>
      <c r="J182" s="203"/>
      <c r="K182" s="203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133</v>
      </c>
      <c r="AU182" s="212" t="s">
        <v>84</v>
      </c>
      <c r="AV182" s="14" t="s">
        <v>84</v>
      </c>
      <c r="AW182" s="14" t="s">
        <v>35</v>
      </c>
      <c r="AX182" s="14" t="s">
        <v>74</v>
      </c>
      <c r="AY182" s="212" t="s">
        <v>122</v>
      </c>
    </row>
    <row r="183" spans="1:65" s="13" customFormat="1">
      <c r="B183" s="191"/>
      <c r="C183" s="192"/>
      <c r="D183" s="193" t="s">
        <v>133</v>
      </c>
      <c r="E183" s="194" t="s">
        <v>18</v>
      </c>
      <c r="F183" s="195" t="s">
        <v>263</v>
      </c>
      <c r="G183" s="192"/>
      <c r="H183" s="194" t="s">
        <v>18</v>
      </c>
      <c r="I183" s="196"/>
      <c r="J183" s="192"/>
      <c r="K183" s="192"/>
      <c r="L183" s="197"/>
      <c r="M183" s="198"/>
      <c r="N183" s="199"/>
      <c r="O183" s="199"/>
      <c r="P183" s="199"/>
      <c r="Q183" s="199"/>
      <c r="R183" s="199"/>
      <c r="S183" s="199"/>
      <c r="T183" s="200"/>
      <c r="AT183" s="201" t="s">
        <v>133</v>
      </c>
      <c r="AU183" s="201" t="s">
        <v>84</v>
      </c>
      <c r="AV183" s="13" t="s">
        <v>82</v>
      </c>
      <c r="AW183" s="13" t="s">
        <v>35</v>
      </c>
      <c r="AX183" s="13" t="s">
        <v>74</v>
      </c>
      <c r="AY183" s="201" t="s">
        <v>122</v>
      </c>
    </row>
    <row r="184" spans="1:65" s="14" customFormat="1">
      <c r="B184" s="202"/>
      <c r="C184" s="203"/>
      <c r="D184" s="193" t="s">
        <v>133</v>
      </c>
      <c r="E184" s="204" t="s">
        <v>18</v>
      </c>
      <c r="F184" s="205" t="s">
        <v>264</v>
      </c>
      <c r="G184" s="203"/>
      <c r="H184" s="206">
        <v>12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133</v>
      </c>
      <c r="AU184" s="212" t="s">
        <v>84</v>
      </c>
      <c r="AV184" s="14" t="s">
        <v>84</v>
      </c>
      <c r="AW184" s="14" t="s">
        <v>35</v>
      </c>
      <c r="AX184" s="14" t="s">
        <v>74</v>
      </c>
      <c r="AY184" s="212" t="s">
        <v>122</v>
      </c>
    </row>
    <row r="185" spans="1:65" s="15" customFormat="1">
      <c r="B185" s="213"/>
      <c r="C185" s="214"/>
      <c r="D185" s="193" t="s">
        <v>133</v>
      </c>
      <c r="E185" s="215" t="s">
        <v>18</v>
      </c>
      <c r="F185" s="216" t="s">
        <v>144</v>
      </c>
      <c r="G185" s="214"/>
      <c r="H185" s="217">
        <v>76</v>
      </c>
      <c r="I185" s="218"/>
      <c r="J185" s="214"/>
      <c r="K185" s="214"/>
      <c r="L185" s="219"/>
      <c r="M185" s="220"/>
      <c r="N185" s="221"/>
      <c r="O185" s="221"/>
      <c r="P185" s="221"/>
      <c r="Q185" s="221"/>
      <c r="R185" s="221"/>
      <c r="S185" s="221"/>
      <c r="T185" s="222"/>
      <c r="AT185" s="223" t="s">
        <v>133</v>
      </c>
      <c r="AU185" s="223" t="s">
        <v>84</v>
      </c>
      <c r="AV185" s="15" t="s">
        <v>129</v>
      </c>
      <c r="AW185" s="15" t="s">
        <v>35</v>
      </c>
      <c r="AX185" s="15" t="s">
        <v>82</v>
      </c>
      <c r="AY185" s="223" t="s">
        <v>122</v>
      </c>
    </row>
    <row r="186" spans="1:65" s="2" customFormat="1" ht="21.75" customHeight="1">
      <c r="A186" s="34"/>
      <c r="B186" s="35"/>
      <c r="C186" s="173" t="s">
        <v>7</v>
      </c>
      <c r="D186" s="173" t="s">
        <v>124</v>
      </c>
      <c r="E186" s="174" t="s">
        <v>265</v>
      </c>
      <c r="F186" s="175" t="s">
        <v>266</v>
      </c>
      <c r="G186" s="176" t="s">
        <v>127</v>
      </c>
      <c r="H186" s="177">
        <v>76</v>
      </c>
      <c r="I186" s="178"/>
      <c r="J186" s="179">
        <f>ROUND(I186*H186,2)</f>
        <v>0</v>
      </c>
      <c r="K186" s="175" t="s">
        <v>128</v>
      </c>
      <c r="L186" s="39"/>
      <c r="M186" s="180" t="s">
        <v>18</v>
      </c>
      <c r="N186" s="181" t="s">
        <v>45</v>
      </c>
      <c r="O186" s="64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4" t="s">
        <v>129</v>
      </c>
      <c r="AT186" s="184" t="s">
        <v>124</v>
      </c>
      <c r="AU186" s="184" t="s">
        <v>84</v>
      </c>
      <c r="AY186" s="17" t="s">
        <v>122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7" t="s">
        <v>82</v>
      </c>
      <c r="BK186" s="185">
        <f>ROUND(I186*H186,2)</f>
        <v>0</v>
      </c>
      <c r="BL186" s="17" t="s">
        <v>129</v>
      </c>
      <c r="BM186" s="184" t="s">
        <v>267</v>
      </c>
    </row>
    <row r="187" spans="1:65" s="2" customFormat="1">
      <c r="A187" s="34"/>
      <c r="B187" s="35"/>
      <c r="C187" s="36"/>
      <c r="D187" s="186" t="s">
        <v>131</v>
      </c>
      <c r="E187" s="36"/>
      <c r="F187" s="187" t="s">
        <v>268</v>
      </c>
      <c r="G187" s="36"/>
      <c r="H187" s="36"/>
      <c r="I187" s="188"/>
      <c r="J187" s="36"/>
      <c r="K187" s="36"/>
      <c r="L187" s="39"/>
      <c r="M187" s="189"/>
      <c r="N187" s="190"/>
      <c r="O187" s="64"/>
      <c r="P187" s="64"/>
      <c r="Q187" s="64"/>
      <c r="R187" s="64"/>
      <c r="S187" s="64"/>
      <c r="T187" s="65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131</v>
      </c>
      <c r="AU187" s="17" t="s">
        <v>84</v>
      </c>
    </row>
    <row r="188" spans="1:65" s="13" customFormat="1">
      <c r="B188" s="191"/>
      <c r="C188" s="192"/>
      <c r="D188" s="193" t="s">
        <v>133</v>
      </c>
      <c r="E188" s="194" t="s">
        <v>18</v>
      </c>
      <c r="F188" s="195" t="s">
        <v>218</v>
      </c>
      <c r="G188" s="192"/>
      <c r="H188" s="194" t="s">
        <v>18</v>
      </c>
      <c r="I188" s="196"/>
      <c r="J188" s="192"/>
      <c r="K188" s="192"/>
      <c r="L188" s="197"/>
      <c r="M188" s="198"/>
      <c r="N188" s="199"/>
      <c r="O188" s="199"/>
      <c r="P188" s="199"/>
      <c r="Q188" s="199"/>
      <c r="R188" s="199"/>
      <c r="S188" s="199"/>
      <c r="T188" s="200"/>
      <c r="AT188" s="201" t="s">
        <v>133</v>
      </c>
      <c r="AU188" s="201" t="s">
        <v>84</v>
      </c>
      <c r="AV188" s="13" t="s">
        <v>82</v>
      </c>
      <c r="AW188" s="13" t="s">
        <v>35</v>
      </c>
      <c r="AX188" s="13" t="s">
        <v>74</v>
      </c>
      <c r="AY188" s="201" t="s">
        <v>122</v>
      </c>
    </row>
    <row r="189" spans="1:65" s="14" customFormat="1">
      <c r="B189" s="202"/>
      <c r="C189" s="203"/>
      <c r="D189" s="193" t="s">
        <v>133</v>
      </c>
      <c r="E189" s="204" t="s">
        <v>18</v>
      </c>
      <c r="F189" s="205" t="s">
        <v>269</v>
      </c>
      <c r="G189" s="203"/>
      <c r="H189" s="206">
        <v>76</v>
      </c>
      <c r="I189" s="207"/>
      <c r="J189" s="203"/>
      <c r="K189" s="203"/>
      <c r="L189" s="208"/>
      <c r="M189" s="209"/>
      <c r="N189" s="210"/>
      <c r="O189" s="210"/>
      <c r="P189" s="210"/>
      <c r="Q189" s="210"/>
      <c r="R189" s="210"/>
      <c r="S189" s="210"/>
      <c r="T189" s="211"/>
      <c r="AT189" s="212" t="s">
        <v>133</v>
      </c>
      <c r="AU189" s="212" t="s">
        <v>84</v>
      </c>
      <c r="AV189" s="14" t="s">
        <v>84</v>
      </c>
      <c r="AW189" s="14" t="s">
        <v>35</v>
      </c>
      <c r="AX189" s="14" t="s">
        <v>82</v>
      </c>
      <c r="AY189" s="212" t="s">
        <v>122</v>
      </c>
    </row>
    <row r="190" spans="1:65" s="2" customFormat="1" ht="16.5" customHeight="1">
      <c r="A190" s="34"/>
      <c r="B190" s="35"/>
      <c r="C190" s="173" t="s">
        <v>270</v>
      </c>
      <c r="D190" s="173" t="s">
        <v>124</v>
      </c>
      <c r="E190" s="174" t="s">
        <v>271</v>
      </c>
      <c r="F190" s="175" t="s">
        <v>272</v>
      </c>
      <c r="G190" s="176" t="s">
        <v>127</v>
      </c>
      <c r="H190" s="177">
        <v>61</v>
      </c>
      <c r="I190" s="178"/>
      <c r="J190" s="179">
        <f>ROUND(I190*H190,2)</f>
        <v>0</v>
      </c>
      <c r="K190" s="175" t="s">
        <v>128</v>
      </c>
      <c r="L190" s="39"/>
      <c r="M190" s="180" t="s">
        <v>18</v>
      </c>
      <c r="N190" s="181" t="s">
        <v>45</v>
      </c>
      <c r="O190" s="64"/>
      <c r="P190" s="182">
        <f>O190*H190</f>
        <v>0</v>
      </c>
      <c r="Q190" s="182">
        <v>0</v>
      </c>
      <c r="R190" s="182">
        <f>Q190*H190</f>
        <v>0</v>
      </c>
      <c r="S190" s="182">
        <v>0</v>
      </c>
      <c r="T190" s="183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4" t="s">
        <v>129</v>
      </c>
      <c r="AT190" s="184" t="s">
        <v>124</v>
      </c>
      <c r="AU190" s="184" t="s">
        <v>84</v>
      </c>
      <c r="AY190" s="17" t="s">
        <v>122</v>
      </c>
      <c r="BE190" s="185">
        <f>IF(N190="základní",J190,0)</f>
        <v>0</v>
      </c>
      <c r="BF190" s="185">
        <f>IF(N190="snížená",J190,0)</f>
        <v>0</v>
      </c>
      <c r="BG190" s="185">
        <f>IF(N190="zákl. přenesená",J190,0)</f>
        <v>0</v>
      </c>
      <c r="BH190" s="185">
        <f>IF(N190="sníž. přenesená",J190,0)</f>
        <v>0</v>
      </c>
      <c r="BI190" s="185">
        <f>IF(N190="nulová",J190,0)</f>
        <v>0</v>
      </c>
      <c r="BJ190" s="17" t="s">
        <v>82</v>
      </c>
      <c r="BK190" s="185">
        <f>ROUND(I190*H190,2)</f>
        <v>0</v>
      </c>
      <c r="BL190" s="17" t="s">
        <v>129</v>
      </c>
      <c r="BM190" s="184" t="s">
        <v>273</v>
      </c>
    </row>
    <row r="191" spans="1:65" s="2" customFormat="1">
      <c r="A191" s="34"/>
      <c r="B191" s="35"/>
      <c r="C191" s="36"/>
      <c r="D191" s="186" t="s">
        <v>131</v>
      </c>
      <c r="E191" s="36"/>
      <c r="F191" s="187" t="s">
        <v>274</v>
      </c>
      <c r="G191" s="36"/>
      <c r="H191" s="36"/>
      <c r="I191" s="188"/>
      <c r="J191" s="36"/>
      <c r="K191" s="36"/>
      <c r="L191" s="39"/>
      <c r="M191" s="189"/>
      <c r="N191" s="190"/>
      <c r="O191" s="64"/>
      <c r="P191" s="64"/>
      <c r="Q191" s="64"/>
      <c r="R191" s="64"/>
      <c r="S191" s="64"/>
      <c r="T191" s="65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7" t="s">
        <v>131</v>
      </c>
      <c r="AU191" s="17" t="s">
        <v>84</v>
      </c>
    </row>
    <row r="192" spans="1:65" s="13" customFormat="1">
      <c r="B192" s="191"/>
      <c r="C192" s="192"/>
      <c r="D192" s="193" t="s">
        <v>133</v>
      </c>
      <c r="E192" s="194" t="s">
        <v>18</v>
      </c>
      <c r="F192" s="195" t="s">
        <v>275</v>
      </c>
      <c r="G192" s="192"/>
      <c r="H192" s="194" t="s">
        <v>18</v>
      </c>
      <c r="I192" s="196"/>
      <c r="J192" s="192"/>
      <c r="K192" s="192"/>
      <c r="L192" s="197"/>
      <c r="M192" s="198"/>
      <c r="N192" s="199"/>
      <c r="O192" s="199"/>
      <c r="P192" s="199"/>
      <c r="Q192" s="199"/>
      <c r="R192" s="199"/>
      <c r="S192" s="199"/>
      <c r="T192" s="200"/>
      <c r="AT192" s="201" t="s">
        <v>133</v>
      </c>
      <c r="AU192" s="201" t="s">
        <v>84</v>
      </c>
      <c r="AV192" s="13" t="s">
        <v>82</v>
      </c>
      <c r="AW192" s="13" t="s">
        <v>35</v>
      </c>
      <c r="AX192" s="13" t="s">
        <v>74</v>
      </c>
      <c r="AY192" s="201" t="s">
        <v>122</v>
      </c>
    </row>
    <row r="193" spans="1:65" s="14" customFormat="1">
      <c r="B193" s="202"/>
      <c r="C193" s="203"/>
      <c r="D193" s="193" t="s">
        <v>133</v>
      </c>
      <c r="E193" s="204" t="s">
        <v>18</v>
      </c>
      <c r="F193" s="205" t="s">
        <v>276</v>
      </c>
      <c r="G193" s="203"/>
      <c r="H193" s="206">
        <v>57</v>
      </c>
      <c r="I193" s="207"/>
      <c r="J193" s="203"/>
      <c r="K193" s="203"/>
      <c r="L193" s="208"/>
      <c r="M193" s="209"/>
      <c r="N193" s="210"/>
      <c r="O193" s="210"/>
      <c r="P193" s="210"/>
      <c r="Q193" s="210"/>
      <c r="R193" s="210"/>
      <c r="S193" s="210"/>
      <c r="T193" s="211"/>
      <c r="AT193" s="212" t="s">
        <v>133</v>
      </c>
      <c r="AU193" s="212" t="s">
        <v>84</v>
      </c>
      <c r="AV193" s="14" t="s">
        <v>84</v>
      </c>
      <c r="AW193" s="14" t="s">
        <v>35</v>
      </c>
      <c r="AX193" s="14" t="s">
        <v>74</v>
      </c>
      <c r="AY193" s="212" t="s">
        <v>122</v>
      </c>
    </row>
    <row r="194" spans="1:65" s="13" customFormat="1">
      <c r="B194" s="191"/>
      <c r="C194" s="192"/>
      <c r="D194" s="193" t="s">
        <v>133</v>
      </c>
      <c r="E194" s="194" t="s">
        <v>18</v>
      </c>
      <c r="F194" s="195" t="s">
        <v>277</v>
      </c>
      <c r="G194" s="192"/>
      <c r="H194" s="194" t="s">
        <v>18</v>
      </c>
      <c r="I194" s="196"/>
      <c r="J194" s="192"/>
      <c r="K194" s="192"/>
      <c r="L194" s="197"/>
      <c r="M194" s="198"/>
      <c r="N194" s="199"/>
      <c r="O194" s="199"/>
      <c r="P194" s="199"/>
      <c r="Q194" s="199"/>
      <c r="R194" s="199"/>
      <c r="S194" s="199"/>
      <c r="T194" s="200"/>
      <c r="AT194" s="201" t="s">
        <v>133</v>
      </c>
      <c r="AU194" s="201" t="s">
        <v>84</v>
      </c>
      <c r="AV194" s="13" t="s">
        <v>82</v>
      </c>
      <c r="AW194" s="13" t="s">
        <v>35</v>
      </c>
      <c r="AX194" s="13" t="s">
        <v>74</v>
      </c>
      <c r="AY194" s="201" t="s">
        <v>122</v>
      </c>
    </row>
    <row r="195" spans="1:65" s="14" customFormat="1">
      <c r="B195" s="202"/>
      <c r="C195" s="203"/>
      <c r="D195" s="193" t="s">
        <v>133</v>
      </c>
      <c r="E195" s="204" t="s">
        <v>18</v>
      </c>
      <c r="F195" s="205" t="s">
        <v>151</v>
      </c>
      <c r="G195" s="203"/>
      <c r="H195" s="206">
        <v>4</v>
      </c>
      <c r="I195" s="207"/>
      <c r="J195" s="203"/>
      <c r="K195" s="203"/>
      <c r="L195" s="208"/>
      <c r="M195" s="209"/>
      <c r="N195" s="210"/>
      <c r="O195" s="210"/>
      <c r="P195" s="210"/>
      <c r="Q195" s="210"/>
      <c r="R195" s="210"/>
      <c r="S195" s="210"/>
      <c r="T195" s="211"/>
      <c r="AT195" s="212" t="s">
        <v>133</v>
      </c>
      <c r="AU195" s="212" t="s">
        <v>84</v>
      </c>
      <c r="AV195" s="14" t="s">
        <v>84</v>
      </c>
      <c r="AW195" s="14" t="s">
        <v>35</v>
      </c>
      <c r="AX195" s="14" t="s">
        <v>74</v>
      </c>
      <c r="AY195" s="212" t="s">
        <v>122</v>
      </c>
    </row>
    <row r="196" spans="1:65" s="15" customFormat="1">
      <c r="B196" s="213"/>
      <c r="C196" s="214"/>
      <c r="D196" s="193" t="s">
        <v>133</v>
      </c>
      <c r="E196" s="215" t="s">
        <v>18</v>
      </c>
      <c r="F196" s="216" t="s">
        <v>144</v>
      </c>
      <c r="G196" s="214"/>
      <c r="H196" s="217">
        <v>61</v>
      </c>
      <c r="I196" s="218"/>
      <c r="J196" s="214"/>
      <c r="K196" s="214"/>
      <c r="L196" s="219"/>
      <c r="M196" s="220"/>
      <c r="N196" s="221"/>
      <c r="O196" s="221"/>
      <c r="P196" s="221"/>
      <c r="Q196" s="221"/>
      <c r="R196" s="221"/>
      <c r="S196" s="221"/>
      <c r="T196" s="222"/>
      <c r="AT196" s="223" t="s">
        <v>133</v>
      </c>
      <c r="AU196" s="223" t="s">
        <v>84</v>
      </c>
      <c r="AV196" s="15" t="s">
        <v>129</v>
      </c>
      <c r="AW196" s="15" t="s">
        <v>35</v>
      </c>
      <c r="AX196" s="15" t="s">
        <v>82</v>
      </c>
      <c r="AY196" s="223" t="s">
        <v>122</v>
      </c>
    </row>
    <row r="197" spans="1:65" s="2" customFormat="1" ht="16.5" customHeight="1">
      <c r="A197" s="34"/>
      <c r="B197" s="35"/>
      <c r="C197" s="173" t="s">
        <v>278</v>
      </c>
      <c r="D197" s="173" t="s">
        <v>124</v>
      </c>
      <c r="E197" s="174" t="s">
        <v>279</v>
      </c>
      <c r="F197" s="175" t="s">
        <v>280</v>
      </c>
      <c r="G197" s="176" t="s">
        <v>127</v>
      </c>
      <c r="H197" s="177">
        <v>61</v>
      </c>
      <c r="I197" s="178"/>
      <c r="J197" s="179">
        <f>ROUND(I197*H197,2)</f>
        <v>0</v>
      </c>
      <c r="K197" s="175" t="s">
        <v>128</v>
      </c>
      <c r="L197" s="39"/>
      <c r="M197" s="180" t="s">
        <v>18</v>
      </c>
      <c r="N197" s="181" t="s">
        <v>45</v>
      </c>
      <c r="O197" s="64"/>
      <c r="P197" s="182">
        <f>O197*H197</f>
        <v>0</v>
      </c>
      <c r="Q197" s="182">
        <v>0</v>
      </c>
      <c r="R197" s="182">
        <f>Q197*H197</f>
        <v>0</v>
      </c>
      <c r="S197" s="182">
        <v>0</v>
      </c>
      <c r="T197" s="183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4" t="s">
        <v>129</v>
      </c>
      <c r="AT197" s="184" t="s">
        <v>124</v>
      </c>
      <c r="AU197" s="184" t="s">
        <v>84</v>
      </c>
      <c r="AY197" s="17" t="s">
        <v>122</v>
      </c>
      <c r="BE197" s="185">
        <f>IF(N197="základní",J197,0)</f>
        <v>0</v>
      </c>
      <c r="BF197" s="185">
        <f>IF(N197="snížená",J197,0)</f>
        <v>0</v>
      </c>
      <c r="BG197" s="185">
        <f>IF(N197="zákl. přenesená",J197,0)</f>
        <v>0</v>
      </c>
      <c r="BH197" s="185">
        <f>IF(N197="sníž. přenesená",J197,0)</f>
        <v>0</v>
      </c>
      <c r="BI197" s="185">
        <f>IF(N197="nulová",J197,0)</f>
        <v>0</v>
      </c>
      <c r="BJ197" s="17" t="s">
        <v>82</v>
      </c>
      <c r="BK197" s="185">
        <f>ROUND(I197*H197,2)</f>
        <v>0</v>
      </c>
      <c r="BL197" s="17" t="s">
        <v>129</v>
      </c>
      <c r="BM197" s="184" t="s">
        <v>281</v>
      </c>
    </row>
    <row r="198" spans="1:65" s="2" customFormat="1">
      <c r="A198" s="34"/>
      <c r="B198" s="35"/>
      <c r="C198" s="36"/>
      <c r="D198" s="186" t="s">
        <v>131</v>
      </c>
      <c r="E198" s="36"/>
      <c r="F198" s="187" t="s">
        <v>282</v>
      </c>
      <c r="G198" s="36"/>
      <c r="H198" s="36"/>
      <c r="I198" s="188"/>
      <c r="J198" s="36"/>
      <c r="K198" s="36"/>
      <c r="L198" s="39"/>
      <c r="M198" s="189"/>
      <c r="N198" s="190"/>
      <c r="O198" s="64"/>
      <c r="P198" s="64"/>
      <c r="Q198" s="64"/>
      <c r="R198" s="64"/>
      <c r="S198" s="64"/>
      <c r="T198" s="65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T198" s="17" t="s">
        <v>131</v>
      </c>
      <c r="AU198" s="17" t="s">
        <v>84</v>
      </c>
    </row>
    <row r="199" spans="1:65" s="13" customFormat="1">
      <c r="B199" s="191"/>
      <c r="C199" s="192"/>
      <c r="D199" s="193" t="s">
        <v>133</v>
      </c>
      <c r="E199" s="194" t="s">
        <v>18</v>
      </c>
      <c r="F199" s="195" t="s">
        <v>275</v>
      </c>
      <c r="G199" s="192"/>
      <c r="H199" s="194" t="s">
        <v>18</v>
      </c>
      <c r="I199" s="196"/>
      <c r="J199" s="192"/>
      <c r="K199" s="192"/>
      <c r="L199" s="197"/>
      <c r="M199" s="198"/>
      <c r="N199" s="199"/>
      <c r="O199" s="199"/>
      <c r="P199" s="199"/>
      <c r="Q199" s="199"/>
      <c r="R199" s="199"/>
      <c r="S199" s="199"/>
      <c r="T199" s="200"/>
      <c r="AT199" s="201" t="s">
        <v>133</v>
      </c>
      <c r="AU199" s="201" t="s">
        <v>84</v>
      </c>
      <c r="AV199" s="13" t="s">
        <v>82</v>
      </c>
      <c r="AW199" s="13" t="s">
        <v>35</v>
      </c>
      <c r="AX199" s="13" t="s">
        <v>74</v>
      </c>
      <c r="AY199" s="201" t="s">
        <v>122</v>
      </c>
    </row>
    <row r="200" spans="1:65" s="14" customFormat="1">
      <c r="B200" s="202"/>
      <c r="C200" s="203"/>
      <c r="D200" s="193" t="s">
        <v>133</v>
      </c>
      <c r="E200" s="204" t="s">
        <v>18</v>
      </c>
      <c r="F200" s="205" t="s">
        <v>276</v>
      </c>
      <c r="G200" s="203"/>
      <c r="H200" s="206">
        <v>57</v>
      </c>
      <c r="I200" s="207"/>
      <c r="J200" s="203"/>
      <c r="K200" s="203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133</v>
      </c>
      <c r="AU200" s="212" t="s">
        <v>84</v>
      </c>
      <c r="AV200" s="14" t="s">
        <v>84</v>
      </c>
      <c r="AW200" s="14" t="s">
        <v>35</v>
      </c>
      <c r="AX200" s="14" t="s">
        <v>74</v>
      </c>
      <c r="AY200" s="212" t="s">
        <v>122</v>
      </c>
    </row>
    <row r="201" spans="1:65" s="13" customFormat="1">
      <c r="B201" s="191"/>
      <c r="C201" s="192"/>
      <c r="D201" s="193" t="s">
        <v>133</v>
      </c>
      <c r="E201" s="194" t="s">
        <v>18</v>
      </c>
      <c r="F201" s="195" t="s">
        <v>277</v>
      </c>
      <c r="G201" s="192"/>
      <c r="H201" s="194" t="s">
        <v>18</v>
      </c>
      <c r="I201" s="196"/>
      <c r="J201" s="192"/>
      <c r="K201" s="192"/>
      <c r="L201" s="197"/>
      <c r="M201" s="198"/>
      <c r="N201" s="199"/>
      <c r="O201" s="199"/>
      <c r="P201" s="199"/>
      <c r="Q201" s="199"/>
      <c r="R201" s="199"/>
      <c r="S201" s="199"/>
      <c r="T201" s="200"/>
      <c r="AT201" s="201" t="s">
        <v>133</v>
      </c>
      <c r="AU201" s="201" t="s">
        <v>84</v>
      </c>
      <c r="AV201" s="13" t="s">
        <v>82</v>
      </c>
      <c r="AW201" s="13" t="s">
        <v>35</v>
      </c>
      <c r="AX201" s="13" t="s">
        <v>74</v>
      </c>
      <c r="AY201" s="201" t="s">
        <v>122</v>
      </c>
    </row>
    <row r="202" spans="1:65" s="14" customFormat="1">
      <c r="B202" s="202"/>
      <c r="C202" s="203"/>
      <c r="D202" s="193" t="s">
        <v>133</v>
      </c>
      <c r="E202" s="204" t="s">
        <v>18</v>
      </c>
      <c r="F202" s="205" t="s">
        <v>151</v>
      </c>
      <c r="G202" s="203"/>
      <c r="H202" s="206">
        <v>4</v>
      </c>
      <c r="I202" s="207"/>
      <c r="J202" s="203"/>
      <c r="K202" s="203"/>
      <c r="L202" s="208"/>
      <c r="M202" s="209"/>
      <c r="N202" s="210"/>
      <c r="O202" s="210"/>
      <c r="P202" s="210"/>
      <c r="Q202" s="210"/>
      <c r="R202" s="210"/>
      <c r="S202" s="210"/>
      <c r="T202" s="211"/>
      <c r="AT202" s="212" t="s">
        <v>133</v>
      </c>
      <c r="AU202" s="212" t="s">
        <v>84</v>
      </c>
      <c r="AV202" s="14" t="s">
        <v>84</v>
      </c>
      <c r="AW202" s="14" t="s">
        <v>35</v>
      </c>
      <c r="AX202" s="14" t="s">
        <v>74</v>
      </c>
      <c r="AY202" s="212" t="s">
        <v>122</v>
      </c>
    </row>
    <row r="203" spans="1:65" s="15" customFormat="1">
      <c r="B203" s="213"/>
      <c r="C203" s="214"/>
      <c r="D203" s="193" t="s">
        <v>133</v>
      </c>
      <c r="E203" s="215" t="s">
        <v>18</v>
      </c>
      <c r="F203" s="216" t="s">
        <v>144</v>
      </c>
      <c r="G203" s="214"/>
      <c r="H203" s="217">
        <v>61</v>
      </c>
      <c r="I203" s="218"/>
      <c r="J203" s="214"/>
      <c r="K203" s="214"/>
      <c r="L203" s="219"/>
      <c r="M203" s="220"/>
      <c r="N203" s="221"/>
      <c r="O203" s="221"/>
      <c r="P203" s="221"/>
      <c r="Q203" s="221"/>
      <c r="R203" s="221"/>
      <c r="S203" s="221"/>
      <c r="T203" s="222"/>
      <c r="AT203" s="223" t="s">
        <v>133</v>
      </c>
      <c r="AU203" s="223" t="s">
        <v>84</v>
      </c>
      <c r="AV203" s="15" t="s">
        <v>129</v>
      </c>
      <c r="AW203" s="15" t="s">
        <v>35</v>
      </c>
      <c r="AX203" s="15" t="s">
        <v>82</v>
      </c>
      <c r="AY203" s="223" t="s">
        <v>122</v>
      </c>
    </row>
    <row r="204" spans="1:65" s="2" customFormat="1" ht="24.2" customHeight="1">
      <c r="A204" s="34"/>
      <c r="B204" s="35"/>
      <c r="C204" s="173" t="s">
        <v>283</v>
      </c>
      <c r="D204" s="173" t="s">
        <v>124</v>
      </c>
      <c r="E204" s="174" t="s">
        <v>284</v>
      </c>
      <c r="F204" s="175" t="s">
        <v>285</v>
      </c>
      <c r="G204" s="176" t="s">
        <v>127</v>
      </c>
      <c r="H204" s="177">
        <v>4</v>
      </c>
      <c r="I204" s="178"/>
      <c r="J204" s="179">
        <f>ROUND(I204*H204,2)</f>
        <v>0</v>
      </c>
      <c r="K204" s="175" t="s">
        <v>128</v>
      </c>
      <c r="L204" s="39"/>
      <c r="M204" s="180" t="s">
        <v>18</v>
      </c>
      <c r="N204" s="181" t="s">
        <v>45</v>
      </c>
      <c r="O204" s="64"/>
      <c r="P204" s="182">
        <f>O204*H204</f>
        <v>0</v>
      </c>
      <c r="Q204" s="182">
        <v>0</v>
      </c>
      <c r="R204" s="182">
        <f>Q204*H204</f>
        <v>0</v>
      </c>
      <c r="S204" s="182">
        <v>0</v>
      </c>
      <c r="T204" s="183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4" t="s">
        <v>129</v>
      </c>
      <c r="AT204" s="184" t="s">
        <v>124</v>
      </c>
      <c r="AU204" s="184" t="s">
        <v>84</v>
      </c>
      <c r="AY204" s="17" t="s">
        <v>122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17" t="s">
        <v>82</v>
      </c>
      <c r="BK204" s="185">
        <f>ROUND(I204*H204,2)</f>
        <v>0</v>
      </c>
      <c r="BL204" s="17" t="s">
        <v>129</v>
      </c>
      <c r="BM204" s="184" t="s">
        <v>286</v>
      </c>
    </row>
    <row r="205" spans="1:65" s="2" customFormat="1">
      <c r="A205" s="34"/>
      <c r="B205" s="35"/>
      <c r="C205" s="36"/>
      <c r="D205" s="186" t="s">
        <v>131</v>
      </c>
      <c r="E205" s="36"/>
      <c r="F205" s="187" t="s">
        <v>287</v>
      </c>
      <c r="G205" s="36"/>
      <c r="H205" s="36"/>
      <c r="I205" s="188"/>
      <c r="J205" s="36"/>
      <c r="K205" s="36"/>
      <c r="L205" s="39"/>
      <c r="M205" s="189"/>
      <c r="N205" s="190"/>
      <c r="O205" s="64"/>
      <c r="P205" s="64"/>
      <c r="Q205" s="64"/>
      <c r="R205" s="64"/>
      <c r="S205" s="64"/>
      <c r="T205" s="65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7" t="s">
        <v>131</v>
      </c>
      <c r="AU205" s="17" t="s">
        <v>84</v>
      </c>
    </row>
    <row r="206" spans="1:65" s="13" customFormat="1">
      <c r="B206" s="191"/>
      <c r="C206" s="192"/>
      <c r="D206" s="193" t="s">
        <v>133</v>
      </c>
      <c r="E206" s="194" t="s">
        <v>18</v>
      </c>
      <c r="F206" s="195" t="s">
        <v>277</v>
      </c>
      <c r="G206" s="192"/>
      <c r="H206" s="194" t="s">
        <v>18</v>
      </c>
      <c r="I206" s="196"/>
      <c r="J206" s="192"/>
      <c r="K206" s="192"/>
      <c r="L206" s="197"/>
      <c r="M206" s="198"/>
      <c r="N206" s="199"/>
      <c r="O206" s="199"/>
      <c r="P206" s="199"/>
      <c r="Q206" s="199"/>
      <c r="R206" s="199"/>
      <c r="S206" s="199"/>
      <c r="T206" s="200"/>
      <c r="AT206" s="201" t="s">
        <v>133</v>
      </c>
      <c r="AU206" s="201" t="s">
        <v>84</v>
      </c>
      <c r="AV206" s="13" t="s">
        <v>82</v>
      </c>
      <c r="AW206" s="13" t="s">
        <v>35</v>
      </c>
      <c r="AX206" s="13" t="s">
        <v>74</v>
      </c>
      <c r="AY206" s="201" t="s">
        <v>122</v>
      </c>
    </row>
    <row r="207" spans="1:65" s="14" customFormat="1">
      <c r="B207" s="202"/>
      <c r="C207" s="203"/>
      <c r="D207" s="193" t="s">
        <v>133</v>
      </c>
      <c r="E207" s="204" t="s">
        <v>18</v>
      </c>
      <c r="F207" s="205" t="s">
        <v>151</v>
      </c>
      <c r="G207" s="203"/>
      <c r="H207" s="206">
        <v>4</v>
      </c>
      <c r="I207" s="207"/>
      <c r="J207" s="203"/>
      <c r="K207" s="203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133</v>
      </c>
      <c r="AU207" s="212" t="s">
        <v>84</v>
      </c>
      <c r="AV207" s="14" t="s">
        <v>84</v>
      </c>
      <c r="AW207" s="14" t="s">
        <v>35</v>
      </c>
      <c r="AX207" s="14" t="s">
        <v>82</v>
      </c>
      <c r="AY207" s="212" t="s">
        <v>122</v>
      </c>
    </row>
    <row r="208" spans="1:65" s="2" customFormat="1" ht="24.2" customHeight="1">
      <c r="A208" s="34"/>
      <c r="B208" s="35"/>
      <c r="C208" s="173" t="s">
        <v>288</v>
      </c>
      <c r="D208" s="173" t="s">
        <v>124</v>
      </c>
      <c r="E208" s="174" t="s">
        <v>289</v>
      </c>
      <c r="F208" s="175" t="s">
        <v>290</v>
      </c>
      <c r="G208" s="176" t="s">
        <v>127</v>
      </c>
      <c r="H208" s="177">
        <v>57</v>
      </c>
      <c r="I208" s="178"/>
      <c r="J208" s="179">
        <f>ROUND(I208*H208,2)</f>
        <v>0</v>
      </c>
      <c r="K208" s="175" t="s">
        <v>128</v>
      </c>
      <c r="L208" s="39"/>
      <c r="M208" s="180" t="s">
        <v>18</v>
      </c>
      <c r="N208" s="181" t="s">
        <v>45</v>
      </c>
      <c r="O208" s="64"/>
      <c r="P208" s="182">
        <f>O208*H208</f>
        <v>0</v>
      </c>
      <c r="Q208" s="182">
        <v>0</v>
      </c>
      <c r="R208" s="182">
        <f>Q208*H208</f>
        <v>0</v>
      </c>
      <c r="S208" s="182">
        <v>0</v>
      </c>
      <c r="T208" s="183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4" t="s">
        <v>129</v>
      </c>
      <c r="AT208" s="184" t="s">
        <v>124</v>
      </c>
      <c r="AU208" s="184" t="s">
        <v>84</v>
      </c>
      <c r="AY208" s="17" t="s">
        <v>122</v>
      </c>
      <c r="BE208" s="185">
        <f>IF(N208="základní",J208,0)</f>
        <v>0</v>
      </c>
      <c r="BF208" s="185">
        <f>IF(N208="snížená",J208,0)</f>
        <v>0</v>
      </c>
      <c r="BG208" s="185">
        <f>IF(N208="zákl. přenesená",J208,0)</f>
        <v>0</v>
      </c>
      <c r="BH208" s="185">
        <f>IF(N208="sníž. přenesená",J208,0)</f>
        <v>0</v>
      </c>
      <c r="BI208" s="185">
        <f>IF(N208="nulová",J208,0)</f>
        <v>0</v>
      </c>
      <c r="BJ208" s="17" t="s">
        <v>82</v>
      </c>
      <c r="BK208" s="185">
        <f>ROUND(I208*H208,2)</f>
        <v>0</v>
      </c>
      <c r="BL208" s="17" t="s">
        <v>129</v>
      </c>
      <c r="BM208" s="184" t="s">
        <v>291</v>
      </c>
    </row>
    <row r="209" spans="1:65" s="2" customFormat="1">
      <c r="A209" s="34"/>
      <c r="B209" s="35"/>
      <c r="C209" s="36"/>
      <c r="D209" s="186" t="s">
        <v>131</v>
      </c>
      <c r="E209" s="36"/>
      <c r="F209" s="187" t="s">
        <v>292</v>
      </c>
      <c r="G209" s="36"/>
      <c r="H209" s="36"/>
      <c r="I209" s="188"/>
      <c r="J209" s="36"/>
      <c r="K209" s="36"/>
      <c r="L209" s="39"/>
      <c r="M209" s="189"/>
      <c r="N209" s="190"/>
      <c r="O209" s="64"/>
      <c r="P209" s="64"/>
      <c r="Q209" s="64"/>
      <c r="R209" s="64"/>
      <c r="S209" s="64"/>
      <c r="T209" s="65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7" t="s">
        <v>131</v>
      </c>
      <c r="AU209" s="17" t="s">
        <v>84</v>
      </c>
    </row>
    <row r="210" spans="1:65" s="13" customFormat="1">
      <c r="B210" s="191"/>
      <c r="C210" s="192"/>
      <c r="D210" s="193" t="s">
        <v>133</v>
      </c>
      <c r="E210" s="194" t="s">
        <v>18</v>
      </c>
      <c r="F210" s="195" t="s">
        <v>275</v>
      </c>
      <c r="G210" s="192"/>
      <c r="H210" s="194" t="s">
        <v>18</v>
      </c>
      <c r="I210" s="196"/>
      <c r="J210" s="192"/>
      <c r="K210" s="192"/>
      <c r="L210" s="197"/>
      <c r="M210" s="198"/>
      <c r="N210" s="199"/>
      <c r="O210" s="199"/>
      <c r="P210" s="199"/>
      <c r="Q210" s="199"/>
      <c r="R210" s="199"/>
      <c r="S210" s="199"/>
      <c r="T210" s="200"/>
      <c r="AT210" s="201" t="s">
        <v>133</v>
      </c>
      <c r="AU210" s="201" t="s">
        <v>84</v>
      </c>
      <c r="AV210" s="13" t="s">
        <v>82</v>
      </c>
      <c r="AW210" s="13" t="s">
        <v>35</v>
      </c>
      <c r="AX210" s="13" t="s">
        <v>74</v>
      </c>
      <c r="AY210" s="201" t="s">
        <v>122</v>
      </c>
    </row>
    <row r="211" spans="1:65" s="14" customFormat="1">
      <c r="B211" s="202"/>
      <c r="C211" s="203"/>
      <c r="D211" s="193" t="s">
        <v>133</v>
      </c>
      <c r="E211" s="204" t="s">
        <v>18</v>
      </c>
      <c r="F211" s="205" t="s">
        <v>276</v>
      </c>
      <c r="G211" s="203"/>
      <c r="H211" s="206">
        <v>57</v>
      </c>
      <c r="I211" s="207"/>
      <c r="J211" s="203"/>
      <c r="K211" s="203"/>
      <c r="L211" s="208"/>
      <c r="M211" s="209"/>
      <c r="N211" s="210"/>
      <c r="O211" s="210"/>
      <c r="P211" s="210"/>
      <c r="Q211" s="210"/>
      <c r="R211" s="210"/>
      <c r="S211" s="210"/>
      <c r="T211" s="211"/>
      <c r="AT211" s="212" t="s">
        <v>133</v>
      </c>
      <c r="AU211" s="212" t="s">
        <v>84</v>
      </c>
      <c r="AV211" s="14" t="s">
        <v>84</v>
      </c>
      <c r="AW211" s="14" t="s">
        <v>35</v>
      </c>
      <c r="AX211" s="14" t="s">
        <v>82</v>
      </c>
      <c r="AY211" s="212" t="s">
        <v>122</v>
      </c>
    </row>
    <row r="212" spans="1:65" s="2" customFormat="1" ht="24.2" customHeight="1">
      <c r="A212" s="34"/>
      <c r="B212" s="35"/>
      <c r="C212" s="173" t="s">
        <v>293</v>
      </c>
      <c r="D212" s="173" t="s">
        <v>124</v>
      </c>
      <c r="E212" s="174" t="s">
        <v>294</v>
      </c>
      <c r="F212" s="175" t="s">
        <v>295</v>
      </c>
      <c r="G212" s="176" t="s">
        <v>127</v>
      </c>
      <c r="H212" s="177">
        <v>61</v>
      </c>
      <c r="I212" s="178"/>
      <c r="J212" s="179">
        <f>ROUND(I212*H212,2)</f>
        <v>0</v>
      </c>
      <c r="K212" s="175" t="s">
        <v>128</v>
      </c>
      <c r="L212" s="39"/>
      <c r="M212" s="180" t="s">
        <v>18</v>
      </c>
      <c r="N212" s="181" t="s">
        <v>45</v>
      </c>
      <c r="O212" s="64"/>
      <c r="P212" s="182">
        <f>O212*H212</f>
        <v>0</v>
      </c>
      <c r="Q212" s="182">
        <v>0</v>
      </c>
      <c r="R212" s="182">
        <f>Q212*H212</f>
        <v>0</v>
      </c>
      <c r="S212" s="182">
        <v>0</v>
      </c>
      <c r="T212" s="183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4" t="s">
        <v>129</v>
      </c>
      <c r="AT212" s="184" t="s">
        <v>124</v>
      </c>
      <c r="AU212" s="184" t="s">
        <v>84</v>
      </c>
      <c r="AY212" s="17" t="s">
        <v>122</v>
      </c>
      <c r="BE212" s="185">
        <f>IF(N212="základní",J212,0)</f>
        <v>0</v>
      </c>
      <c r="BF212" s="185">
        <f>IF(N212="snížená",J212,0)</f>
        <v>0</v>
      </c>
      <c r="BG212" s="185">
        <f>IF(N212="zákl. přenesená",J212,0)</f>
        <v>0</v>
      </c>
      <c r="BH212" s="185">
        <f>IF(N212="sníž. přenesená",J212,0)</f>
        <v>0</v>
      </c>
      <c r="BI212" s="185">
        <f>IF(N212="nulová",J212,0)</f>
        <v>0</v>
      </c>
      <c r="BJ212" s="17" t="s">
        <v>82</v>
      </c>
      <c r="BK212" s="185">
        <f>ROUND(I212*H212,2)</f>
        <v>0</v>
      </c>
      <c r="BL212" s="17" t="s">
        <v>129</v>
      </c>
      <c r="BM212" s="184" t="s">
        <v>296</v>
      </c>
    </row>
    <row r="213" spans="1:65" s="2" customFormat="1">
      <c r="A213" s="34"/>
      <c r="B213" s="35"/>
      <c r="C213" s="36"/>
      <c r="D213" s="186" t="s">
        <v>131</v>
      </c>
      <c r="E213" s="36"/>
      <c r="F213" s="187" t="s">
        <v>297</v>
      </c>
      <c r="G213" s="36"/>
      <c r="H213" s="36"/>
      <c r="I213" s="188"/>
      <c r="J213" s="36"/>
      <c r="K213" s="36"/>
      <c r="L213" s="39"/>
      <c r="M213" s="189"/>
      <c r="N213" s="190"/>
      <c r="O213" s="64"/>
      <c r="P213" s="64"/>
      <c r="Q213" s="64"/>
      <c r="R213" s="64"/>
      <c r="S213" s="64"/>
      <c r="T213" s="65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T213" s="17" t="s">
        <v>131</v>
      </c>
      <c r="AU213" s="17" t="s">
        <v>84</v>
      </c>
    </row>
    <row r="214" spans="1:65" s="13" customFormat="1">
      <c r="B214" s="191"/>
      <c r="C214" s="192"/>
      <c r="D214" s="193" t="s">
        <v>133</v>
      </c>
      <c r="E214" s="194" t="s">
        <v>18</v>
      </c>
      <c r="F214" s="195" t="s">
        <v>275</v>
      </c>
      <c r="G214" s="192"/>
      <c r="H214" s="194" t="s">
        <v>18</v>
      </c>
      <c r="I214" s="196"/>
      <c r="J214" s="192"/>
      <c r="K214" s="192"/>
      <c r="L214" s="197"/>
      <c r="M214" s="198"/>
      <c r="N214" s="199"/>
      <c r="O214" s="199"/>
      <c r="P214" s="199"/>
      <c r="Q214" s="199"/>
      <c r="R214" s="199"/>
      <c r="S214" s="199"/>
      <c r="T214" s="200"/>
      <c r="AT214" s="201" t="s">
        <v>133</v>
      </c>
      <c r="AU214" s="201" t="s">
        <v>84</v>
      </c>
      <c r="AV214" s="13" t="s">
        <v>82</v>
      </c>
      <c r="AW214" s="13" t="s">
        <v>35</v>
      </c>
      <c r="AX214" s="13" t="s">
        <v>74</v>
      </c>
      <c r="AY214" s="201" t="s">
        <v>122</v>
      </c>
    </row>
    <row r="215" spans="1:65" s="14" customFormat="1">
      <c r="B215" s="202"/>
      <c r="C215" s="203"/>
      <c r="D215" s="193" t="s">
        <v>133</v>
      </c>
      <c r="E215" s="204" t="s">
        <v>18</v>
      </c>
      <c r="F215" s="205" t="s">
        <v>276</v>
      </c>
      <c r="G215" s="203"/>
      <c r="H215" s="206">
        <v>57</v>
      </c>
      <c r="I215" s="207"/>
      <c r="J215" s="203"/>
      <c r="K215" s="203"/>
      <c r="L215" s="208"/>
      <c r="M215" s="209"/>
      <c r="N215" s="210"/>
      <c r="O215" s="210"/>
      <c r="P215" s="210"/>
      <c r="Q215" s="210"/>
      <c r="R215" s="210"/>
      <c r="S215" s="210"/>
      <c r="T215" s="211"/>
      <c r="AT215" s="212" t="s">
        <v>133</v>
      </c>
      <c r="AU215" s="212" t="s">
        <v>84</v>
      </c>
      <c r="AV215" s="14" t="s">
        <v>84</v>
      </c>
      <c r="AW215" s="14" t="s">
        <v>35</v>
      </c>
      <c r="AX215" s="14" t="s">
        <v>74</v>
      </c>
      <c r="AY215" s="212" t="s">
        <v>122</v>
      </c>
    </row>
    <row r="216" spans="1:65" s="13" customFormat="1">
      <c r="B216" s="191"/>
      <c r="C216" s="192"/>
      <c r="D216" s="193" t="s">
        <v>133</v>
      </c>
      <c r="E216" s="194" t="s">
        <v>18</v>
      </c>
      <c r="F216" s="195" t="s">
        <v>277</v>
      </c>
      <c r="G216" s="192"/>
      <c r="H216" s="194" t="s">
        <v>18</v>
      </c>
      <c r="I216" s="196"/>
      <c r="J216" s="192"/>
      <c r="K216" s="192"/>
      <c r="L216" s="197"/>
      <c r="M216" s="198"/>
      <c r="N216" s="199"/>
      <c r="O216" s="199"/>
      <c r="P216" s="199"/>
      <c r="Q216" s="199"/>
      <c r="R216" s="199"/>
      <c r="S216" s="199"/>
      <c r="T216" s="200"/>
      <c r="AT216" s="201" t="s">
        <v>133</v>
      </c>
      <c r="AU216" s="201" t="s">
        <v>84</v>
      </c>
      <c r="AV216" s="13" t="s">
        <v>82</v>
      </c>
      <c r="AW216" s="13" t="s">
        <v>35</v>
      </c>
      <c r="AX216" s="13" t="s">
        <v>74</v>
      </c>
      <c r="AY216" s="201" t="s">
        <v>122</v>
      </c>
    </row>
    <row r="217" spans="1:65" s="14" customFormat="1">
      <c r="B217" s="202"/>
      <c r="C217" s="203"/>
      <c r="D217" s="193" t="s">
        <v>133</v>
      </c>
      <c r="E217" s="204" t="s">
        <v>18</v>
      </c>
      <c r="F217" s="205" t="s">
        <v>151</v>
      </c>
      <c r="G217" s="203"/>
      <c r="H217" s="206">
        <v>4</v>
      </c>
      <c r="I217" s="207"/>
      <c r="J217" s="203"/>
      <c r="K217" s="203"/>
      <c r="L217" s="208"/>
      <c r="M217" s="209"/>
      <c r="N217" s="210"/>
      <c r="O217" s="210"/>
      <c r="P217" s="210"/>
      <c r="Q217" s="210"/>
      <c r="R217" s="210"/>
      <c r="S217" s="210"/>
      <c r="T217" s="211"/>
      <c r="AT217" s="212" t="s">
        <v>133</v>
      </c>
      <c r="AU217" s="212" t="s">
        <v>84</v>
      </c>
      <c r="AV217" s="14" t="s">
        <v>84</v>
      </c>
      <c r="AW217" s="14" t="s">
        <v>35</v>
      </c>
      <c r="AX217" s="14" t="s">
        <v>74</v>
      </c>
      <c r="AY217" s="212" t="s">
        <v>122</v>
      </c>
    </row>
    <row r="218" spans="1:65" s="15" customFormat="1">
      <c r="B218" s="213"/>
      <c r="C218" s="214"/>
      <c r="D218" s="193" t="s">
        <v>133</v>
      </c>
      <c r="E218" s="215" t="s">
        <v>18</v>
      </c>
      <c r="F218" s="216" t="s">
        <v>144</v>
      </c>
      <c r="G218" s="214"/>
      <c r="H218" s="217">
        <v>61</v>
      </c>
      <c r="I218" s="218"/>
      <c r="J218" s="214"/>
      <c r="K218" s="214"/>
      <c r="L218" s="219"/>
      <c r="M218" s="220"/>
      <c r="N218" s="221"/>
      <c r="O218" s="221"/>
      <c r="P218" s="221"/>
      <c r="Q218" s="221"/>
      <c r="R218" s="221"/>
      <c r="S218" s="221"/>
      <c r="T218" s="222"/>
      <c r="AT218" s="223" t="s">
        <v>133</v>
      </c>
      <c r="AU218" s="223" t="s">
        <v>84</v>
      </c>
      <c r="AV218" s="15" t="s">
        <v>129</v>
      </c>
      <c r="AW218" s="15" t="s">
        <v>35</v>
      </c>
      <c r="AX218" s="15" t="s">
        <v>82</v>
      </c>
      <c r="AY218" s="223" t="s">
        <v>122</v>
      </c>
    </row>
    <row r="219" spans="1:65" s="2" customFormat="1" ht="37.9" customHeight="1">
      <c r="A219" s="34"/>
      <c r="B219" s="35"/>
      <c r="C219" s="173" t="s">
        <v>298</v>
      </c>
      <c r="D219" s="173" t="s">
        <v>124</v>
      </c>
      <c r="E219" s="174" t="s">
        <v>299</v>
      </c>
      <c r="F219" s="175" t="s">
        <v>300</v>
      </c>
      <c r="G219" s="176" t="s">
        <v>127</v>
      </c>
      <c r="H219" s="177">
        <v>10</v>
      </c>
      <c r="I219" s="178"/>
      <c r="J219" s="179">
        <f>ROUND(I219*H219,2)</f>
        <v>0</v>
      </c>
      <c r="K219" s="175" t="s">
        <v>128</v>
      </c>
      <c r="L219" s="39"/>
      <c r="M219" s="180" t="s">
        <v>18</v>
      </c>
      <c r="N219" s="181" t="s">
        <v>45</v>
      </c>
      <c r="O219" s="64"/>
      <c r="P219" s="182">
        <f>O219*H219</f>
        <v>0</v>
      </c>
      <c r="Q219" s="182">
        <v>8.9219999999999994E-2</v>
      </c>
      <c r="R219" s="182">
        <f>Q219*H219</f>
        <v>0.89219999999999988</v>
      </c>
      <c r="S219" s="182">
        <v>0</v>
      </c>
      <c r="T219" s="183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4" t="s">
        <v>129</v>
      </c>
      <c r="AT219" s="184" t="s">
        <v>124</v>
      </c>
      <c r="AU219" s="184" t="s">
        <v>84</v>
      </c>
      <c r="AY219" s="17" t="s">
        <v>122</v>
      </c>
      <c r="BE219" s="185">
        <f>IF(N219="základní",J219,0)</f>
        <v>0</v>
      </c>
      <c r="BF219" s="185">
        <f>IF(N219="snížená",J219,0)</f>
        <v>0</v>
      </c>
      <c r="BG219" s="185">
        <f>IF(N219="zákl. přenesená",J219,0)</f>
        <v>0</v>
      </c>
      <c r="BH219" s="185">
        <f>IF(N219="sníž. přenesená",J219,0)</f>
        <v>0</v>
      </c>
      <c r="BI219" s="185">
        <f>IF(N219="nulová",J219,0)</f>
        <v>0</v>
      </c>
      <c r="BJ219" s="17" t="s">
        <v>82</v>
      </c>
      <c r="BK219" s="185">
        <f>ROUND(I219*H219,2)</f>
        <v>0</v>
      </c>
      <c r="BL219" s="17" t="s">
        <v>129</v>
      </c>
      <c r="BM219" s="184" t="s">
        <v>301</v>
      </c>
    </row>
    <row r="220" spans="1:65" s="2" customFormat="1">
      <c r="A220" s="34"/>
      <c r="B220" s="35"/>
      <c r="C220" s="36"/>
      <c r="D220" s="186" t="s">
        <v>131</v>
      </c>
      <c r="E220" s="36"/>
      <c r="F220" s="187" t="s">
        <v>302</v>
      </c>
      <c r="G220" s="36"/>
      <c r="H220" s="36"/>
      <c r="I220" s="188"/>
      <c r="J220" s="36"/>
      <c r="K220" s="36"/>
      <c r="L220" s="39"/>
      <c r="M220" s="189"/>
      <c r="N220" s="190"/>
      <c r="O220" s="64"/>
      <c r="P220" s="64"/>
      <c r="Q220" s="64"/>
      <c r="R220" s="64"/>
      <c r="S220" s="64"/>
      <c r="T220" s="65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7" t="s">
        <v>131</v>
      </c>
      <c r="AU220" s="17" t="s">
        <v>84</v>
      </c>
    </row>
    <row r="221" spans="1:65" s="13" customFormat="1">
      <c r="B221" s="191"/>
      <c r="C221" s="192"/>
      <c r="D221" s="193" t="s">
        <v>133</v>
      </c>
      <c r="E221" s="194" t="s">
        <v>18</v>
      </c>
      <c r="F221" s="195" t="s">
        <v>303</v>
      </c>
      <c r="G221" s="192"/>
      <c r="H221" s="194" t="s">
        <v>18</v>
      </c>
      <c r="I221" s="196"/>
      <c r="J221" s="192"/>
      <c r="K221" s="192"/>
      <c r="L221" s="197"/>
      <c r="M221" s="198"/>
      <c r="N221" s="199"/>
      <c r="O221" s="199"/>
      <c r="P221" s="199"/>
      <c r="Q221" s="199"/>
      <c r="R221" s="199"/>
      <c r="S221" s="199"/>
      <c r="T221" s="200"/>
      <c r="AT221" s="201" t="s">
        <v>133</v>
      </c>
      <c r="AU221" s="201" t="s">
        <v>84</v>
      </c>
      <c r="AV221" s="13" t="s">
        <v>82</v>
      </c>
      <c r="AW221" s="13" t="s">
        <v>35</v>
      </c>
      <c r="AX221" s="13" t="s">
        <v>74</v>
      </c>
      <c r="AY221" s="201" t="s">
        <v>122</v>
      </c>
    </row>
    <row r="222" spans="1:65" s="14" customFormat="1">
      <c r="B222" s="202"/>
      <c r="C222" s="203"/>
      <c r="D222" s="193" t="s">
        <v>133</v>
      </c>
      <c r="E222" s="204" t="s">
        <v>18</v>
      </c>
      <c r="F222" s="205" t="s">
        <v>304</v>
      </c>
      <c r="G222" s="203"/>
      <c r="H222" s="206">
        <v>7</v>
      </c>
      <c r="I222" s="207"/>
      <c r="J222" s="203"/>
      <c r="K222" s="203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133</v>
      </c>
      <c r="AU222" s="212" t="s">
        <v>84</v>
      </c>
      <c r="AV222" s="14" t="s">
        <v>84</v>
      </c>
      <c r="AW222" s="14" t="s">
        <v>35</v>
      </c>
      <c r="AX222" s="14" t="s">
        <v>74</v>
      </c>
      <c r="AY222" s="212" t="s">
        <v>122</v>
      </c>
    </row>
    <row r="223" spans="1:65" s="13" customFormat="1">
      <c r="B223" s="191"/>
      <c r="C223" s="192"/>
      <c r="D223" s="193" t="s">
        <v>133</v>
      </c>
      <c r="E223" s="194" t="s">
        <v>18</v>
      </c>
      <c r="F223" s="195" t="s">
        <v>305</v>
      </c>
      <c r="G223" s="192"/>
      <c r="H223" s="194" t="s">
        <v>18</v>
      </c>
      <c r="I223" s="196"/>
      <c r="J223" s="192"/>
      <c r="K223" s="192"/>
      <c r="L223" s="197"/>
      <c r="M223" s="198"/>
      <c r="N223" s="199"/>
      <c r="O223" s="199"/>
      <c r="P223" s="199"/>
      <c r="Q223" s="199"/>
      <c r="R223" s="199"/>
      <c r="S223" s="199"/>
      <c r="T223" s="200"/>
      <c r="AT223" s="201" t="s">
        <v>133</v>
      </c>
      <c r="AU223" s="201" t="s">
        <v>84</v>
      </c>
      <c r="AV223" s="13" t="s">
        <v>82</v>
      </c>
      <c r="AW223" s="13" t="s">
        <v>35</v>
      </c>
      <c r="AX223" s="13" t="s">
        <v>74</v>
      </c>
      <c r="AY223" s="201" t="s">
        <v>122</v>
      </c>
    </row>
    <row r="224" spans="1:65" s="14" customFormat="1">
      <c r="B224" s="202"/>
      <c r="C224" s="203"/>
      <c r="D224" s="193" t="s">
        <v>133</v>
      </c>
      <c r="E224" s="204" t="s">
        <v>18</v>
      </c>
      <c r="F224" s="205" t="s">
        <v>143</v>
      </c>
      <c r="G224" s="203"/>
      <c r="H224" s="206">
        <v>3</v>
      </c>
      <c r="I224" s="207"/>
      <c r="J224" s="203"/>
      <c r="K224" s="203"/>
      <c r="L224" s="208"/>
      <c r="M224" s="209"/>
      <c r="N224" s="210"/>
      <c r="O224" s="210"/>
      <c r="P224" s="210"/>
      <c r="Q224" s="210"/>
      <c r="R224" s="210"/>
      <c r="S224" s="210"/>
      <c r="T224" s="211"/>
      <c r="AT224" s="212" t="s">
        <v>133</v>
      </c>
      <c r="AU224" s="212" t="s">
        <v>84</v>
      </c>
      <c r="AV224" s="14" t="s">
        <v>84</v>
      </c>
      <c r="AW224" s="14" t="s">
        <v>35</v>
      </c>
      <c r="AX224" s="14" t="s">
        <v>74</v>
      </c>
      <c r="AY224" s="212" t="s">
        <v>122</v>
      </c>
    </row>
    <row r="225" spans="1:65" s="15" customFormat="1">
      <c r="B225" s="213"/>
      <c r="C225" s="214"/>
      <c r="D225" s="193" t="s">
        <v>133</v>
      </c>
      <c r="E225" s="215" t="s">
        <v>18</v>
      </c>
      <c r="F225" s="216" t="s">
        <v>144</v>
      </c>
      <c r="G225" s="214"/>
      <c r="H225" s="217">
        <v>10</v>
      </c>
      <c r="I225" s="218"/>
      <c r="J225" s="214"/>
      <c r="K225" s="214"/>
      <c r="L225" s="219"/>
      <c r="M225" s="220"/>
      <c r="N225" s="221"/>
      <c r="O225" s="221"/>
      <c r="P225" s="221"/>
      <c r="Q225" s="221"/>
      <c r="R225" s="221"/>
      <c r="S225" s="221"/>
      <c r="T225" s="222"/>
      <c r="AT225" s="223" t="s">
        <v>133</v>
      </c>
      <c r="AU225" s="223" t="s">
        <v>84</v>
      </c>
      <c r="AV225" s="15" t="s">
        <v>129</v>
      </c>
      <c r="AW225" s="15" t="s">
        <v>35</v>
      </c>
      <c r="AX225" s="15" t="s">
        <v>82</v>
      </c>
      <c r="AY225" s="223" t="s">
        <v>122</v>
      </c>
    </row>
    <row r="226" spans="1:65" s="2" customFormat="1" ht="16.5" customHeight="1">
      <c r="A226" s="34"/>
      <c r="B226" s="35"/>
      <c r="C226" s="224" t="s">
        <v>306</v>
      </c>
      <c r="D226" s="224" t="s">
        <v>244</v>
      </c>
      <c r="E226" s="225" t="s">
        <v>307</v>
      </c>
      <c r="F226" s="226" t="s">
        <v>308</v>
      </c>
      <c r="G226" s="227" t="s">
        <v>127</v>
      </c>
      <c r="H226" s="228">
        <v>5.4080000000000004</v>
      </c>
      <c r="I226" s="229"/>
      <c r="J226" s="230">
        <f>ROUND(I226*H226,2)</f>
        <v>0</v>
      </c>
      <c r="K226" s="226" t="s">
        <v>128</v>
      </c>
      <c r="L226" s="231"/>
      <c r="M226" s="232" t="s">
        <v>18</v>
      </c>
      <c r="N226" s="233" t="s">
        <v>45</v>
      </c>
      <c r="O226" s="64"/>
      <c r="P226" s="182">
        <f>O226*H226</f>
        <v>0</v>
      </c>
      <c r="Q226" s="182">
        <v>0.13200000000000001</v>
      </c>
      <c r="R226" s="182">
        <f>Q226*H226</f>
        <v>0.71385600000000005</v>
      </c>
      <c r="S226" s="182">
        <v>0</v>
      </c>
      <c r="T226" s="183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4" t="s">
        <v>177</v>
      </c>
      <c r="AT226" s="184" t="s">
        <v>244</v>
      </c>
      <c r="AU226" s="184" t="s">
        <v>84</v>
      </c>
      <c r="AY226" s="17" t="s">
        <v>122</v>
      </c>
      <c r="BE226" s="185">
        <f>IF(N226="základní",J226,0)</f>
        <v>0</v>
      </c>
      <c r="BF226" s="185">
        <f>IF(N226="snížená",J226,0)</f>
        <v>0</v>
      </c>
      <c r="BG226" s="185">
        <f>IF(N226="zákl. přenesená",J226,0)</f>
        <v>0</v>
      </c>
      <c r="BH226" s="185">
        <f>IF(N226="sníž. přenesená",J226,0)</f>
        <v>0</v>
      </c>
      <c r="BI226" s="185">
        <f>IF(N226="nulová",J226,0)</f>
        <v>0</v>
      </c>
      <c r="BJ226" s="17" t="s">
        <v>82</v>
      </c>
      <c r="BK226" s="185">
        <f>ROUND(I226*H226,2)</f>
        <v>0</v>
      </c>
      <c r="BL226" s="17" t="s">
        <v>129</v>
      </c>
      <c r="BM226" s="184" t="s">
        <v>309</v>
      </c>
    </row>
    <row r="227" spans="1:65" s="14" customFormat="1">
      <c r="B227" s="202"/>
      <c r="C227" s="203"/>
      <c r="D227" s="193" t="s">
        <v>133</v>
      </c>
      <c r="E227" s="204" t="s">
        <v>18</v>
      </c>
      <c r="F227" s="205" t="s">
        <v>310</v>
      </c>
      <c r="G227" s="203"/>
      <c r="H227" s="206">
        <v>5.25</v>
      </c>
      <c r="I227" s="207"/>
      <c r="J227" s="203"/>
      <c r="K227" s="203"/>
      <c r="L227" s="208"/>
      <c r="M227" s="209"/>
      <c r="N227" s="210"/>
      <c r="O227" s="210"/>
      <c r="P227" s="210"/>
      <c r="Q227" s="210"/>
      <c r="R227" s="210"/>
      <c r="S227" s="210"/>
      <c r="T227" s="211"/>
      <c r="AT227" s="212" t="s">
        <v>133</v>
      </c>
      <c r="AU227" s="212" t="s">
        <v>84</v>
      </c>
      <c r="AV227" s="14" t="s">
        <v>84</v>
      </c>
      <c r="AW227" s="14" t="s">
        <v>35</v>
      </c>
      <c r="AX227" s="14" t="s">
        <v>82</v>
      </c>
      <c r="AY227" s="212" t="s">
        <v>122</v>
      </c>
    </row>
    <row r="228" spans="1:65" s="14" customFormat="1">
      <c r="B228" s="202"/>
      <c r="C228" s="203"/>
      <c r="D228" s="193" t="s">
        <v>133</v>
      </c>
      <c r="E228" s="203"/>
      <c r="F228" s="205" t="s">
        <v>311</v>
      </c>
      <c r="G228" s="203"/>
      <c r="H228" s="206">
        <v>5.4080000000000004</v>
      </c>
      <c r="I228" s="207"/>
      <c r="J228" s="203"/>
      <c r="K228" s="203"/>
      <c r="L228" s="208"/>
      <c r="M228" s="209"/>
      <c r="N228" s="210"/>
      <c r="O228" s="210"/>
      <c r="P228" s="210"/>
      <c r="Q228" s="210"/>
      <c r="R228" s="210"/>
      <c r="S228" s="210"/>
      <c r="T228" s="211"/>
      <c r="AT228" s="212" t="s">
        <v>133</v>
      </c>
      <c r="AU228" s="212" t="s">
        <v>84</v>
      </c>
      <c r="AV228" s="14" t="s">
        <v>84</v>
      </c>
      <c r="AW228" s="14" t="s">
        <v>4</v>
      </c>
      <c r="AX228" s="14" t="s">
        <v>82</v>
      </c>
      <c r="AY228" s="212" t="s">
        <v>122</v>
      </c>
    </row>
    <row r="229" spans="1:65" s="2" customFormat="1" ht="16.5" customHeight="1">
      <c r="A229" s="34"/>
      <c r="B229" s="35"/>
      <c r="C229" s="224" t="s">
        <v>312</v>
      </c>
      <c r="D229" s="224" t="s">
        <v>244</v>
      </c>
      <c r="E229" s="225" t="s">
        <v>313</v>
      </c>
      <c r="F229" s="226" t="s">
        <v>314</v>
      </c>
      <c r="G229" s="227" t="s">
        <v>127</v>
      </c>
      <c r="H229" s="228">
        <v>1.8029999999999999</v>
      </c>
      <c r="I229" s="229"/>
      <c r="J229" s="230">
        <f>ROUND(I229*H229,2)</f>
        <v>0</v>
      </c>
      <c r="K229" s="226" t="s">
        <v>128</v>
      </c>
      <c r="L229" s="231"/>
      <c r="M229" s="232" t="s">
        <v>18</v>
      </c>
      <c r="N229" s="233" t="s">
        <v>45</v>
      </c>
      <c r="O229" s="64"/>
      <c r="P229" s="182">
        <f>O229*H229</f>
        <v>0</v>
      </c>
      <c r="Q229" s="182">
        <v>0.13200000000000001</v>
      </c>
      <c r="R229" s="182">
        <f>Q229*H229</f>
        <v>0.23799600000000001</v>
      </c>
      <c r="S229" s="182">
        <v>0</v>
      </c>
      <c r="T229" s="183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4" t="s">
        <v>177</v>
      </c>
      <c r="AT229" s="184" t="s">
        <v>244</v>
      </c>
      <c r="AU229" s="184" t="s">
        <v>84</v>
      </c>
      <c r="AY229" s="17" t="s">
        <v>122</v>
      </c>
      <c r="BE229" s="185">
        <f>IF(N229="základní",J229,0)</f>
        <v>0</v>
      </c>
      <c r="BF229" s="185">
        <f>IF(N229="snížená",J229,0)</f>
        <v>0</v>
      </c>
      <c r="BG229" s="185">
        <f>IF(N229="zákl. přenesená",J229,0)</f>
        <v>0</v>
      </c>
      <c r="BH229" s="185">
        <f>IF(N229="sníž. přenesená",J229,0)</f>
        <v>0</v>
      </c>
      <c r="BI229" s="185">
        <f>IF(N229="nulová",J229,0)</f>
        <v>0</v>
      </c>
      <c r="BJ229" s="17" t="s">
        <v>82</v>
      </c>
      <c r="BK229" s="185">
        <f>ROUND(I229*H229,2)</f>
        <v>0</v>
      </c>
      <c r="BL229" s="17" t="s">
        <v>129</v>
      </c>
      <c r="BM229" s="184" t="s">
        <v>315</v>
      </c>
    </row>
    <row r="230" spans="1:65" s="2" customFormat="1" ht="19.5">
      <c r="A230" s="34"/>
      <c r="B230" s="35"/>
      <c r="C230" s="36"/>
      <c r="D230" s="193" t="s">
        <v>316</v>
      </c>
      <c r="E230" s="36"/>
      <c r="F230" s="234" t="s">
        <v>317</v>
      </c>
      <c r="G230" s="36"/>
      <c r="H230" s="36"/>
      <c r="I230" s="188"/>
      <c r="J230" s="36"/>
      <c r="K230" s="36"/>
      <c r="L230" s="39"/>
      <c r="M230" s="189"/>
      <c r="N230" s="190"/>
      <c r="O230" s="64"/>
      <c r="P230" s="64"/>
      <c r="Q230" s="64"/>
      <c r="R230" s="64"/>
      <c r="S230" s="64"/>
      <c r="T230" s="65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7" t="s">
        <v>316</v>
      </c>
      <c r="AU230" s="17" t="s">
        <v>84</v>
      </c>
    </row>
    <row r="231" spans="1:65" s="14" customFormat="1">
      <c r="B231" s="202"/>
      <c r="C231" s="203"/>
      <c r="D231" s="193" t="s">
        <v>133</v>
      </c>
      <c r="E231" s="204" t="s">
        <v>18</v>
      </c>
      <c r="F231" s="205" t="s">
        <v>318</v>
      </c>
      <c r="G231" s="203"/>
      <c r="H231" s="206">
        <v>1.75</v>
      </c>
      <c r="I231" s="207"/>
      <c r="J231" s="203"/>
      <c r="K231" s="203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133</v>
      </c>
      <c r="AU231" s="212" t="s">
        <v>84</v>
      </c>
      <c r="AV231" s="14" t="s">
        <v>84</v>
      </c>
      <c r="AW231" s="14" t="s">
        <v>35</v>
      </c>
      <c r="AX231" s="14" t="s">
        <v>82</v>
      </c>
      <c r="AY231" s="212" t="s">
        <v>122</v>
      </c>
    </row>
    <row r="232" spans="1:65" s="14" customFormat="1">
      <c r="B232" s="202"/>
      <c r="C232" s="203"/>
      <c r="D232" s="193" t="s">
        <v>133</v>
      </c>
      <c r="E232" s="203"/>
      <c r="F232" s="205" t="s">
        <v>319</v>
      </c>
      <c r="G232" s="203"/>
      <c r="H232" s="206">
        <v>1.8029999999999999</v>
      </c>
      <c r="I232" s="207"/>
      <c r="J232" s="203"/>
      <c r="K232" s="203"/>
      <c r="L232" s="208"/>
      <c r="M232" s="209"/>
      <c r="N232" s="210"/>
      <c r="O232" s="210"/>
      <c r="P232" s="210"/>
      <c r="Q232" s="210"/>
      <c r="R232" s="210"/>
      <c r="S232" s="210"/>
      <c r="T232" s="211"/>
      <c r="AT232" s="212" t="s">
        <v>133</v>
      </c>
      <c r="AU232" s="212" t="s">
        <v>84</v>
      </c>
      <c r="AV232" s="14" t="s">
        <v>84</v>
      </c>
      <c r="AW232" s="14" t="s">
        <v>4</v>
      </c>
      <c r="AX232" s="14" t="s">
        <v>82</v>
      </c>
      <c r="AY232" s="212" t="s">
        <v>122</v>
      </c>
    </row>
    <row r="233" spans="1:65" s="2" customFormat="1" ht="16.5" customHeight="1">
      <c r="A233" s="34"/>
      <c r="B233" s="35"/>
      <c r="C233" s="224" t="s">
        <v>320</v>
      </c>
      <c r="D233" s="224" t="s">
        <v>244</v>
      </c>
      <c r="E233" s="225" t="s">
        <v>321</v>
      </c>
      <c r="F233" s="226" t="s">
        <v>322</v>
      </c>
      <c r="G233" s="227" t="s">
        <v>127</v>
      </c>
      <c r="H233" s="228">
        <v>3.09</v>
      </c>
      <c r="I233" s="229"/>
      <c r="J233" s="230">
        <f>ROUND(I233*H233,2)</f>
        <v>0</v>
      </c>
      <c r="K233" s="226" t="s">
        <v>128</v>
      </c>
      <c r="L233" s="231"/>
      <c r="M233" s="232" t="s">
        <v>18</v>
      </c>
      <c r="N233" s="233" t="s">
        <v>45</v>
      </c>
      <c r="O233" s="64"/>
      <c r="P233" s="182">
        <f>O233*H233</f>
        <v>0</v>
      </c>
      <c r="Q233" s="182">
        <v>0.13100000000000001</v>
      </c>
      <c r="R233" s="182">
        <f>Q233*H233</f>
        <v>0.40478999999999998</v>
      </c>
      <c r="S233" s="182">
        <v>0</v>
      </c>
      <c r="T233" s="183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4" t="s">
        <v>177</v>
      </c>
      <c r="AT233" s="184" t="s">
        <v>244</v>
      </c>
      <c r="AU233" s="184" t="s">
        <v>84</v>
      </c>
      <c r="AY233" s="17" t="s">
        <v>122</v>
      </c>
      <c r="BE233" s="185">
        <f>IF(N233="základní",J233,0)</f>
        <v>0</v>
      </c>
      <c r="BF233" s="185">
        <f>IF(N233="snížená",J233,0)</f>
        <v>0</v>
      </c>
      <c r="BG233" s="185">
        <f>IF(N233="zákl. přenesená",J233,0)</f>
        <v>0</v>
      </c>
      <c r="BH233" s="185">
        <f>IF(N233="sníž. přenesená",J233,0)</f>
        <v>0</v>
      </c>
      <c r="BI233" s="185">
        <f>IF(N233="nulová",J233,0)</f>
        <v>0</v>
      </c>
      <c r="BJ233" s="17" t="s">
        <v>82</v>
      </c>
      <c r="BK233" s="185">
        <f>ROUND(I233*H233,2)</f>
        <v>0</v>
      </c>
      <c r="BL233" s="17" t="s">
        <v>129</v>
      </c>
      <c r="BM233" s="184" t="s">
        <v>323</v>
      </c>
    </row>
    <row r="234" spans="1:65" s="2" customFormat="1" ht="19.5">
      <c r="A234" s="34"/>
      <c r="B234" s="35"/>
      <c r="C234" s="36"/>
      <c r="D234" s="193" t="s">
        <v>316</v>
      </c>
      <c r="E234" s="36"/>
      <c r="F234" s="234" t="s">
        <v>324</v>
      </c>
      <c r="G234" s="36"/>
      <c r="H234" s="36"/>
      <c r="I234" s="188"/>
      <c r="J234" s="36"/>
      <c r="K234" s="36"/>
      <c r="L234" s="39"/>
      <c r="M234" s="189"/>
      <c r="N234" s="190"/>
      <c r="O234" s="64"/>
      <c r="P234" s="64"/>
      <c r="Q234" s="64"/>
      <c r="R234" s="64"/>
      <c r="S234" s="64"/>
      <c r="T234" s="65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T234" s="17" t="s">
        <v>316</v>
      </c>
      <c r="AU234" s="17" t="s">
        <v>84</v>
      </c>
    </row>
    <row r="235" spans="1:65" s="14" customFormat="1">
      <c r="B235" s="202"/>
      <c r="C235" s="203"/>
      <c r="D235" s="193" t="s">
        <v>133</v>
      </c>
      <c r="E235" s="203"/>
      <c r="F235" s="205" t="s">
        <v>325</v>
      </c>
      <c r="G235" s="203"/>
      <c r="H235" s="206">
        <v>3.09</v>
      </c>
      <c r="I235" s="207"/>
      <c r="J235" s="203"/>
      <c r="K235" s="203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133</v>
      </c>
      <c r="AU235" s="212" t="s">
        <v>84</v>
      </c>
      <c r="AV235" s="14" t="s">
        <v>84</v>
      </c>
      <c r="AW235" s="14" t="s">
        <v>4</v>
      </c>
      <c r="AX235" s="14" t="s">
        <v>82</v>
      </c>
      <c r="AY235" s="212" t="s">
        <v>122</v>
      </c>
    </row>
    <row r="236" spans="1:65" s="2" customFormat="1" ht="44.25" customHeight="1">
      <c r="A236" s="34"/>
      <c r="B236" s="35"/>
      <c r="C236" s="173" t="s">
        <v>326</v>
      </c>
      <c r="D236" s="173" t="s">
        <v>124</v>
      </c>
      <c r="E236" s="174" t="s">
        <v>327</v>
      </c>
      <c r="F236" s="175" t="s">
        <v>328</v>
      </c>
      <c r="G236" s="176" t="s">
        <v>127</v>
      </c>
      <c r="H236" s="177">
        <v>76</v>
      </c>
      <c r="I236" s="178"/>
      <c r="J236" s="179">
        <f>ROUND(I236*H236,2)</f>
        <v>0</v>
      </c>
      <c r="K236" s="175" t="s">
        <v>128</v>
      </c>
      <c r="L236" s="39"/>
      <c r="M236" s="180" t="s">
        <v>18</v>
      </c>
      <c r="N236" s="181" t="s">
        <v>45</v>
      </c>
      <c r="O236" s="64"/>
      <c r="P236" s="182">
        <f>O236*H236</f>
        <v>0</v>
      </c>
      <c r="Q236" s="182">
        <v>8.9219999999999994E-2</v>
      </c>
      <c r="R236" s="182">
        <f>Q236*H236</f>
        <v>6.7807199999999996</v>
      </c>
      <c r="S236" s="182">
        <v>0</v>
      </c>
      <c r="T236" s="183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4" t="s">
        <v>129</v>
      </c>
      <c r="AT236" s="184" t="s">
        <v>124</v>
      </c>
      <c r="AU236" s="184" t="s">
        <v>84</v>
      </c>
      <c r="AY236" s="17" t="s">
        <v>122</v>
      </c>
      <c r="BE236" s="185">
        <f>IF(N236="základní",J236,0)</f>
        <v>0</v>
      </c>
      <c r="BF236" s="185">
        <f>IF(N236="snížená",J236,0)</f>
        <v>0</v>
      </c>
      <c r="BG236" s="185">
        <f>IF(N236="zákl. přenesená",J236,0)</f>
        <v>0</v>
      </c>
      <c r="BH236" s="185">
        <f>IF(N236="sníž. přenesená",J236,0)</f>
        <v>0</v>
      </c>
      <c r="BI236" s="185">
        <f>IF(N236="nulová",J236,0)</f>
        <v>0</v>
      </c>
      <c r="BJ236" s="17" t="s">
        <v>82</v>
      </c>
      <c r="BK236" s="185">
        <f>ROUND(I236*H236,2)</f>
        <v>0</v>
      </c>
      <c r="BL236" s="17" t="s">
        <v>129</v>
      </c>
      <c r="BM236" s="184" t="s">
        <v>329</v>
      </c>
    </row>
    <row r="237" spans="1:65" s="2" customFormat="1">
      <c r="A237" s="34"/>
      <c r="B237" s="35"/>
      <c r="C237" s="36"/>
      <c r="D237" s="186" t="s">
        <v>131</v>
      </c>
      <c r="E237" s="36"/>
      <c r="F237" s="187" t="s">
        <v>330</v>
      </c>
      <c r="G237" s="36"/>
      <c r="H237" s="36"/>
      <c r="I237" s="188"/>
      <c r="J237" s="36"/>
      <c r="K237" s="36"/>
      <c r="L237" s="39"/>
      <c r="M237" s="189"/>
      <c r="N237" s="190"/>
      <c r="O237" s="64"/>
      <c r="P237" s="64"/>
      <c r="Q237" s="64"/>
      <c r="R237" s="64"/>
      <c r="S237" s="64"/>
      <c r="T237" s="65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T237" s="17" t="s">
        <v>131</v>
      </c>
      <c r="AU237" s="17" t="s">
        <v>84</v>
      </c>
    </row>
    <row r="238" spans="1:65" s="13" customFormat="1">
      <c r="B238" s="191"/>
      <c r="C238" s="192"/>
      <c r="D238" s="193" t="s">
        <v>133</v>
      </c>
      <c r="E238" s="194" t="s">
        <v>18</v>
      </c>
      <c r="F238" s="195" t="s">
        <v>261</v>
      </c>
      <c r="G238" s="192"/>
      <c r="H238" s="194" t="s">
        <v>18</v>
      </c>
      <c r="I238" s="196"/>
      <c r="J238" s="192"/>
      <c r="K238" s="192"/>
      <c r="L238" s="197"/>
      <c r="M238" s="198"/>
      <c r="N238" s="199"/>
      <c r="O238" s="199"/>
      <c r="P238" s="199"/>
      <c r="Q238" s="199"/>
      <c r="R238" s="199"/>
      <c r="S238" s="199"/>
      <c r="T238" s="200"/>
      <c r="AT238" s="201" t="s">
        <v>133</v>
      </c>
      <c r="AU238" s="201" t="s">
        <v>84</v>
      </c>
      <c r="AV238" s="13" t="s">
        <v>82</v>
      </c>
      <c r="AW238" s="13" t="s">
        <v>35</v>
      </c>
      <c r="AX238" s="13" t="s">
        <v>74</v>
      </c>
      <c r="AY238" s="201" t="s">
        <v>122</v>
      </c>
    </row>
    <row r="239" spans="1:65" s="14" customFormat="1">
      <c r="B239" s="202"/>
      <c r="C239" s="203"/>
      <c r="D239" s="193" t="s">
        <v>133</v>
      </c>
      <c r="E239" s="204" t="s">
        <v>18</v>
      </c>
      <c r="F239" s="205" t="s">
        <v>262</v>
      </c>
      <c r="G239" s="203"/>
      <c r="H239" s="206">
        <v>64</v>
      </c>
      <c r="I239" s="207"/>
      <c r="J239" s="203"/>
      <c r="K239" s="203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133</v>
      </c>
      <c r="AU239" s="212" t="s">
        <v>84</v>
      </c>
      <c r="AV239" s="14" t="s">
        <v>84</v>
      </c>
      <c r="AW239" s="14" t="s">
        <v>35</v>
      </c>
      <c r="AX239" s="14" t="s">
        <v>74</v>
      </c>
      <c r="AY239" s="212" t="s">
        <v>122</v>
      </c>
    </row>
    <row r="240" spans="1:65" s="13" customFormat="1">
      <c r="B240" s="191"/>
      <c r="C240" s="192"/>
      <c r="D240" s="193" t="s">
        <v>133</v>
      </c>
      <c r="E240" s="194" t="s">
        <v>18</v>
      </c>
      <c r="F240" s="195" t="s">
        <v>263</v>
      </c>
      <c r="G240" s="192"/>
      <c r="H240" s="194" t="s">
        <v>18</v>
      </c>
      <c r="I240" s="196"/>
      <c r="J240" s="192"/>
      <c r="K240" s="192"/>
      <c r="L240" s="197"/>
      <c r="M240" s="198"/>
      <c r="N240" s="199"/>
      <c r="O240" s="199"/>
      <c r="P240" s="199"/>
      <c r="Q240" s="199"/>
      <c r="R240" s="199"/>
      <c r="S240" s="199"/>
      <c r="T240" s="200"/>
      <c r="AT240" s="201" t="s">
        <v>133</v>
      </c>
      <c r="AU240" s="201" t="s">
        <v>84</v>
      </c>
      <c r="AV240" s="13" t="s">
        <v>82</v>
      </c>
      <c r="AW240" s="13" t="s">
        <v>35</v>
      </c>
      <c r="AX240" s="13" t="s">
        <v>74</v>
      </c>
      <c r="AY240" s="201" t="s">
        <v>122</v>
      </c>
    </row>
    <row r="241" spans="1:65" s="14" customFormat="1">
      <c r="B241" s="202"/>
      <c r="C241" s="203"/>
      <c r="D241" s="193" t="s">
        <v>133</v>
      </c>
      <c r="E241" s="204" t="s">
        <v>18</v>
      </c>
      <c r="F241" s="205" t="s">
        <v>264</v>
      </c>
      <c r="G241" s="203"/>
      <c r="H241" s="206">
        <v>12</v>
      </c>
      <c r="I241" s="207"/>
      <c r="J241" s="203"/>
      <c r="K241" s="203"/>
      <c r="L241" s="208"/>
      <c r="M241" s="209"/>
      <c r="N241" s="210"/>
      <c r="O241" s="210"/>
      <c r="P241" s="210"/>
      <c r="Q241" s="210"/>
      <c r="R241" s="210"/>
      <c r="S241" s="210"/>
      <c r="T241" s="211"/>
      <c r="AT241" s="212" t="s">
        <v>133</v>
      </c>
      <c r="AU241" s="212" t="s">
        <v>84</v>
      </c>
      <c r="AV241" s="14" t="s">
        <v>84</v>
      </c>
      <c r="AW241" s="14" t="s">
        <v>35</v>
      </c>
      <c r="AX241" s="14" t="s">
        <v>74</v>
      </c>
      <c r="AY241" s="212" t="s">
        <v>122</v>
      </c>
    </row>
    <row r="242" spans="1:65" s="15" customFormat="1">
      <c r="B242" s="213"/>
      <c r="C242" s="214"/>
      <c r="D242" s="193" t="s">
        <v>133</v>
      </c>
      <c r="E242" s="215" t="s">
        <v>18</v>
      </c>
      <c r="F242" s="216" t="s">
        <v>144</v>
      </c>
      <c r="G242" s="214"/>
      <c r="H242" s="217">
        <v>76</v>
      </c>
      <c r="I242" s="218"/>
      <c r="J242" s="214"/>
      <c r="K242" s="214"/>
      <c r="L242" s="219"/>
      <c r="M242" s="220"/>
      <c r="N242" s="221"/>
      <c r="O242" s="221"/>
      <c r="P242" s="221"/>
      <c r="Q242" s="221"/>
      <c r="R242" s="221"/>
      <c r="S242" s="221"/>
      <c r="T242" s="222"/>
      <c r="AT242" s="223" t="s">
        <v>133</v>
      </c>
      <c r="AU242" s="223" t="s">
        <v>84</v>
      </c>
      <c r="AV242" s="15" t="s">
        <v>129</v>
      </c>
      <c r="AW242" s="15" t="s">
        <v>35</v>
      </c>
      <c r="AX242" s="15" t="s">
        <v>82</v>
      </c>
      <c r="AY242" s="223" t="s">
        <v>122</v>
      </c>
    </row>
    <row r="243" spans="1:65" s="2" customFormat="1" ht="16.5" customHeight="1">
      <c r="A243" s="34"/>
      <c r="B243" s="35"/>
      <c r="C243" s="224" t="s">
        <v>331</v>
      </c>
      <c r="D243" s="224" t="s">
        <v>244</v>
      </c>
      <c r="E243" s="225" t="s">
        <v>307</v>
      </c>
      <c r="F243" s="226" t="s">
        <v>308</v>
      </c>
      <c r="G243" s="227" t="s">
        <v>127</v>
      </c>
      <c r="H243" s="228">
        <v>49.44</v>
      </c>
      <c r="I243" s="229"/>
      <c r="J243" s="230">
        <f>ROUND(I243*H243,2)</f>
        <v>0</v>
      </c>
      <c r="K243" s="226" t="s">
        <v>128</v>
      </c>
      <c r="L243" s="231"/>
      <c r="M243" s="232" t="s">
        <v>18</v>
      </c>
      <c r="N243" s="233" t="s">
        <v>45</v>
      </c>
      <c r="O243" s="64"/>
      <c r="P243" s="182">
        <f>O243*H243</f>
        <v>0</v>
      </c>
      <c r="Q243" s="182">
        <v>0.13200000000000001</v>
      </c>
      <c r="R243" s="182">
        <f>Q243*H243</f>
        <v>6.5260800000000003</v>
      </c>
      <c r="S243" s="182">
        <v>0</v>
      </c>
      <c r="T243" s="183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4" t="s">
        <v>177</v>
      </c>
      <c r="AT243" s="184" t="s">
        <v>244</v>
      </c>
      <c r="AU243" s="184" t="s">
        <v>84</v>
      </c>
      <c r="AY243" s="17" t="s">
        <v>122</v>
      </c>
      <c r="BE243" s="185">
        <f>IF(N243="základní",J243,0)</f>
        <v>0</v>
      </c>
      <c r="BF243" s="185">
        <f>IF(N243="snížená",J243,0)</f>
        <v>0</v>
      </c>
      <c r="BG243" s="185">
        <f>IF(N243="zákl. přenesená",J243,0)</f>
        <v>0</v>
      </c>
      <c r="BH243" s="185">
        <f>IF(N243="sníž. přenesená",J243,0)</f>
        <v>0</v>
      </c>
      <c r="BI243" s="185">
        <f>IF(N243="nulová",J243,0)</f>
        <v>0</v>
      </c>
      <c r="BJ243" s="17" t="s">
        <v>82</v>
      </c>
      <c r="BK243" s="185">
        <f>ROUND(I243*H243,2)</f>
        <v>0</v>
      </c>
      <c r="BL243" s="17" t="s">
        <v>129</v>
      </c>
      <c r="BM243" s="184" t="s">
        <v>332</v>
      </c>
    </row>
    <row r="244" spans="1:65" s="14" customFormat="1">
      <c r="B244" s="202"/>
      <c r="C244" s="203"/>
      <c r="D244" s="193" t="s">
        <v>133</v>
      </c>
      <c r="E244" s="204" t="s">
        <v>18</v>
      </c>
      <c r="F244" s="205" t="s">
        <v>333</v>
      </c>
      <c r="G244" s="203"/>
      <c r="H244" s="206">
        <v>48</v>
      </c>
      <c r="I244" s="207"/>
      <c r="J244" s="203"/>
      <c r="K244" s="203"/>
      <c r="L244" s="208"/>
      <c r="M244" s="209"/>
      <c r="N244" s="210"/>
      <c r="O244" s="210"/>
      <c r="P244" s="210"/>
      <c r="Q244" s="210"/>
      <c r="R244" s="210"/>
      <c r="S244" s="210"/>
      <c r="T244" s="211"/>
      <c r="AT244" s="212" t="s">
        <v>133</v>
      </c>
      <c r="AU244" s="212" t="s">
        <v>84</v>
      </c>
      <c r="AV244" s="14" t="s">
        <v>84</v>
      </c>
      <c r="AW244" s="14" t="s">
        <v>35</v>
      </c>
      <c r="AX244" s="14" t="s">
        <v>82</v>
      </c>
      <c r="AY244" s="212" t="s">
        <v>122</v>
      </c>
    </row>
    <row r="245" spans="1:65" s="14" customFormat="1">
      <c r="B245" s="202"/>
      <c r="C245" s="203"/>
      <c r="D245" s="193" t="s">
        <v>133</v>
      </c>
      <c r="E245" s="203"/>
      <c r="F245" s="205" t="s">
        <v>334</v>
      </c>
      <c r="G245" s="203"/>
      <c r="H245" s="206">
        <v>49.44</v>
      </c>
      <c r="I245" s="207"/>
      <c r="J245" s="203"/>
      <c r="K245" s="203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133</v>
      </c>
      <c r="AU245" s="212" t="s">
        <v>84</v>
      </c>
      <c r="AV245" s="14" t="s">
        <v>84</v>
      </c>
      <c r="AW245" s="14" t="s">
        <v>4</v>
      </c>
      <c r="AX245" s="14" t="s">
        <v>82</v>
      </c>
      <c r="AY245" s="212" t="s">
        <v>122</v>
      </c>
    </row>
    <row r="246" spans="1:65" s="2" customFormat="1" ht="16.5" customHeight="1">
      <c r="A246" s="34"/>
      <c r="B246" s="35"/>
      <c r="C246" s="224" t="s">
        <v>335</v>
      </c>
      <c r="D246" s="224" t="s">
        <v>244</v>
      </c>
      <c r="E246" s="225" t="s">
        <v>313</v>
      </c>
      <c r="F246" s="226" t="s">
        <v>314</v>
      </c>
      <c r="G246" s="227" t="s">
        <v>127</v>
      </c>
      <c r="H246" s="228">
        <v>16.48</v>
      </c>
      <c r="I246" s="229"/>
      <c r="J246" s="230">
        <f>ROUND(I246*H246,2)</f>
        <v>0</v>
      </c>
      <c r="K246" s="226" t="s">
        <v>128</v>
      </c>
      <c r="L246" s="231"/>
      <c r="M246" s="232" t="s">
        <v>18</v>
      </c>
      <c r="N246" s="233" t="s">
        <v>45</v>
      </c>
      <c r="O246" s="64"/>
      <c r="P246" s="182">
        <f>O246*H246</f>
        <v>0</v>
      </c>
      <c r="Q246" s="182">
        <v>0.13200000000000001</v>
      </c>
      <c r="R246" s="182">
        <f>Q246*H246</f>
        <v>2.17536</v>
      </c>
      <c r="S246" s="182">
        <v>0</v>
      </c>
      <c r="T246" s="183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4" t="s">
        <v>177</v>
      </c>
      <c r="AT246" s="184" t="s">
        <v>244</v>
      </c>
      <c r="AU246" s="184" t="s">
        <v>84</v>
      </c>
      <c r="AY246" s="17" t="s">
        <v>122</v>
      </c>
      <c r="BE246" s="185">
        <f>IF(N246="základní",J246,0)</f>
        <v>0</v>
      </c>
      <c r="BF246" s="185">
        <f>IF(N246="snížená",J246,0)</f>
        <v>0</v>
      </c>
      <c r="BG246" s="185">
        <f>IF(N246="zákl. přenesená",J246,0)</f>
        <v>0</v>
      </c>
      <c r="BH246" s="185">
        <f>IF(N246="sníž. přenesená",J246,0)</f>
        <v>0</v>
      </c>
      <c r="BI246" s="185">
        <f>IF(N246="nulová",J246,0)</f>
        <v>0</v>
      </c>
      <c r="BJ246" s="17" t="s">
        <v>82</v>
      </c>
      <c r="BK246" s="185">
        <f>ROUND(I246*H246,2)</f>
        <v>0</v>
      </c>
      <c r="BL246" s="17" t="s">
        <v>129</v>
      </c>
      <c r="BM246" s="184" t="s">
        <v>336</v>
      </c>
    </row>
    <row r="247" spans="1:65" s="2" customFormat="1" ht="19.5">
      <c r="A247" s="34"/>
      <c r="B247" s="35"/>
      <c r="C247" s="36"/>
      <c r="D247" s="193" t="s">
        <v>316</v>
      </c>
      <c r="E247" s="36"/>
      <c r="F247" s="234" t="s">
        <v>317</v>
      </c>
      <c r="G247" s="36"/>
      <c r="H247" s="36"/>
      <c r="I247" s="188"/>
      <c r="J247" s="36"/>
      <c r="K247" s="36"/>
      <c r="L247" s="39"/>
      <c r="M247" s="189"/>
      <c r="N247" s="190"/>
      <c r="O247" s="64"/>
      <c r="P247" s="64"/>
      <c r="Q247" s="64"/>
      <c r="R247" s="64"/>
      <c r="S247" s="64"/>
      <c r="T247" s="65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T247" s="17" t="s">
        <v>316</v>
      </c>
      <c r="AU247" s="17" t="s">
        <v>84</v>
      </c>
    </row>
    <row r="248" spans="1:65" s="14" customFormat="1">
      <c r="B248" s="202"/>
      <c r="C248" s="203"/>
      <c r="D248" s="193" t="s">
        <v>133</v>
      </c>
      <c r="E248" s="204" t="s">
        <v>18</v>
      </c>
      <c r="F248" s="205" t="s">
        <v>337</v>
      </c>
      <c r="G248" s="203"/>
      <c r="H248" s="206">
        <v>16</v>
      </c>
      <c r="I248" s="207"/>
      <c r="J248" s="203"/>
      <c r="K248" s="203"/>
      <c r="L248" s="208"/>
      <c r="M248" s="209"/>
      <c r="N248" s="210"/>
      <c r="O248" s="210"/>
      <c r="P248" s="210"/>
      <c r="Q248" s="210"/>
      <c r="R248" s="210"/>
      <c r="S248" s="210"/>
      <c r="T248" s="211"/>
      <c r="AT248" s="212" t="s">
        <v>133</v>
      </c>
      <c r="AU248" s="212" t="s">
        <v>84</v>
      </c>
      <c r="AV248" s="14" t="s">
        <v>84</v>
      </c>
      <c r="AW248" s="14" t="s">
        <v>35</v>
      </c>
      <c r="AX248" s="14" t="s">
        <v>82</v>
      </c>
      <c r="AY248" s="212" t="s">
        <v>122</v>
      </c>
    </row>
    <row r="249" spans="1:65" s="14" customFormat="1">
      <c r="B249" s="202"/>
      <c r="C249" s="203"/>
      <c r="D249" s="193" t="s">
        <v>133</v>
      </c>
      <c r="E249" s="203"/>
      <c r="F249" s="205" t="s">
        <v>338</v>
      </c>
      <c r="G249" s="203"/>
      <c r="H249" s="206">
        <v>16.48</v>
      </c>
      <c r="I249" s="207"/>
      <c r="J249" s="203"/>
      <c r="K249" s="203"/>
      <c r="L249" s="208"/>
      <c r="M249" s="209"/>
      <c r="N249" s="210"/>
      <c r="O249" s="210"/>
      <c r="P249" s="210"/>
      <c r="Q249" s="210"/>
      <c r="R249" s="210"/>
      <c r="S249" s="210"/>
      <c r="T249" s="211"/>
      <c r="AT249" s="212" t="s">
        <v>133</v>
      </c>
      <c r="AU249" s="212" t="s">
        <v>84</v>
      </c>
      <c r="AV249" s="14" t="s">
        <v>84</v>
      </c>
      <c r="AW249" s="14" t="s">
        <v>4</v>
      </c>
      <c r="AX249" s="14" t="s">
        <v>82</v>
      </c>
      <c r="AY249" s="212" t="s">
        <v>122</v>
      </c>
    </row>
    <row r="250" spans="1:65" s="2" customFormat="1" ht="16.5" customHeight="1">
      <c r="A250" s="34"/>
      <c r="B250" s="35"/>
      <c r="C250" s="224" t="s">
        <v>339</v>
      </c>
      <c r="D250" s="224" t="s">
        <v>244</v>
      </c>
      <c r="E250" s="225" t="s">
        <v>321</v>
      </c>
      <c r="F250" s="226" t="s">
        <v>322</v>
      </c>
      <c r="G250" s="227" t="s">
        <v>127</v>
      </c>
      <c r="H250" s="228">
        <v>12.36</v>
      </c>
      <c r="I250" s="229"/>
      <c r="J250" s="230">
        <f>ROUND(I250*H250,2)</f>
        <v>0</v>
      </c>
      <c r="K250" s="226" t="s">
        <v>128</v>
      </c>
      <c r="L250" s="231"/>
      <c r="M250" s="232" t="s">
        <v>18</v>
      </c>
      <c r="N250" s="233" t="s">
        <v>45</v>
      </c>
      <c r="O250" s="64"/>
      <c r="P250" s="182">
        <f>O250*H250</f>
        <v>0</v>
      </c>
      <c r="Q250" s="182">
        <v>0.13100000000000001</v>
      </c>
      <c r="R250" s="182">
        <f>Q250*H250</f>
        <v>1.6191599999999999</v>
      </c>
      <c r="S250" s="182">
        <v>0</v>
      </c>
      <c r="T250" s="183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4" t="s">
        <v>177</v>
      </c>
      <c r="AT250" s="184" t="s">
        <v>244</v>
      </c>
      <c r="AU250" s="184" t="s">
        <v>84</v>
      </c>
      <c r="AY250" s="17" t="s">
        <v>122</v>
      </c>
      <c r="BE250" s="185">
        <f>IF(N250="základní",J250,0)</f>
        <v>0</v>
      </c>
      <c r="BF250" s="185">
        <f>IF(N250="snížená",J250,0)</f>
        <v>0</v>
      </c>
      <c r="BG250" s="185">
        <f>IF(N250="zákl. přenesená",J250,0)</f>
        <v>0</v>
      </c>
      <c r="BH250" s="185">
        <f>IF(N250="sníž. přenesená",J250,0)</f>
        <v>0</v>
      </c>
      <c r="BI250" s="185">
        <f>IF(N250="nulová",J250,0)</f>
        <v>0</v>
      </c>
      <c r="BJ250" s="17" t="s">
        <v>82</v>
      </c>
      <c r="BK250" s="185">
        <f>ROUND(I250*H250,2)</f>
        <v>0</v>
      </c>
      <c r="BL250" s="17" t="s">
        <v>129</v>
      </c>
      <c r="BM250" s="184" t="s">
        <v>340</v>
      </c>
    </row>
    <row r="251" spans="1:65" s="2" customFormat="1" ht="19.5">
      <c r="A251" s="34"/>
      <c r="B251" s="35"/>
      <c r="C251" s="36"/>
      <c r="D251" s="193" t="s">
        <v>316</v>
      </c>
      <c r="E251" s="36"/>
      <c r="F251" s="234" t="s">
        <v>324</v>
      </c>
      <c r="G251" s="36"/>
      <c r="H251" s="36"/>
      <c r="I251" s="188"/>
      <c r="J251" s="36"/>
      <c r="K251" s="36"/>
      <c r="L251" s="39"/>
      <c r="M251" s="189"/>
      <c r="N251" s="190"/>
      <c r="O251" s="64"/>
      <c r="P251" s="64"/>
      <c r="Q251" s="64"/>
      <c r="R251" s="64"/>
      <c r="S251" s="64"/>
      <c r="T251" s="65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T251" s="17" t="s">
        <v>316</v>
      </c>
      <c r="AU251" s="17" t="s">
        <v>84</v>
      </c>
    </row>
    <row r="252" spans="1:65" s="14" customFormat="1">
      <c r="B252" s="202"/>
      <c r="C252" s="203"/>
      <c r="D252" s="193" t="s">
        <v>133</v>
      </c>
      <c r="E252" s="203"/>
      <c r="F252" s="205" t="s">
        <v>341</v>
      </c>
      <c r="G252" s="203"/>
      <c r="H252" s="206">
        <v>12.36</v>
      </c>
      <c r="I252" s="207"/>
      <c r="J252" s="203"/>
      <c r="K252" s="203"/>
      <c r="L252" s="208"/>
      <c r="M252" s="209"/>
      <c r="N252" s="210"/>
      <c r="O252" s="210"/>
      <c r="P252" s="210"/>
      <c r="Q252" s="210"/>
      <c r="R252" s="210"/>
      <c r="S252" s="210"/>
      <c r="T252" s="211"/>
      <c r="AT252" s="212" t="s">
        <v>133</v>
      </c>
      <c r="AU252" s="212" t="s">
        <v>84</v>
      </c>
      <c r="AV252" s="14" t="s">
        <v>84</v>
      </c>
      <c r="AW252" s="14" t="s">
        <v>4</v>
      </c>
      <c r="AX252" s="14" t="s">
        <v>82</v>
      </c>
      <c r="AY252" s="212" t="s">
        <v>122</v>
      </c>
    </row>
    <row r="253" spans="1:65" s="2" customFormat="1" ht="37.9" customHeight="1">
      <c r="A253" s="34"/>
      <c r="B253" s="35"/>
      <c r="C253" s="173" t="s">
        <v>342</v>
      </c>
      <c r="D253" s="173" t="s">
        <v>124</v>
      </c>
      <c r="E253" s="174" t="s">
        <v>343</v>
      </c>
      <c r="F253" s="175" t="s">
        <v>344</v>
      </c>
      <c r="G253" s="176" t="s">
        <v>127</v>
      </c>
      <c r="H253" s="177">
        <v>10</v>
      </c>
      <c r="I253" s="178"/>
      <c r="J253" s="179">
        <f>ROUND(I253*H253,2)</f>
        <v>0</v>
      </c>
      <c r="K253" s="175" t="s">
        <v>128</v>
      </c>
      <c r="L253" s="39"/>
      <c r="M253" s="180" t="s">
        <v>18</v>
      </c>
      <c r="N253" s="181" t="s">
        <v>45</v>
      </c>
      <c r="O253" s="64"/>
      <c r="P253" s="182">
        <f>O253*H253</f>
        <v>0</v>
      </c>
      <c r="Q253" s="182">
        <v>0.11162</v>
      </c>
      <c r="R253" s="182">
        <f>Q253*H253</f>
        <v>1.1162000000000001</v>
      </c>
      <c r="S253" s="182">
        <v>0</v>
      </c>
      <c r="T253" s="183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4" t="s">
        <v>129</v>
      </c>
      <c r="AT253" s="184" t="s">
        <v>124</v>
      </c>
      <c r="AU253" s="184" t="s">
        <v>84</v>
      </c>
      <c r="AY253" s="17" t="s">
        <v>122</v>
      </c>
      <c r="BE253" s="185">
        <f>IF(N253="základní",J253,0)</f>
        <v>0</v>
      </c>
      <c r="BF253" s="185">
        <f>IF(N253="snížená",J253,0)</f>
        <v>0</v>
      </c>
      <c r="BG253" s="185">
        <f>IF(N253="zákl. přenesená",J253,0)</f>
        <v>0</v>
      </c>
      <c r="BH253" s="185">
        <f>IF(N253="sníž. přenesená",J253,0)</f>
        <v>0</v>
      </c>
      <c r="BI253" s="185">
        <f>IF(N253="nulová",J253,0)</f>
        <v>0</v>
      </c>
      <c r="BJ253" s="17" t="s">
        <v>82</v>
      </c>
      <c r="BK253" s="185">
        <f>ROUND(I253*H253,2)</f>
        <v>0</v>
      </c>
      <c r="BL253" s="17" t="s">
        <v>129</v>
      </c>
      <c r="BM253" s="184" t="s">
        <v>345</v>
      </c>
    </row>
    <row r="254" spans="1:65" s="2" customFormat="1">
      <c r="A254" s="34"/>
      <c r="B254" s="35"/>
      <c r="C254" s="36"/>
      <c r="D254" s="186" t="s">
        <v>131</v>
      </c>
      <c r="E254" s="36"/>
      <c r="F254" s="187" t="s">
        <v>346</v>
      </c>
      <c r="G254" s="36"/>
      <c r="H254" s="36"/>
      <c r="I254" s="188"/>
      <c r="J254" s="36"/>
      <c r="K254" s="36"/>
      <c r="L254" s="39"/>
      <c r="M254" s="189"/>
      <c r="N254" s="190"/>
      <c r="O254" s="64"/>
      <c r="P254" s="64"/>
      <c r="Q254" s="64"/>
      <c r="R254" s="64"/>
      <c r="S254" s="64"/>
      <c r="T254" s="65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T254" s="17" t="s">
        <v>131</v>
      </c>
      <c r="AU254" s="17" t="s">
        <v>84</v>
      </c>
    </row>
    <row r="255" spans="1:65" s="13" customFormat="1">
      <c r="B255" s="191"/>
      <c r="C255" s="192"/>
      <c r="D255" s="193" t="s">
        <v>133</v>
      </c>
      <c r="E255" s="194" t="s">
        <v>18</v>
      </c>
      <c r="F255" s="195" t="s">
        <v>347</v>
      </c>
      <c r="G255" s="192"/>
      <c r="H255" s="194" t="s">
        <v>18</v>
      </c>
      <c r="I255" s="196"/>
      <c r="J255" s="192"/>
      <c r="K255" s="192"/>
      <c r="L255" s="197"/>
      <c r="M255" s="198"/>
      <c r="N255" s="199"/>
      <c r="O255" s="199"/>
      <c r="P255" s="199"/>
      <c r="Q255" s="199"/>
      <c r="R255" s="199"/>
      <c r="S255" s="199"/>
      <c r="T255" s="200"/>
      <c r="AT255" s="201" t="s">
        <v>133</v>
      </c>
      <c r="AU255" s="201" t="s">
        <v>84</v>
      </c>
      <c r="AV255" s="13" t="s">
        <v>82</v>
      </c>
      <c r="AW255" s="13" t="s">
        <v>35</v>
      </c>
      <c r="AX255" s="13" t="s">
        <v>74</v>
      </c>
      <c r="AY255" s="201" t="s">
        <v>122</v>
      </c>
    </row>
    <row r="256" spans="1:65" s="14" customFormat="1">
      <c r="B256" s="202"/>
      <c r="C256" s="203"/>
      <c r="D256" s="193" t="s">
        <v>133</v>
      </c>
      <c r="E256" s="204" t="s">
        <v>18</v>
      </c>
      <c r="F256" s="205" t="s">
        <v>348</v>
      </c>
      <c r="G256" s="203"/>
      <c r="H256" s="206">
        <v>6</v>
      </c>
      <c r="I256" s="207"/>
      <c r="J256" s="203"/>
      <c r="K256" s="203"/>
      <c r="L256" s="208"/>
      <c r="M256" s="209"/>
      <c r="N256" s="210"/>
      <c r="O256" s="210"/>
      <c r="P256" s="210"/>
      <c r="Q256" s="210"/>
      <c r="R256" s="210"/>
      <c r="S256" s="210"/>
      <c r="T256" s="211"/>
      <c r="AT256" s="212" t="s">
        <v>133</v>
      </c>
      <c r="AU256" s="212" t="s">
        <v>84</v>
      </c>
      <c r="AV256" s="14" t="s">
        <v>84</v>
      </c>
      <c r="AW256" s="14" t="s">
        <v>35</v>
      </c>
      <c r="AX256" s="14" t="s">
        <v>74</v>
      </c>
      <c r="AY256" s="212" t="s">
        <v>122</v>
      </c>
    </row>
    <row r="257" spans="1:65" s="13" customFormat="1">
      <c r="B257" s="191"/>
      <c r="C257" s="192"/>
      <c r="D257" s="193" t="s">
        <v>133</v>
      </c>
      <c r="E257" s="194" t="s">
        <v>18</v>
      </c>
      <c r="F257" s="195" t="s">
        <v>349</v>
      </c>
      <c r="G257" s="192"/>
      <c r="H257" s="194" t="s">
        <v>18</v>
      </c>
      <c r="I257" s="196"/>
      <c r="J257" s="192"/>
      <c r="K257" s="192"/>
      <c r="L257" s="197"/>
      <c r="M257" s="198"/>
      <c r="N257" s="199"/>
      <c r="O257" s="199"/>
      <c r="P257" s="199"/>
      <c r="Q257" s="199"/>
      <c r="R257" s="199"/>
      <c r="S257" s="199"/>
      <c r="T257" s="200"/>
      <c r="AT257" s="201" t="s">
        <v>133</v>
      </c>
      <c r="AU257" s="201" t="s">
        <v>84</v>
      </c>
      <c r="AV257" s="13" t="s">
        <v>82</v>
      </c>
      <c r="AW257" s="13" t="s">
        <v>35</v>
      </c>
      <c r="AX257" s="13" t="s">
        <v>74</v>
      </c>
      <c r="AY257" s="201" t="s">
        <v>122</v>
      </c>
    </row>
    <row r="258" spans="1:65" s="14" customFormat="1">
      <c r="B258" s="202"/>
      <c r="C258" s="203"/>
      <c r="D258" s="193" t="s">
        <v>133</v>
      </c>
      <c r="E258" s="204" t="s">
        <v>18</v>
      </c>
      <c r="F258" s="205" t="s">
        <v>151</v>
      </c>
      <c r="G258" s="203"/>
      <c r="H258" s="206">
        <v>4</v>
      </c>
      <c r="I258" s="207"/>
      <c r="J258" s="203"/>
      <c r="K258" s="203"/>
      <c r="L258" s="208"/>
      <c r="M258" s="209"/>
      <c r="N258" s="210"/>
      <c r="O258" s="210"/>
      <c r="P258" s="210"/>
      <c r="Q258" s="210"/>
      <c r="R258" s="210"/>
      <c r="S258" s="210"/>
      <c r="T258" s="211"/>
      <c r="AT258" s="212" t="s">
        <v>133</v>
      </c>
      <c r="AU258" s="212" t="s">
        <v>84</v>
      </c>
      <c r="AV258" s="14" t="s">
        <v>84</v>
      </c>
      <c r="AW258" s="14" t="s">
        <v>35</v>
      </c>
      <c r="AX258" s="14" t="s">
        <v>74</v>
      </c>
      <c r="AY258" s="212" t="s">
        <v>122</v>
      </c>
    </row>
    <row r="259" spans="1:65" s="15" customFormat="1">
      <c r="B259" s="213"/>
      <c r="C259" s="214"/>
      <c r="D259" s="193" t="s">
        <v>133</v>
      </c>
      <c r="E259" s="215" t="s">
        <v>18</v>
      </c>
      <c r="F259" s="216" t="s">
        <v>144</v>
      </c>
      <c r="G259" s="214"/>
      <c r="H259" s="217">
        <v>10</v>
      </c>
      <c r="I259" s="218"/>
      <c r="J259" s="214"/>
      <c r="K259" s="214"/>
      <c r="L259" s="219"/>
      <c r="M259" s="220"/>
      <c r="N259" s="221"/>
      <c r="O259" s="221"/>
      <c r="P259" s="221"/>
      <c r="Q259" s="221"/>
      <c r="R259" s="221"/>
      <c r="S259" s="221"/>
      <c r="T259" s="222"/>
      <c r="AT259" s="223" t="s">
        <v>133</v>
      </c>
      <c r="AU259" s="223" t="s">
        <v>84</v>
      </c>
      <c r="AV259" s="15" t="s">
        <v>129</v>
      </c>
      <c r="AW259" s="15" t="s">
        <v>35</v>
      </c>
      <c r="AX259" s="15" t="s">
        <v>82</v>
      </c>
      <c r="AY259" s="223" t="s">
        <v>122</v>
      </c>
    </row>
    <row r="260" spans="1:65" s="2" customFormat="1" ht="16.5" customHeight="1">
      <c r="A260" s="34"/>
      <c r="B260" s="35"/>
      <c r="C260" s="224" t="s">
        <v>350</v>
      </c>
      <c r="D260" s="224" t="s">
        <v>244</v>
      </c>
      <c r="E260" s="225" t="s">
        <v>351</v>
      </c>
      <c r="F260" s="226" t="s">
        <v>352</v>
      </c>
      <c r="G260" s="227" t="s">
        <v>127</v>
      </c>
      <c r="H260" s="228">
        <v>4.6349999999999998</v>
      </c>
      <c r="I260" s="229"/>
      <c r="J260" s="230">
        <f>ROUND(I260*H260,2)</f>
        <v>0</v>
      </c>
      <c r="K260" s="226" t="s">
        <v>128</v>
      </c>
      <c r="L260" s="231"/>
      <c r="M260" s="232" t="s">
        <v>18</v>
      </c>
      <c r="N260" s="233" t="s">
        <v>45</v>
      </c>
      <c r="O260" s="64"/>
      <c r="P260" s="182">
        <f>O260*H260</f>
        <v>0</v>
      </c>
      <c r="Q260" s="182">
        <v>0.17599999999999999</v>
      </c>
      <c r="R260" s="182">
        <f>Q260*H260</f>
        <v>0.81575999999999993</v>
      </c>
      <c r="S260" s="182">
        <v>0</v>
      </c>
      <c r="T260" s="183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4" t="s">
        <v>177</v>
      </c>
      <c r="AT260" s="184" t="s">
        <v>244</v>
      </c>
      <c r="AU260" s="184" t="s">
        <v>84</v>
      </c>
      <c r="AY260" s="17" t="s">
        <v>122</v>
      </c>
      <c r="BE260" s="185">
        <f>IF(N260="základní",J260,0)</f>
        <v>0</v>
      </c>
      <c r="BF260" s="185">
        <f>IF(N260="snížená",J260,0)</f>
        <v>0</v>
      </c>
      <c r="BG260" s="185">
        <f>IF(N260="zákl. přenesená",J260,0)</f>
        <v>0</v>
      </c>
      <c r="BH260" s="185">
        <f>IF(N260="sníž. přenesená",J260,0)</f>
        <v>0</v>
      </c>
      <c r="BI260" s="185">
        <f>IF(N260="nulová",J260,0)</f>
        <v>0</v>
      </c>
      <c r="BJ260" s="17" t="s">
        <v>82</v>
      </c>
      <c r="BK260" s="185">
        <f>ROUND(I260*H260,2)</f>
        <v>0</v>
      </c>
      <c r="BL260" s="17" t="s">
        <v>129</v>
      </c>
      <c r="BM260" s="184" t="s">
        <v>353</v>
      </c>
    </row>
    <row r="261" spans="1:65" s="14" customFormat="1">
      <c r="B261" s="202"/>
      <c r="C261" s="203"/>
      <c r="D261" s="193" t="s">
        <v>133</v>
      </c>
      <c r="E261" s="204" t="s">
        <v>18</v>
      </c>
      <c r="F261" s="205" t="s">
        <v>354</v>
      </c>
      <c r="G261" s="203"/>
      <c r="H261" s="206">
        <v>4.5</v>
      </c>
      <c r="I261" s="207"/>
      <c r="J261" s="203"/>
      <c r="K261" s="203"/>
      <c r="L261" s="208"/>
      <c r="M261" s="209"/>
      <c r="N261" s="210"/>
      <c r="O261" s="210"/>
      <c r="P261" s="210"/>
      <c r="Q261" s="210"/>
      <c r="R261" s="210"/>
      <c r="S261" s="210"/>
      <c r="T261" s="211"/>
      <c r="AT261" s="212" t="s">
        <v>133</v>
      </c>
      <c r="AU261" s="212" t="s">
        <v>84</v>
      </c>
      <c r="AV261" s="14" t="s">
        <v>84</v>
      </c>
      <c r="AW261" s="14" t="s">
        <v>35</v>
      </c>
      <c r="AX261" s="14" t="s">
        <v>82</v>
      </c>
      <c r="AY261" s="212" t="s">
        <v>122</v>
      </c>
    </row>
    <row r="262" spans="1:65" s="14" customFormat="1">
      <c r="B262" s="202"/>
      <c r="C262" s="203"/>
      <c r="D262" s="193" t="s">
        <v>133</v>
      </c>
      <c r="E262" s="203"/>
      <c r="F262" s="205" t="s">
        <v>355</v>
      </c>
      <c r="G262" s="203"/>
      <c r="H262" s="206">
        <v>4.6349999999999998</v>
      </c>
      <c r="I262" s="207"/>
      <c r="J262" s="203"/>
      <c r="K262" s="203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133</v>
      </c>
      <c r="AU262" s="212" t="s">
        <v>84</v>
      </c>
      <c r="AV262" s="14" t="s">
        <v>84</v>
      </c>
      <c r="AW262" s="14" t="s">
        <v>4</v>
      </c>
      <c r="AX262" s="14" t="s">
        <v>82</v>
      </c>
      <c r="AY262" s="212" t="s">
        <v>122</v>
      </c>
    </row>
    <row r="263" spans="1:65" s="2" customFormat="1" ht="16.5" customHeight="1">
      <c r="A263" s="34"/>
      <c r="B263" s="35"/>
      <c r="C263" s="224" t="s">
        <v>356</v>
      </c>
      <c r="D263" s="224" t="s">
        <v>244</v>
      </c>
      <c r="E263" s="225" t="s">
        <v>357</v>
      </c>
      <c r="F263" s="226" t="s">
        <v>358</v>
      </c>
      <c r="G263" s="227" t="s">
        <v>127</v>
      </c>
      <c r="H263" s="228">
        <v>1.5449999999999999</v>
      </c>
      <c r="I263" s="229"/>
      <c r="J263" s="230">
        <f>ROUND(I263*H263,2)</f>
        <v>0</v>
      </c>
      <c r="K263" s="226" t="s">
        <v>128</v>
      </c>
      <c r="L263" s="231"/>
      <c r="M263" s="232" t="s">
        <v>18</v>
      </c>
      <c r="N263" s="233" t="s">
        <v>45</v>
      </c>
      <c r="O263" s="64"/>
      <c r="P263" s="182">
        <f>O263*H263</f>
        <v>0</v>
      </c>
      <c r="Q263" s="182">
        <v>0.17599999999999999</v>
      </c>
      <c r="R263" s="182">
        <f>Q263*H263</f>
        <v>0.27192</v>
      </c>
      <c r="S263" s="182">
        <v>0</v>
      </c>
      <c r="T263" s="183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4" t="s">
        <v>177</v>
      </c>
      <c r="AT263" s="184" t="s">
        <v>244</v>
      </c>
      <c r="AU263" s="184" t="s">
        <v>84</v>
      </c>
      <c r="AY263" s="17" t="s">
        <v>122</v>
      </c>
      <c r="BE263" s="185">
        <f>IF(N263="základní",J263,0)</f>
        <v>0</v>
      </c>
      <c r="BF263" s="185">
        <f>IF(N263="snížená",J263,0)</f>
        <v>0</v>
      </c>
      <c r="BG263" s="185">
        <f>IF(N263="zákl. přenesená",J263,0)</f>
        <v>0</v>
      </c>
      <c r="BH263" s="185">
        <f>IF(N263="sníž. přenesená",J263,0)</f>
        <v>0</v>
      </c>
      <c r="BI263" s="185">
        <f>IF(N263="nulová",J263,0)</f>
        <v>0</v>
      </c>
      <c r="BJ263" s="17" t="s">
        <v>82</v>
      </c>
      <c r="BK263" s="185">
        <f>ROUND(I263*H263,2)</f>
        <v>0</v>
      </c>
      <c r="BL263" s="17" t="s">
        <v>129</v>
      </c>
      <c r="BM263" s="184" t="s">
        <v>359</v>
      </c>
    </row>
    <row r="264" spans="1:65" s="14" customFormat="1">
      <c r="B264" s="202"/>
      <c r="C264" s="203"/>
      <c r="D264" s="193" t="s">
        <v>133</v>
      </c>
      <c r="E264" s="204" t="s">
        <v>18</v>
      </c>
      <c r="F264" s="205" t="s">
        <v>360</v>
      </c>
      <c r="G264" s="203"/>
      <c r="H264" s="206">
        <v>1.5</v>
      </c>
      <c r="I264" s="207"/>
      <c r="J264" s="203"/>
      <c r="K264" s="203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133</v>
      </c>
      <c r="AU264" s="212" t="s">
        <v>84</v>
      </c>
      <c r="AV264" s="14" t="s">
        <v>84</v>
      </c>
      <c r="AW264" s="14" t="s">
        <v>35</v>
      </c>
      <c r="AX264" s="14" t="s">
        <v>82</v>
      </c>
      <c r="AY264" s="212" t="s">
        <v>122</v>
      </c>
    </row>
    <row r="265" spans="1:65" s="14" customFormat="1">
      <c r="B265" s="202"/>
      <c r="C265" s="203"/>
      <c r="D265" s="193" t="s">
        <v>133</v>
      </c>
      <c r="E265" s="203"/>
      <c r="F265" s="205" t="s">
        <v>361</v>
      </c>
      <c r="G265" s="203"/>
      <c r="H265" s="206">
        <v>1.5449999999999999</v>
      </c>
      <c r="I265" s="207"/>
      <c r="J265" s="203"/>
      <c r="K265" s="203"/>
      <c r="L265" s="208"/>
      <c r="M265" s="209"/>
      <c r="N265" s="210"/>
      <c r="O265" s="210"/>
      <c r="P265" s="210"/>
      <c r="Q265" s="210"/>
      <c r="R265" s="210"/>
      <c r="S265" s="210"/>
      <c r="T265" s="211"/>
      <c r="AT265" s="212" t="s">
        <v>133</v>
      </c>
      <c r="AU265" s="212" t="s">
        <v>84</v>
      </c>
      <c r="AV265" s="14" t="s">
        <v>84</v>
      </c>
      <c r="AW265" s="14" t="s">
        <v>4</v>
      </c>
      <c r="AX265" s="14" t="s">
        <v>82</v>
      </c>
      <c r="AY265" s="212" t="s">
        <v>122</v>
      </c>
    </row>
    <row r="266" spans="1:65" s="2" customFormat="1" ht="16.5" customHeight="1">
      <c r="A266" s="34"/>
      <c r="B266" s="35"/>
      <c r="C266" s="224" t="s">
        <v>362</v>
      </c>
      <c r="D266" s="224" t="s">
        <v>244</v>
      </c>
      <c r="E266" s="225" t="s">
        <v>363</v>
      </c>
      <c r="F266" s="226" t="s">
        <v>364</v>
      </c>
      <c r="G266" s="227" t="s">
        <v>127</v>
      </c>
      <c r="H266" s="228">
        <v>4.12</v>
      </c>
      <c r="I266" s="229"/>
      <c r="J266" s="230">
        <f>ROUND(I266*H266,2)</f>
        <v>0</v>
      </c>
      <c r="K266" s="226" t="s">
        <v>128</v>
      </c>
      <c r="L266" s="231"/>
      <c r="M266" s="232" t="s">
        <v>18</v>
      </c>
      <c r="N266" s="233" t="s">
        <v>45</v>
      </c>
      <c r="O266" s="64"/>
      <c r="P266" s="182">
        <f>O266*H266</f>
        <v>0</v>
      </c>
      <c r="Q266" s="182">
        <v>0.17499999999999999</v>
      </c>
      <c r="R266" s="182">
        <f>Q266*H266</f>
        <v>0.72099999999999997</v>
      </c>
      <c r="S266" s="182">
        <v>0</v>
      </c>
      <c r="T266" s="183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4" t="s">
        <v>177</v>
      </c>
      <c r="AT266" s="184" t="s">
        <v>244</v>
      </c>
      <c r="AU266" s="184" t="s">
        <v>84</v>
      </c>
      <c r="AY266" s="17" t="s">
        <v>122</v>
      </c>
      <c r="BE266" s="185">
        <f>IF(N266="základní",J266,0)</f>
        <v>0</v>
      </c>
      <c r="BF266" s="185">
        <f>IF(N266="snížená",J266,0)</f>
        <v>0</v>
      </c>
      <c r="BG266" s="185">
        <f>IF(N266="zákl. přenesená",J266,0)</f>
        <v>0</v>
      </c>
      <c r="BH266" s="185">
        <f>IF(N266="sníž. přenesená",J266,0)</f>
        <v>0</v>
      </c>
      <c r="BI266" s="185">
        <f>IF(N266="nulová",J266,0)</f>
        <v>0</v>
      </c>
      <c r="BJ266" s="17" t="s">
        <v>82</v>
      </c>
      <c r="BK266" s="185">
        <f>ROUND(I266*H266,2)</f>
        <v>0</v>
      </c>
      <c r="BL266" s="17" t="s">
        <v>129</v>
      </c>
      <c r="BM266" s="184" t="s">
        <v>365</v>
      </c>
    </row>
    <row r="267" spans="1:65" s="14" customFormat="1">
      <c r="B267" s="202"/>
      <c r="C267" s="203"/>
      <c r="D267" s="193" t="s">
        <v>133</v>
      </c>
      <c r="E267" s="203"/>
      <c r="F267" s="205" t="s">
        <v>366</v>
      </c>
      <c r="G267" s="203"/>
      <c r="H267" s="206">
        <v>4.12</v>
      </c>
      <c r="I267" s="207"/>
      <c r="J267" s="203"/>
      <c r="K267" s="203"/>
      <c r="L267" s="208"/>
      <c r="M267" s="209"/>
      <c r="N267" s="210"/>
      <c r="O267" s="210"/>
      <c r="P267" s="210"/>
      <c r="Q267" s="210"/>
      <c r="R267" s="210"/>
      <c r="S267" s="210"/>
      <c r="T267" s="211"/>
      <c r="AT267" s="212" t="s">
        <v>133</v>
      </c>
      <c r="AU267" s="212" t="s">
        <v>84</v>
      </c>
      <c r="AV267" s="14" t="s">
        <v>84</v>
      </c>
      <c r="AW267" s="14" t="s">
        <v>4</v>
      </c>
      <c r="AX267" s="14" t="s">
        <v>82</v>
      </c>
      <c r="AY267" s="212" t="s">
        <v>122</v>
      </c>
    </row>
    <row r="268" spans="1:65" s="12" customFormat="1" ht="22.9" customHeight="1">
      <c r="B268" s="157"/>
      <c r="C268" s="158"/>
      <c r="D268" s="159" t="s">
        <v>73</v>
      </c>
      <c r="E268" s="171" t="s">
        <v>184</v>
      </c>
      <c r="F268" s="171" t="s">
        <v>367</v>
      </c>
      <c r="G268" s="158"/>
      <c r="H268" s="158"/>
      <c r="I268" s="161"/>
      <c r="J268" s="172">
        <f>BK268</f>
        <v>0</v>
      </c>
      <c r="K268" s="158"/>
      <c r="L268" s="163"/>
      <c r="M268" s="164"/>
      <c r="N268" s="165"/>
      <c r="O268" s="165"/>
      <c r="P268" s="166">
        <f>SUM(P269:P320)</f>
        <v>0</v>
      </c>
      <c r="Q268" s="165"/>
      <c r="R268" s="166">
        <f>SUM(R269:R320)</f>
        <v>20.624559600000001</v>
      </c>
      <c r="S268" s="165"/>
      <c r="T268" s="167">
        <f>SUM(T269:T320)</f>
        <v>0.25700000000000001</v>
      </c>
      <c r="AR268" s="168" t="s">
        <v>82</v>
      </c>
      <c r="AT268" s="169" t="s">
        <v>73</v>
      </c>
      <c r="AU268" s="169" t="s">
        <v>82</v>
      </c>
      <c r="AY268" s="168" t="s">
        <v>122</v>
      </c>
      <c r="BK268" s="170">
        <f>SUM(BK269:BK320)</f>
        <v>0</v>
      </c>
    </row>
    <row r="269" spans="1:65" s="2" customFormat="1" ht="16.5" customHeight="1">
      <c r="A269" s="34"/>
      <c r="B269" s="35"/>
      <c r="C269" s="173" t="s">
        <v>368</v>
      </c>
      <c r="D269" s="173" t="s">
        <v>124</v>
      </c>
      <c r="E269" s="174" t="s">
        <v>369</v>
      </c>
      <c r="F269" s="175" t="s">
        <v>370</v>
      </c>
      <c r="G269" s="176" t="s">
        <v>371</v>
      </c>
      <c r="H269" s="177">
        <v>2</v>
      </c>
      <c r="I269" s="178"/>
      <c r="J269" s="179">
        <f>ROUND(I269*H269,2)</f>
        <v>0</v>
      </c>
      <c r="K269" s="175" t="s">
        <v>128</v>
      </c>
      <c r="L269" s="39"/>
      <c r="M269" s="180" t="s">
        <v>18</v>
      </c>
      <c r="N269" s="181" t="s">
        <v>45</v>
      </c>
      <c r="O269" s="64"/>
      <c r="P269" s="182">
        <f>O269*H269</f>
        <v>0</v>
      </c>
      <c r="Q269" s="182">
        <v>6.9999999999999999E-4</v>
      </c>
      <c r="R269" s="182">
        <f>Q269*H269</f>
        <v>1.4E-3</v>
      </c>
      <c r="S269" s="182">
        <v>0</v>
      </c>
      <c r="T269" s="183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84" t="s">
        <v>129</v>
      </c>
      <c r="AT269" s="184" t="s">
        <v>124</v>
      </c>
      <c r="AU269" s="184" t="s">
        <v>84</v>
      </c>
      <c r="AY269" s="17" t="s">
        <v>122</v>
      </c>
      <c r="BE269" s="185">
        <f>IF(N269="základní",J269,0)</f>
        <v>0</v>
      </c>
      <c r="BF269" s="185">
        <f>IF(N269="snížená",J269,0)</f>
        <v>0</v>
      </c>
      <c r="BG269" s="185">
        <f>IF(N269="zákl. přenesená",J269,0)</f>
        <v>0</v>
      </c>
      <c r="BH269" s="185">
        <f>IF(N269="sníž. přenesená",J269,0)</f>
        <v>0</v>
      </c>
      <c r="BI269" s="185">
        <f>IF(N269="nulová",J269,0)</f>
        <v>0</v>
      </c>
      <c r="BJ269" s="17" t="s">
        <v>82</v>
      </c>
      <c r="BK269" s="185">
        <f>ROUND(I269*H269,2)</f>
        <v>0</v>
      </c>
      <c r="BL269" s="17" t="s">
        <v>129</v>
      </c>
      <c r="BM269" s="184" t="s">
        <v>372</v>
      </c>
    </row>
    <row r="270" spans="1:65" s="2" customFormat="1">
      <c r="A270" s="34"/>
      <c r="B270" s="35"/>
      <c r="C270" s="36"/>
      <c r="D270" s="186" t="s">
        <v>131</v>
      </c>
      <c r="E270" s="36"/>
      <c r="F270" s="187" t="s">
        <v>373</v>
      </c>
      <c r="G270" s="36"/>
      <c r="H270" s="36"/>
      <c r="I270" s="188"/>
      <c r="J270" s="36"/>
      <c r="K270" s="36"/>
      <c r="L270" s="39"/>
      <c r="M270" s="189"/>
      <c r="N270" s="190"/>
      <c r="O270" s="64"/>
      <c r="P270" s="64"/>
      <c r="Q270" s="64"/>
      <c r="R270" s="64"/>
      <c r="S270" s="64"/>
      <c r="T270" s="65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T270" s="17" t="s">
        <v>131</v>
      </c>
      <c r="AU270" s="17" t="s">
        <v>84</v>
      </c>
    </row>
    <row r="271" spans="1:65" s="13" customFormat="1">
      <c r="B271" s="191"/>
      <c r="C271" s="192"/>
      <c r="D271" s="193" t="s">
        <v>133</v>
      </c>
      <c r="E271" s="194" t="s">
        <v>18</v>
      </c>
      <c r="F271" s="195" t="s">
        <v>374</v>
      </c>
      <c r="G271" s="192"/>
      <c r="H271" s="194" t="s">
        <v>18</v>
      </c>
      <c r="I271" s="196"/>
      <c r="J271" s="192"/>
      <c r="K271" s="192"/>
      <c r="L271" s="197"/>
      <c r="M271" s="198"/>
      <c r="N271" s="199"/>
      <c r="O271" s="199"/>
      <c r="P271" s="199"/>
      <c r="Q271" s="199"/>
      <c r="R271" s="199"/>
      <c r="S271" s="199"/>
      <c r="T271" s="200"/>
      <c r="AT271" s="201" t="s">
        <v>133</v>
      </c>
      <c r="AU271" s="201" t="s">
        <v>84</v>
      </c>
      <c r="AV271" s="13" t="s">
        <v>82</v>
      </c>
      <c r="AW271" s="13" t="s">
        <v>35</v>
      </c>
      <c r="AX271" s="13" t="s">
        <v>74</v>
      </c>
      <c r="AY271" s="201" t="s">
        <v>122</v>
      </c>
    </row>
    <row r="272" spans="1:65" s="14" customFormat="1">
      <c r="B272" s="202"/>
      <c r="C272" s="203"/>
      <c r="D272" s="193" t="s">
        <v>133</v>
      </c>
      <c r="E272" s="204" t="s">
        <v>18</v>
      </c>
      <c r="F272" s="205" t="s">
        <v>84</v>
      </c>
      <c r="G272" s="203"/>
      <c r="H272" s="206">
        <v>2</v>
      </c>
      <c r="I272" s="207"/>
      <c r="J272" s="203"/>
      <c r="K272" s="203"/>
      <c r="L272" s="208"/>
      <c r="M272" s="209"/>
      <c r="N272" s="210"/>
      <c r="O272" s="210"/>
      <c r="P272" s="210"/>
      <c r="Q272" s="210"/>
      <c r="R272" s="210"/>
      <c r="S272" s="210"/>
      <c r="T272" s="211"/>
      <c r="AT272" s="212" t="s">
        <v>133</v>
      </c>
      <c r="AU272" s="212" t="s">
        <v>84</v>
      </c>
      <c r="AV272" s="14" t="s">
        <v>84</v>
      </c>
      <c r="AW272" s="14" t="s">
        <v>35</v>
      </c>
      <c r="AX272" s="14" t="s">
        <v>82</v>
      </c>
      <c r="AY272" s="212" t="s">
        <v>122</v>
      </c>
    </row>
    <row r="273" spans="1:65" s="2" customFormat="1" ht="16.5" customHeight="1">
      <c r="A273" s="34"/>
      <c r="B273" s="35"/>
      <c r="C273" s="224" t="s">
        <v>375</v>
      </c>
      <c r="D273" s="224" t="s">
        <v>244</v>
      </c>
      <c r="E273" s="225" t="s">
        <v>376</v>
      </c>
      <c r="F273" s="226" t="s">
        <v>377</v>
      </c>
      <c r="G273" s="227" t="s">
        <v>371</v>
      </c>
      <c r="H273" s="228">
        <v>2</v>
      </c>
      <c r="I273" s="229"/>
      <c r="J273" s="230">
        <f>ROUND(I273*H273,2)</f>
        <v>0</v>
      </c>
      <c r="K273" s="226" t="s">
        <v>128</v>
      </c>
      <c r="L273" s="231"/>
      <c r="M273" s="232" t="s">
        <v>18</v>
      </c>
      <c r="N273" s="233" t="s">
        <v>45</v>
      </c>
      <c r="O273" s="64"/>
      <c r="P273" s="182">
        <f>O273*H273</f>
        <v>0</v>
      </c>
      <c r="Q273" s="182">
        <v>4.0000000000000001E-3</v>
      </c>
      <c r="R273" s="182">
        <f>Q273*H273</f>
        <v>8.0000000000000002E-3</v>
      </c>
      <c r="S273" s="182">
        <v>0</v>
      </c>
      <c r="T273" s="183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84" t="s">
        <v>177</v>
      </c>
      <c r="AT273" s="184" t="s">
        <v>244</v>
      </c>
      <c r="AU273" s="184" t="s">
        <v>84</v>
      </c>
      <c r="AY273" s="17" t="s">
        <v>122</v>
      </c>
      <c r="BE273" s="185">
        <f>IF(N273="základní",J273,0)</f>
        <v>0</v>
      </c>
      <c r="BF273" s="185">
        <f>IF(N273="snížená",J273,0)</f>
        <v>0</v>
      </c>
      <c r="BG273" s="185">
        <f>IF(N273="zákl. přenesená",J273,0)</f>
        <v>0</v>
      </c>
      <c r="BH273" s="185">
        <f>IF(N273="sníž. přenesená",J273,0)</f>
        <v>0</v>
      </c>
      <c r="BI273" s="185">
        <f>IF(N273="nulová",J273,0)</f>
        <v>0</v>
      </c>
      <c r="BJ273" s="17" t="s">
        <v>82</v>
      </c>
      <c r="BK273" s="185">
        <f>ROUND(I273*H273,2)</f>
        <v>0</v>
      </c>
      <c r="BL273" s="17" t="s">
        <v>129</v>
      </c>
      <c r="BM273" s="184" t="s">
        <v>378</v>
      </c>
    </row>
    <row r="274" spans="1:65" s="2" customFormat="1" ht="16.5" customHeight="1">
      <c r="A274" s="34"/>
      <c r="B274" s="35"/>
      <c r="C274" s="173" t="s">
        <v>379</v>
      </c>
      <c r="D274" s="173" t="s">
        <v>124</v>
      </c>
      <c r="E274" s="174" t="s">
        <v>380</v>
      </c>
      <c r="F274" s="175" t="s">
        <v>381</v>
      </c>
      <c r="G274" s="176" t="s">
        <v>371</v>
      </c>
      <c r="H274" s="177">
        <v>1</v>
      </c>
      <c r="I274" s="178"/>
      <c r="J274" s="179">
        <f>ROUND(I274*H274,2)</f>
        <v>0</v>
      </c>
      <c r="K274" s="175" t="s">
        <v>128</v>
      </c>
      <c r="L274" s="39"/>
      <c r="M274" s="180" t="s">
        <v>18</v>
      </c>
      <c r="N274" s="181" t="s">
        <v>45</v>
      </c>
      <c r="O274" s="64"/>
      <c r="P274" s="182">
        <f>O274*H274</f>
        <v>0</v>
      </c>
      <c r="Q274" s="182">
        <v>0.10940999999999999</v>
      </c>
      <c r="R274" s="182">
        <f>Q274*H274</f>
        <v>0.10940999999999999</v>
      </c>
      <c r="S274" s="182">
        <v>0</v>
      </c>
      <c r="T274" s="183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4" t="s">
        <v>129</v>
      </c>
      <c r="AT274" s="184" t="s">
        <v>124</v>
      </c>
      <c r="AU274" s="184" t="s">
        <v>84</v>
      </c>
      <c r="AY274" s="17" t="s">
        <v>122</v>
      </c>
      <c r="BE274" s="185">
        <f>IF(N274="základní",J274,0)</f>
        <v>0</v>
      </c>
      <c r="BF274" s="185">
        <f>IF(N274="snížená",J274,0)</f>
        <v>0</v>
      </c>
      <c r="BG274" s="185">
        <f>IF(N274="zákl. přenesená",J274,0)</f>
        <v>0</v>
      </c>
      <c r="BH274" s="185">
        <f>IF(N274="sníž. přenesená",J274,0)</f>
        <v>0</v>
      </c>
      <c r="BI274" s="185">
        <f>IF(N274="nulová",J274,0)</f>
        <v>0</v>
      </c>
      <c r="BJ274" s="17" t="s">
        <v>82</v>
      </c>
      <c r="BK274" s="185">
        <f>ROUND(I274*H274,2)</f>
        <v>0</v>
      </c>
      <c r="BL274" s="17" t="s">
        <v>129</v>
      </c>
      <c r="BM274" s="184" t="s">
        <v>382</v>
      </c>
    </row>
    <row r="275" spans="1:65" s="2" customFormat="1">
      <c r="A275" s="34"/>
      <c r="B275" s="35"/>
      <c r="C275" s="36"/>
      <c r="D275" s="186" t="s">
        <v>131</v>
      </c>
      <c r="E275" s="36"/>
      <c r="F275" s="187" t="s">
        <v>383</v>
      </c>
      <c r="G275" s="36"/>
      <c r="H275" s="36"/>
      <c r="I275" s="188"/>
      <c r="J275" s="36"/>
      <c r="K275" s="36"/>
      <c r="L275" s="39"/>
      <c r="M275" s="189"/>
      <c r="N275" s="190"/>
      <c r="O275" s="64"/>
      <c r="P275" s="64"/>
      <c r="Q275" s="64"/>
      <c r="R275" s="64"/>
      <c r="S275" s="64"/>
      <c r="T275" s="65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T275" s="17" t="s">
        <v>131</v>
      </c>
      <c r="AU275" s="17" t="s">
        <v>84</v>
      </c>
    </row>
    <row r="276" spans="1:65" s="13" customFormat="1">
      <c r="B276" s="191"/>
      <c r="C276" s="192"/>
      <c r="D276" s="193" t="s">
        <v>133</v>
      </c>
      <c r="E276" s="194" t="s">
        <v>18</v>
      </c>
      <c r="F276" s="195" t="s">
        <v>384</v>
      </c>
      <c r="G276" s="192"/>
      <c r="H276" s="194" t="s">
        <v>18</v>
      </c>
      <c r="I276" s="196"/>
      <c r="J276" s="192"/>
      <c r="K276" s="192"/>
      <c r="L276" s="197"/>
      <c r="M276" s="198"/>
      <c r="N276" s="199"/>
      <c r="O276" s="199"/>
      <c r="P276" s="199"/>
      <c r="Q276" s="199"/>
      <c r="R276" s="199"/>
      <c r="S276" s="199"/>
      <c r="T276" s="200"/>
      <c r="AT276" s="201" t="s">
        <v>133</v>
      </c>
      <c r="AU276" s="201" t="s">
        <v>84</v>
      </c>
      <c r="AV276" s="13" t="s">
        <v>82</v>
      </c>
      <c r="AW276" s="13" t="s">
        <v>35</v>
      </c>
      <c r="AX276" s="13" t="s">
        <v>74</v>
      </c>
      <c r="AY276" s="201" t="s">
        <v>122</v>
      </c>
    </row>
    <row r="277" spans="1:65" s="14" customFormat="1">
      <c r="B277" s="202"/>
      <c r="C277" s="203"/>
      <c r="D277" s="193" t="s">
        <v>133</v>
      </c>
      <c r="E277" s="204" t="s">
        <v>18</v>
      </c>
      <c r="F277" s="205" t="s">
        <v>82</v>
      </c>
      <c r="G277" s="203"/>
      <c r="H277" s="206">
        <v>1</v>
      </c>
      <c r="I277" s="207"/>
      <c r="J277" s="203"/>
      <c r="K277" s="203"/>
      <c r="L277" s="208"/>
      <c r="M277" s="209"/>
      <c r="N277" s="210"/>
      <c r="O277" s="210"/>
      <c r="P277" s="210"/>
      <c r="Q277" s="210"/>
      <c r="R277" s="210"/>
      <c r="S277" s="210"/>
      <c r="T277" s="211"/>
      <c r="AT277" s="212" t="s">
        <v>133</v>
      </c>
      <c r="AU277" s="212" t="s">
        <v>84</v>
      </c>
      <c r="AV277" s="14" t="s">
        <v>84</v>
      </c>
      <c r="AW277" s="14" t="s">
        <v>35</v>
      </c>
      <c r="AX277" s="14" t="s">
        <v>82</v>
      </c>
      <c r="AY277" s="212" t="s">
        <v>122</v>
      </c>
    </row>
    <row r="278" spans="1:65" s="2" customFormat="1" ht="21.75" customHeight="1">
      <c r="A278" s="34"/>
      <c r="B278" s="35"/>
      <c r="C278" s="173" t="s">
        <v>385</v>
      </c>
      <c r="D278" s="173" t="s">
        <v>124</v>
      </c>
      <c r="E278" s="174" t="s">
        <v>386</v>
      </c>
      <c r="F278" s="175" t="s">
        <v>387</v>
      </c>
      <c r="G278" s="176" t="s">
        <v>127</v>
      </c>
      <c r="H278" s="177">
        <v>15</v>
      </c>
      <c r="I278" s="178"/>
      <c r="J278" s="179">
        <f>ROUND(I278*H278,2)</f>
        <v>0</v>
      </c>
      <c r="K278" s="175" t="s">
        <v>128</v>
      </c>
      <c r="L278" s="39"/>
      <c r="M278" s="180" t="s">
        <v>18</v>
      </c>
      <c r="N278" s="181" t="s">
        <v>45</v>
      </c>
      <c r="O278" s="64"/>
      <c r="P278" s="182">
        <f>O278*H278</f>
        <v>0</v>
      </c>
      <c r="Q278" s="182">
        <v>2.5999999999999999E-3</v>
      </c>
      <c r="R278" s="182">
        <f>Q278*H278</f>
        <v>3.9E-2</v>
      </c>
      <c r="S278" s="182">
        <v>0</v>
      </c>
      <c r="T278" s="183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84" t="s">
        <v>129</v>
      </c>
      <c r="AT278" s="184" t="s">
        <v>124</v>
      </c>
      <c r="AU278" s="184" t="s">
        <v>84</v>
      </c>
      <c r="AY278" s="17" t="s">
        <v>122</v>
      </c>
      <c r="BE278" s="185">
        <f>IF(N278="základní",J278,0)</f>
        <v>0</v>
      </c>
      <c r="BF278" s="185">
        <f>IF(N278="snížená",J278,0)</f>
        <v>0</v>
      </c>
      <c r="BG278" s="185">
        <f>IF(N278="zákl. přenesená",J278,0)</f>
        <v>0</v>
      </c>
      <c r="BH278" s="185">
        <f>IF(N278="sníž. přenesená",J278,0)</f>
        <v>0</v>
      </c>
      <c r="BI278" s="185">
        <f>IF(N278="nulová",J278,0)</f>
        <v>0</v>
      </c>
      <c r="BJ278" s="17" t="s">
        <v>82</v>
      </c>
      <c r="BK278" s="185">
        <f>ROUND(I278*H278,2)</f>
        <v>0</v>
      </c>
      <c r="BL278" s="17" t="s">
        <v>129</v>
      </c>
      <c r="BM278" s="184" t="s">
        <v>388</v>
      </c>
    </row>
    <row r="279" spans="1:65" s="2" customFormat="1">
      <c r="A279" s="34"/>
      <c r="B279" s="35"/>
      <c r="C279" s="36"/>
      <c r="D279" s="186" t="s">
        <v>131</v>
      </c>
      <c r="E279" s="36"/>
      <c r="F279" s="187" t="s">
        <v>389</v>
      </c>
      <c r="G279" s="36"/>
      <c r="H279" s="36"/>
      <c r="I279" s="188"/>
      <c r="J279" s="36"/>
      <c r="K279" s="36"/>
      <c r="L279" s="39"/>
      <c r="M279" s="189"/>
      <c r="N279" s="190"/>
      <c r="O279" s="64"/>
      <c r="P279" s="64"/>
      <c r="Q279" s="64"/>
      <c r="R279" s="64"/>
      <c r="S279" s="64"/>
      <c r="T279" s="65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T279" s="17" t="s">
        <v>131</v>
      </c>
      <c r="AU279" s="17" t="s">
        <v>84</v>
      </c>
    </row>
    <row r="280" spans="1:65" s="13" customFormat="1">
      <c r="B280" s="191"/>
      <c r="C280" s="192"/>
      <c r="D280" s="193" t="s">
        <v>133</v>
      </c>
      <c r="E280" s="194" t="s">
        <v>18</v>
      </c>
      <c r="F280" s="195" t="s">
        <v>390</v>
      </c>
      <c r="G280" s="192"/>
      <c r="H280" s="194" t="s">
        <v>18</v>
      </c>
      <c r="I280" s="196"/>
      <c r="J280" s="192"/>
      <c r="K280" s="192"/>
      <c r="L280" s="197"/>
      <c r="M280" s="198"/>
      <c r="N280" s="199"/>
      <c r="O280" s="199"/>
      <c r="P280" s="199"/>
      <c r="Q280" s="199"/>
      <c r="R280" s="199"/>
      <c r="S280" s="199"/>
      <c r="T280" s="200"/>
      <c r="AT280" s="201" t="s">
        <v>133</v>
      </c>
      <c r="AU280" s="201" t="s">
        <v>84</v>
      </c>
      <c r="AV280" s="13" t="s">
        <v>82</v>
      </c>
      <c r="AW280" s="13" t="s">
        <v>35</v>
      </c>
      <c r="AX280" s="13" t="s">
        <v>74</v>
      </c>
      <c r="AY280" s="201" t="s">
        <v>122</v>
      </c>
    </row>
    <row r="281" spans="1:65" s="14" customFormat="1">
      <c r="B281" s="202"/>
      <c r="C281" s="203"/>
      <c r="D281" s="193" t="s">
        <v>133</v>
      </c>
      <c r="E281" s="204" t="s">
        <v>18</v>
      </c>
      <c r="F281" s="205" t="s">
        <v>391</v>
      </c>
      <c r="G281" s="203"/>
      <c r="H281" s="206">
        <v>15</v>
      </c>
      <c r="I281" s="207"/>
      <c r="J281" s="203"/>
      <c r="K281" s="203"/>
      <c r="L281" s="208"/>
      <c r="M281" s="209"/>
      <c r="N281" s="210"/>
      <c r="O281" s="210"/>
      <c r="P281" s="210"/>
      <c r="Q281" s="210"/>
      <c r="R281" s="210"/>
      <c r="S281" s="210"/>
      <c r="T281" s="211"/>
      <c r="AT281" s="212" t="s">
        <v>133</v>
      </c>
      <c r="AU281" s="212" t="s">
        <v>84</v>
      </c>
      <c r="AV281" s="14" t="s">
        <v>84</v>
      </c>
      <c r="AW281" s="14" t="s">
        <v>35</v>
      </c>
      <c r="AX281" s="14" t="s">
        <v>82</v>
      </c>
      <c r="AY281" s="212" t="s">
        <v>122</v>
      </c>
    </row>
    <row r="282" spans="1:65" s="2" customFormat="1" ht="16.5" customHeight="1">
      <c r="A282" s="34"/>
      <c r="B282" s="35"/>
      <c r="C282" s="173" t="s">
        <v>392</v>
      </c>
      <c r="D282" s="173" t="s">
        <v>124</v>
      </c>
      <c r="E282" s="174" t="s">
        <v>393</v>
      </c>
      <c r="F282" s="175" t="s">
        <v>394</v>
      </c>
      <c r="G282" s="176" t="s">
        <v>371</v>
      </c>
      <c r="H282" s="177">
        <v>2</v>
      </c>
      <c r="I282" s="178"/>
      <c r="J282" s="179">
        <f>ROUND(I282*H282,2)</f>
        <v>0</v>
      </c>
      <c r="K282" s="175" t="s">
        <v>128</v>
      </c>
      <c r="L282" s="39"/>
      <c r="M282" s="180" t="s">
        <v>18</v>
      </c>
      <c r="N282" s="181" t="s">
        <v>45</v>
      </c>
      <c r="O282" s="64"/>
      <c r="P282" s="182">
        <f>O282*H282</f>
        <v>0</v>
      </c>
      <c r="Q282" s="182">
        <v>2.1900000000000001E-3</v>
      </c>
      <c r="R282" s="182">
        <f>Q282*H282</f>
        <v>4.3800000000000002E-3</v>
      </c>
      <c r="S282" s="182">
        <v>0</v>
      </c>
      <c r="T282" s="183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4" t="s">
        <v>129</v>
      </c>
      <c r="AT282" s="184" t="s">
        <v>124</v>
      </c>
      <c r="AU282" s="184" t="s">
        <v>84</v>
      </c>
      <c r="AY282" s="17" t="s">
        <v>122</v>
      </c>
      <c r="BE282" s="185">
        <f>IF(N282="základní",J282,0)</f>
        <v>0</v>
      </c>
      <c r="BF282" s="185">
        <f>IF(N282="snížená",J282,0)</f>
        <v>0</v>
      </c>
      <c r="BG282" s="185">
        <f>IF(N282="zákl. přenesená",J282,0)</f>
        <v>0</v>
      </c>
      <c r="BH282" s="185">
        <f>IF(N282="sníž. přenesená",J282,0)</f>
        <v>0</v>
      </c>
      <c r="BI282" s="185">
        <f>IF(N282="nulová",J282,0)</f>
        <v>0</v>
      </c>
      <c r="BJ282" s="17" t="s">
        <v>82</v>
      </c>
      <c r="BK282" s="185">
        <f>ROUND(I282*H282,2)</f>
        <v>0</v>
      </c>
      <c r="BL282" s="17" t="s">
        <v>129</v>
      </c>
      <c r="BM282" s="184" t="s">
        <v>395</v>
      </c>
    </row>
    <row r="283" spans="1:65" s="2" customFormat="1">
      <c r="A283" s="34"/>
      <c r="B283" s="35"/>
      <c r="C283" s="36"/>
      <c r="D283" s="186" t="s">
        <v>131</v>
      </c>
      <c r="E283" s="36"/>
      <c r="F283" s="187" t="s">
        <v>396</v>
      </c>
      <c r="G283" s="36"/>
      <c r="H283" s="36"/>
      <c r="I283" s="188"/>
      <c r="J283" s="36"/>
      <c r="K283" s="36"/>
      <c r="L283" s="39"/>
      <c r="M283" s="189"/>
      <c r="N283" s="190"/>
      <c r="O283" s="64"/>
      <c r="P283" s="64"/>
      <c r="Q283" s="64"/>
      <c r="R283" s="64"/>
      <c r="S283" s="64"/>
      <c r="T283" s="65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T283" s="17" t="s">
        <v>131</v>
      </c>
      <c r="AU283" s="17" t="s">
        <v>84</v>
      </c>
    </row>
    <row r="284" spans="1:65" s="13" customFormat="1">
      <c r="B284" s="191"/>
      <c r="C284" s="192"/>
      <c r="D284" s="193" t="s">
        <v>133</v>
      </c>
      <c r="E284" s="194" t="s">
        <v>18</v>
      </c>
      <c r="F284" s="195" t="s">
        <v>397</v>
      </c>
      <c r="G284" s="192"/>
      <c r="H284" s="194" t="s">
        <v>18</v>
      </c>
      <c r="I284" s="196"/>
      <c r="J284" s="192"/>
      <c r="K284" s="192"/>
      <c r="L284" s="197"/>
      <c r="M284" s="198"/>
      <c r="N284" s="199"/>
      <c r="O284" s="199"/>
      <c r="P284" s="199"/>
      <c r="Q284" s="199"/>
      <c r="R284" s="199"/>
      <c r="S284" s="199"/>
      <c r="T284" s="200"/>
      <c r="AT284" s="201" t="s">
        <v>133</v>
      </c>
      <c r="AU284" s="201" t="s">
        <v>84</v>
      </c>
      <c r="AV284" s="13" t="s">
        <v>82</v>
      </c>
      <c r="AW284" s="13" t="s">
        <v>35</v>
      </c>
      <c r="AX284" s="13" t="s">
        <v>74</v>
      </c>
      <c r="AY284" s="201" t="s">
        <v>122</v>
      </c>
    </row>
    <row r="285" spans="1:65" s="14" customFormat="1">
      <c r="B285" s="202"/>
      <c r="C285" s="203"/>
      <c r="D285" s="193" t="s">
        <v>133</v>
      </c>
      <c r="E285" s="204" t="s">
        <v>18</v>
      </c>
      <c r="F285" s="205" t="s">
        <v>84</v>
      </c>
      <c r="G285" s="203"/>
      <c r="H285" s="206">
        <v>2</v>
      </c>
      <c r="I285" s="207"/>
      <c r="J285" s="203"/>
      <c r="K285" s="203"/>
      <c r="L285" s="208"/>
      <c r="M285" s="209"/>
      <c r="N285" s="210"/>
      <c r="O285" s="210"/>
      <c r="P285" s="210"/>
      <c r="Q285" s="210"/>
      <c r="R285" s="210"/>
      <c r="S285" s="210"/>
      <c r="T285" s="211"/>
      <c r="AT285" s="212" t="s">
        <v>133</v>
      </c>
      <c r="AU285" s="212" t="s">
        <v>84</v>
      </c>
      <c r="AV285" s="14" t="s">
        <v>84</v>
      </c>
      <c r="AW285" s="14" t="s">
        <v>35</v>
      </c>
      <c r="AX285" s="14" t="s">
        <v>82</v>
      </c>
      <c r="AY285" s="212" t="s">
        <v>122</v>
      </c>
    </row>
    <row r="286" spans="1:65" s="2" customFormat="1" ht="16.5" customHeight="1">
      <c r="A286" s="34"/>
      <c r="B286" s="35"/>
      <c r="C286" s="173" t="s">
        <v>398</v>
      </c>
      <c r="D286" s="173" t="s">
        <v>124</v>
      </c>
      <c r="E286" s="174" t="s">
        <v>399</v>
      </c>
      <c r="F286" s="175" t="s">
        <v>400</v>
      </c>
      <c r="G286" s="176" t="s">
        <v>192</v>
      </c>
      <c r="H286" s="177">
        <v>7</v>
      </c>
      <c r="I286" s="178"/>
      <c r="J286" s="179">
        <f>ROUND(I286*H286,2)</f>
        <v>0</v>
      </c>
      <c r="K286" s="175" t="s">
        <v>128</v>
      </c>
      <c r="L286" s="39"/>
      <c r="M286" s="180" t="s">
        <v>18</v>
      </c>
      <c r="N286" s="181" t="s">
        <v>45</v>
      </c>
      <c r="O286" s="64"/>
      <c r="P286" s="182">
        <f>O286*H286</f>
        <v>0</v>
      </c>
      <c r="Q286" s="182">
        <v>1.3999999999999999E-4</v>
      </c>
      <c r="R286" s="182">
        <f>Q286*H286</f>
        <v>9.7999999999999997E-4</v>
      </c>
      <c r="S286" s="182">
        <v>0</v>
      </c>
      <c r="T286" s="183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4" t="s">
        <v>129</v>
      </c>
      <c r="AT286" s="184" t="s">
        <v>124</v>
      </c>
      <c r="AU286" s="184" t="s">
        <v>84</v>
      </c>
      <c r="AY286" s="17" t="s">
        <v>122</v>
      </c>
      <c r="BE286" s="185">
        <f>IF(N286="základní",J286,0)</f>
        <v>0</v>
      </c>
      <c r="BF286" s="185">
        <f>IF(N286="snížená",J286,0)</f>
        <v>0</v>
      </c>
      <c r="BG286" s="185">
        <f>IF(N286="zákl. přenesená",J286,0)</f>
        <v>0</v>
      </c>
      <c r="BH286" s="185">
        <f>IF(N286="sníž. přenesená",J286,0)</f>
        <v>0</v>
      </c>
      <c r="BI286" s="185">
        <f>IF(N286="nulová",J286,0)</f>
        <v>0</v>
      </c>
      <c r="BJ286" s="17" t="s">
        <v>82</v>
      </c>
      <c r="BK286" s="185">
        <f>ROUND(I286*H286,2)</f>
        <v>0</v>
      </c>
      <c r="BL286" s="17" t="s">
        <v>129</v>
      </c>
      <c r="BM286" s="184" t="s">
        <v>401</v>
      </c>
    </row>
    <row r="287" spans="1:65" s="2" customFormat="1">
      <c r="A287" s="34"/>
      <c r="B287" s="35"/>
      <c r="C287" s="36"/>
      <c r="D287" s="186" t="s">
        <v>131</v>
      </c>
      <c r="E287" s="36"/>
      <c r="F287" s="187" t="s">
        <v>402</v>
      </c>
      <c r="G287" s="36"/>
      <c r="H287" s="36"/>
      <c r="I287" s="188"/>
      <c r="J287" s="36"/>
      <c r="K287" s="36"/>
      <c r="L287" s="39"/>
      <c r="M287" s="189"/>
      <c r="N287" s="190"/>
      <c r="O287" s="64"/>
      <c r="P287" s="64"/>
      <c r="Q287" s="64"/>
      <c r="R287" s="64"/>
      <c r="S287" s="64"/>
      <c r="T287" s="65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T287" s="17" t="s">
        <v>131</v>
      </c>
      <c r="AU287" s="17" t="s">
        <v>84</v>
      </c>
    </row>
    <row r="288" spans="1:65" s="2" customFormat="1" ht="24.2" customHeight="1">
      <c r="A288" s="34"/>
      <c r="B288" s="35"/>
      <c r="C288" s="173" t="s">
        <v>403</v>
      </c>
      <c r="D288" s="173" t="s">
        <v>124</v>
      </c>
      <c r="E288" s="174" t="s">
        <v>404</v>
      </c>
      <c r="F288" s="175" t="s">
        <v>405</v>
      </c>
      <c r="G288" s="176" t="s">
        <v>127</v>
      </c>
      <c r="H288" s="177">
        <v>15</v>
      </c>
      <c r="I288" s="178"/>
      <c r="J288" s="179">
        <f>ROUND(I288*H288,2)</f>
        <v>0</v>
      </c>
      <c r="K288" s="175" t="s">
        <v>128</v>
      </c>
      <c r="L288" s="39"/>
      <c r="M288" s="180" t="s">
        <v>18</v>
      </c>
      <c r="N288" s="181" t="s">
        <v>45</v>
      </c>
      <c r="O288" s="64"/>
      <c r="P288" s="182">
        <f>O288*H288</f>
        <v>0</v>
      </c>
      <c r="Q288" s="182">
        <v>1.0000000000000001E-5</v>
      </c>
      <c r="R288" s="182">
        <f>Q288*H288</f>
        <v>1.5000000000000001E-4</v>
      </c>
      <c r="S288" s="182">
        <v>0</v>
      </c>
      <c r="T288" s="183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4" t="s">
        <v>129</v>
      </c>
      <c r="AT288" s="184" t="s">
        <v>124</v>
      </c>
      <c r="AU288" s="184" t="s">
        <v>84</v>
      </c>
      <c r="AY288" s="17" t="s">
        <v>122</v>
      </c>
      <c r="BE288" s="185">
        <f>IF(N288="základní",J288,0)</f>
        <v>0</v>
      </c>
      <c r="BF288" s="185">
        <f>IF(N288="snížená",J288,0)</f>
        <v>0</v>
      </c>
      <c r="BG288" s="185">
        <f>IF(N288="zákl. přenesená",J288,0)</f>
        <v>0</v>
      </c>
      <c r="BH288" s="185">
        <f>IF(N288="sníž. přenesená",J288,0)</f>
        <v>0</v>
      </c>
      <c r="BI288" s="185">
        <f>IF(N288="nulová",J288,0)</f>
        <v>0</v>
      </c>
      <c r="BJ288" s="17" t="s">
        <v>82</v>
      </c>
      <c r="BK288" s="185">
        <f>ROUND(I288*H288,2)</f>
        <v>0</v>
      </c>
      <c r="BL288" s="17" t="s">
        <v>129</v>
      </c>
      <c r="BM288" s="184" t="s">
        <v>406</v>
      </c>
    </row>
    <row r="289" spans="1:65" s="2" customFormat="1">
      <c r="A289" s="34"/>
      <c r="B289" s="35"/>
      <c r="C289" s="36"/>
      <c r="D289" s="186" t="s">
        <v>131</v>
      </c>
      <c r="E289" s="36"/>
      <c r="F289" s="187" t="s">
        <v>407</v>
      </c>
      <c r="G289" s="36"/>
      <c r="H289" s="36"/>
      <c r="I289" s="188"/>
      <c r="J289" s="36"/>
      <c r="K289" s="36"/>
      <c r="L289" s="39"/>
      <c r="M289" s="189"/>
      <c r="N289" s="190"/>
      <c r="O289" s="64"/>
      <c r="P289" s="64"/>
      <c r="Q289" s="64"/>
      <c r="R289" s="64"/>
      <c r="S289" s="64"/>
      <c r="T289" s="65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T289" s="17" t="s">
        <v>131</v>
      </c>
      <c r="AU289" s="17" t="s">
        <v>84</v>
      </c>
    </row>
    <row r="290" spans="1:65" s="2" customFormat="1" ht="24.2" customHeight="1">
      <c r="A290" s="34"/>
      <c r="B290" s="35"/>
      <c r="C290" s="173" t="s">
        <v>408</v>
      </c>
      <c r="D290" s="173" t="s">
        <v>124</v>
      </c>
      <c r="E290" s="174" t="s">
        <v>409</v>
      </c>
      <c r="F290" s="175" t="s">
        <v>410</v>
      </c>
      <c r="G290" s="176" t="s">
        <v>192</v>
      </c>
      <c r="H290" s="177">
        <v>34</v>
      </c>
      <c r="I290" s="178"/>
      <c r="J290" s="179">
        <f>ROUND(I290*H290,2)</f>
        <v>0</v>
      </c>
      <c r="K290" s="175" t="s">
        <v>128</v>
      </c>
      <c r="L290" s="39"/>
      <c r="M290" s="180" t="s">
        <v>18</v>
      </c>
      <c r="N290" s="181" t="s">
        <v>45</v>
      </c>
      <c r="O290" s="64"/>
      <c r="P290" s="182">
        <f>O290*H290</f>
        <v>0</v>
      </c>
      <c r="Q290" s="182">
        <v>0.16850000000000001</v>
      </c>
      <c r="R290" s="182">
        <f>Q290*H290</f>
        <v>5.7290000000000001</v>
      </c>
      <c r="S290" s="182">
        <v>0</v>
      </c>
      <c r="T290" s="183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84" t="s">
        <v>129</v>
      </c>
      <c r="AT290" s="184" t="s">
        <v>124</v>
      </c>
      <c r="AU290" s="184" t="s">
        <v>84</v>
      </c>
      <c r="AY290" s="17" t="s">
        <v>122</v>
      </c>
      <c r="BE290" s="185">
        <f>IF(N290="základní",J290,0)</f>
        <v>0</v>
      </c>
      <c r="BF290" s="185">
        <f>IF(N290="snížená",J290,0)</f>
        <v>0</v>
      </c>
      <c r="BG290" s="185">
        <f>IF(N290="zákl. přenesená",J290,0)</f>
        <v>0</v>
      </c>
      <c r="BH290" s="185">
        <f>IF(N290="sníž. přenesená",J290,0)</f>
        <v>0</v>
      </c>
      <c r="BI290" s="185">
        <f>IF(N290="nulová",J290,0)</f>
        <v>0</v>
      </c>
      <c r="BJ290" s="17" t="s">
        <v>82</v>
      </c>
      <c r="BK290" s="185">
        <f>ROUND(I290*H290,2)</f>
        <v>0</v>
      </c>
      <c r="BL290" s="17" t="s">
        <v>129</v>
      </c>
      <c r="BM290" s="184" t="s">
        <v>411</v>
      </c>
    </row>
    <row r="291" spans="1:65" s="2" customFormat="1">
      <c r="A291" s="34"/>
      <c r="B291" s="35"/>
      <c r="C291" s="36"/>
      <c r="D291" s="186" t="s">
        <v>131</v>
      </c>
      <c r="E291" s="36"/>
      <c r="F291" s="187" t="s">
        <v>412</v>
      </c>
      <c r="G291" s="36"/>
      <c r="H291" s="36"/>
      <c r="I291" s="188"/>
      <c r="J291" s="36"/>
      <c r="K291" s="36"/>
      <c r="L291" s="39"/>
      <c r="M291" s="189"/>
      <c r="N291" s="190"/>
      <c r="O291" s="64"/>
      <c r="P291" s="64"/>
      <c r="Q291" s="64"/>
      <c r="R291" s="64"/>
      <c r="S291" s="64"/>
      <c r="T291" s="65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T291" s="17" t="s">
        <v>131</v>
      </c>
      <c r="AU291" s="17" t="s">
        <v>84</v>
      </c>
    </row>
    <row r="292" spans="1:65" s="2" customFormat="1" ht="19.5">
      <c r="A292" s="34"/>
      <c r="B292" s="35"/>
      <c r="C292" s="36"/>
      <c r="D292" s="193" t="s">
        <v>316</v>
      </c>
      <c r="E292" s="36"/>
      <c r="F292" s="234" t="s">
        <v>413</v>
      </c>
      <c r="G292" s="36"/>
      <c r="H292" s="36"/>
      <c r="I292" s="188"/>
      <c r="J292" s="36"/>
      <c r="K292" s="36"/>
      <c r="L292" s="39"/>
      <c r="M292" s="189"/>
      <c r="N292" s="190"/>
      <c r="O292" s="64"/>
      <c r="P292" s="64"/>
      <c r="Q292" s="64"/>
      <c r="R292" s="64"/>
      <c r="S292" s="64"/>
      <c r="T292" s="65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T292" s="17" t="s">
        <v>316</v>
      </c>
      <c r="AU292" s="17" t="s">
        <v>84</v>
      </c>
    </row>
    <row r="293" spans="1:65" s="14" customFormat="1">
      <c r="B293" s="202"/>
      <c r="C293" s="203"/>
      <c r="D293" s="193" t="s">
        <v>133</v>
      </c>
      <c r="E293" s="204" t="s">
        <v>18</v>
      </c>
      <c r="F293" s="205" t="s">
        <v>414</v>
      </c>
      <c r="G293" s="203"/>
      <c r="H293" s="206">
        <v>34</v>
      </c>
      <c r="I293" s="207"/>
      <c r="J293" s="203"/>
      <c r="K293" s="203"/>
      <c r="L293" s="208"/>
      <c r="M293" s="209"/>
      <c r="N293" s="210"/>
      <c r="O293" s="210"/>
      <c r="P293" s="210"/>
      <c r="Q293" s="210"/>
      <c r="R293" s="210"/>
      <c r="S293" s="210"/>
      <c r="T293" s="211"/>
      <c r="AT293" s="212" t="s">
        <v>133</v>
      </c>
      <c r="AU293" s="212" t="s">
        <v>84</v>
      </c>
      <c r="AV293" s="14" t="s">
        <v>84</v>
      </c>
      <c r="AW293" s="14" t="s">
        <v>35</v>
      </c>
      <c r="AX293" s="14" t="s">
        <v>82</v>
      </c>
      <c r="AY293" s="212" t="s">
        <v>122</v>
      </c>
    </row>
    <row r="294" spans="1:65" s="2" customFormat="1" ht="16.5" customHeight="1">
      <c r="A294" s="34"/>
      <c r="B294" s="35"/>
      <c r="C294" s="224" t="s">
        <v>415</v>
      </c>
      <c r="D294" s="224" t="s">
        <v>244</v>
      </c>
      <c r="E294" s="225" t="s">
        <v>416</v>
      </c>
      <c r="F294" s="226" t="s">
        <v>417</v>
      </c>
      <c r="G294" s="227" t="s">
        <v>192</v>
      </c>
      <c r="H294" s="228">
        <v>14.28</v>
      </c>
      <c r="I294" s="229"/>
      <c r="J294" s="230">
        <f>ROUND(I294*H294,2)</f>
        <v>0</v>
      </c>
      <c r="K294" s="226" t="s">
        <v>128</v>
      </c>
      <c r="L294" s="231"/>
      <c r="M294" s="232" t="s">
        <v>18</v>
      </c>
      <c r="N294" s="233" t="s">
        <v>45</v>
      </c>
      <c r="O294" s="64"/>
      <c r="P294" s="182">
        <f>O294*H294</f>
        <v>0</v>
      </c>
      <c r="Q294" s="182">
        <v>0.08</v>
      </c>
      <c r="R294" s="182">
        <f>Q294*H294</f>
        <v>1.1424000000000001</v>
      </c>
      <c r="S294" s="182">
        <v>0</v>
      </c>
      <c r="T294" s="183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84" t="s">
        <v>177</v>
      </c>
      <c r="AT294" s="184" t="s">
        <v>244</v>
      </c>
      <c r="AU294" s="184" t="s">
        <v>84</v>
      </c>
      <c r="AY294" s="17" t="s">
        <v>122</v>
      </c>
      <c r="BE294" s="185">
        <f>IF(N294="základní",J294,0)</f>
        <v>0</v>
      </c>
      <c r="BF294" s="185">
        <f>IF(N294="snížená",J294,0)</f>
        <v>0</v>
      </c>
      <c r="BG294" s="185">
        <f>IF(N294="zákl. přenesená",J294,0)</f>
        <v>0</v>
      </c>
      <c r="BH294" s="185">
        <f>IF(N294="sníž. přenesená",J294,0)</f>
        <v>0</v>
      </c>
      <c r="BI294" s="185">
        <f>IF(N294="nulová",J294,0)</f>
        <v>0</v>
      </c>
      <c r="BJ294" s="17" t="s">
        <v>82</v>
      </c>
      <c r="BK294" s="185">
        <f>ROUND(I294*H294,2)</f>
        <v>0</v>
      </c>
      <c r="BL294" s="17" t="s">
        <v>129</v>
      </c>
      <c r="BM294" s="184" t="s">
        <v>418</v>
      </c>
    </row>
    <row r="295" spans="1:65" s="14" customFormat="1">
      <c r="B295" s="202"/>
      <c r="C295" s="203"/>
      <c r="D295" s="193" t="s">
        <v>133</v>
      </c>
      <c r="E295" s="203"/>
      <c r="F295" s="205" t="s">
        <v>419</v>
      </c>
      <c r="G295" s="203"/>
      <c r="H295" s="206">
        <v>14.28</v>
      </c>
      <c r="I295" s="207"/>
      <c r="J295" s="203"/>
      <c r="K295" s="203"/>
      <c r="L295" s="208"/>
      <c r="M295" s="209"/>
      <c r="N295" s="210"/>
      <c r="O295" s="210"/>
      <c r="P295" s="210"/>
      <c r="Q295" s="210"/>
      <c r="R295" s="210"/>
      <c r="S295" s="210"/>
      <c r="T295" s="211"/>
      <c r="AT295" s="212" t="s">
        <v>133</v>
      </c>
      <c r="AU295" s="212" t="s">
        <v>84</v>
      </c>
      <c r="AV295" s="14" t="s">
        <v>84</v>
      </c>
      <c r="AW295" s="14" t="s">
        <v>4</v>
      </c>
      <c r="AX295" s="14" t="s">
        <v>82</v>
      </c>
      <c r="AY295" s="212" t="s">
        <v>122</v>
      </c>
    </row>
    <row r="296" spans="1:65" s="2" customFormat="1" ht="16.5" customHeight="1">
      <c r="A296" s="34"/>
      <c r="B296" s="35"/>
      <c r="C296" s="224" t="s">
        <v>420</v>
      </c>
      <c r="D296" s="224" t="s">
        <v>244</v>
      </c>
      <c r="E296" s="225" t="s">
        <v>421</v>
      </c>
      <c r="F296" s="226" t="s">
        <v>422</v>
      </c>
      <c r="G296" s="227" t="s">
        <v>192</v>
      </c>
      <c r="H296" s="228">
        <v>16.32</v>
      </c>
      <c r="I296" s="229"/>
      <c r="J296" s="230">
        <f>ROUND(I296*H296,2)</f>
        <v>0</v>
      </c>
      <c r="K296" s="226" t="s">
        <v>128</v>
      </c>
      <c r="L296" s="231"/>
      <c r="M296" s="232" t="s">
        <v>18</v>
      </c>
      <c r="N296" s="233" t="s">
        <v>45</v>
      </c>
      <c r="O296" s="64"/>
      <c r="P296" s="182">
        <f>O296*H296</f>
        <v>0</v>
      </c>
      <c r="Q296" s="182">
        <v>4.8300000000000003E-2</v>
      </c>
      <c r="R296" s="182">
        <f>Q296*H296</f>
        <v>0.78825600000000007</v>
      </c>
      <c r="S296" s="182">
        <v>0</v>
      </c>
      <c r="T296" s="183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84" t="s">
        <v>177</v>
      </c>
      <c r="AT296" s="184" t="s">
        <v>244</v>
      </c>
      <c r="AU296" s="184" t="s">
        <v>84</v>
      </c>
      <c r="AY296" s="17" t="s">
        <v>122</v>
      </c>
      <c r="BE296" s="185">
        <f>IF(N296="základní",J296,0)</f>
        <v>0</v>
      </c>
      <c r="BF296" s="185">
        <f>IF(N296="snížená",J296,0)</f>
        <v>0</v>
      </c>
      <c r="BG296" s="185">
        <f>IF(N296="zákl. přenesená",J296,0)</f>
        <v>0</v>
      </c>
      <c r="BH296" s="185">
        <f>IF(N296="sníž. přenesená",J296,0)</f>
        <v>0</v>
      </c>
      <c r="BI296" s="185">
        <f>IF(N296="nulová",J296,0)</f>
        <v>0</v>
      </c>
      <c r="BJ296" s="17" t="s">
        <v>82</v>
      </c>
      <c r="BK296" s="185">
        <f>ROUND(I296*H296,2)</f>
        <v>0</v>
      </c>
      <c r="BL296" s="17" t="s">
        <v>129</v>
      </c>
      <c r="BM296" s="184" t="s">
        <v>423</v>
      </c>
    </row>
    <row r="297" spans="1:65" s="14" customFormat="1">
      <c r="B297" s="202"/>
      <c r="C297" s="203"/>
      <c r="D297" s="193" t="s">
        <v>133</v>
      </c>
      <c r="E297" s="203"/>
      <c r="F297" s="205" t="s">
        <v>424</v>
      </c>
      <c r="G297" s="203"/>
      <c r="H297" s="206">
        <v>16.32</v>
      </c>
      <c r="I297" s="207"/>
      <c r="J297" s="203"/>
      <c r="K297" s="203"/>
      <c r="L297" s="208"/>
      <c r="M297" s="209"/>
      <c r="N297" s="210"/>
      <c r="O297" s="210"/>
      <c r="P297" s="210"/>
      <c r="Q297" s="210"/>
      <c r="R297" s="210"/>
      <c r="S297" s="210"/>
      <c r="T297" s="211"/>
      <c r="AT297" s="212" t="s">
        <v>133</v>
      </c>
      <c r="AU297" s="212" t="s">
        <v>84</v>
      </c>
      <c r="AV297" s="14" t="s">
        <v>84</v>
      </c>
      <c r="AW297" s="14" t="s">
        <v>4</v>
      </c>
      <c r="AX297" s="14" t="s">
        <v>82</v>
      </c>
      <c r="AY297" s="212" t="s">
        <v>122</v>
      </c>
    </row>
    <row r="298" spans="1:65" s="2" customFormat="1" ht="16.5" customHeight="1">
      <c r="A298" s="34"/>
      <c r="B298" s="35"/>
      <c r="C298" s="224" t="s">
        <v>425</v>
      </c>
      <c r="D298" s="224" t="s">
        <v>244</v>
      </c>
      <c r="E298" s="225" t="s">
        <v>426</v>
      </c>
      <c r="F298" s="226" t="s">
        <v>427</v>
      </c>
      <c r="G298" s="227" t="s">
        <v>192</v>
      </c>
      <c r="H298" s="228">
        <v>4.08</v>
      </c>
      <c r="I298" s="229"/>
      <c r="J298" s="230">
        <f>ROUND(I298*H298,2)</f>
        <v>0</v>
      </c>
      <c r="K298" s="226" t="s">
        <v>128</v>
      </c>
      <c r="L298" s="231"/>
      <c r="M298" s="232" t="s">
        <v>18</v>
      </c>
      <c r="N298" s="233" t="s">
        <v>45</v>
      </c>
      <c r="O298" s="64"/>
      <c r="P298" s="182">
        <f>O298*H298</f>
        <v>0</v>
      </c>
      <c r="Q298" s="182">
        <v>6.5670000000000006E-2</v>
      </c>
      <c r="R298" s="182">
        <f>Q298*H298</f>
        <v>0.26793360000000005</v>
      </c>
      <c r="S298" s="182">
        <v>0</v>
      </c>
      <c r="T298" s="183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84" t="s">
        <v>177</v>
      </c>
      <c r="AT298" s="184" t="s">
        <v>244</v>
      </c>
      <c r="AU298" s="184" t="s">
        <v>84</v>
      </c>
      <c r="AY298" s="17" t="s">
        <v>122</v>
      </c>
      <c r="BE298" s="185">
        <f>IF(N298="základní",J298,0)</f>
        <v>0</v>
      </c>
      <c r="BF298" s="185">
        <f>IF(N298="snížená",J298,0)</f>
        <v>0</v>
      </c>
      <c r="BG298" s="185">
        <f>IF(N298="zákl. přenesená",J298,0)</f>
        <v>0</v>
      </c>
      <c r="BH298" s="185">
        <f>IF(N298="sníž. přenesená",J298,0)</f>
        <v>0</v>
      </c>
      <c r="BI298" s="185">
        <f>IF(N298="nulová",J298,0)</f>
        <v>0</v>
      </c>
      <c r="BJ298" s="17" t="s">
        <v>82</v>
      </c>
      <c r="BK298" s="185">
        <f>ROUND(I298*H298,2)</f>
        <v>0</v>
      </c>
      <c r="BL298" s="17" t="s">
        <v>129</v>
      </c>
      <c r="BM298" s="184" t="s">
        <v>428</v>
      </c>
    </row>
    <row r="299" spans="1:65" s="14" customFormat="1">
      <c r="B299" s="202"/>
      <c r="C299" s="203"/>
      <c r="D299" s="193" t="s">
        <v>133</v>
      </c>
      <c r="E299" s="204" t="s">
        <v>18</v>
      </c>
      <c r="F299" s="205" t="s">
        <v>429</v>
      </c>
      <c r="G299" s="203"/>
      <c r="H299" s="206">
        <v>4</v>
      </c>
      <c r="I299" s="207"/>
      <c r="J299" s="203"/>
      <c r="K299" s="203"/>
      <c r="L299" s="208"/>
      <c r="M299" s="209"/>
      <c r="N299" s="210"/>
      <c r="O299" s="210"/>
      <c r="P299" s="210"/>
      <c r="Q299" s="210"/>
      <c r="R299" s="210"/>
      <c r="S299" s="210"/>
      <c r="T299" s="211"/>
      <c r="AT299" s="212" t="s">
        <v>133</v>
      </c>
      <c r="AU299" s="212" t="s">
        <v>84</v>
      </c>
      <c r="AV299" s="14" t="s">
        <v>84</v>
      </c>
      <c r="AW299" s="14" t="s">
        <v>35</v>
      </c>
      <c r="AX299" s="14" t="s">
        <v>82</v>
      </c>
      <c r="AY299" s="212" t="s">
        <v>122</v>
      </c>
    </row>
    <row r="300" spans="1:65" s="14" customFormat="1">
      <c r="B300" s="202"/>
      <c r="C300" s="203"/>
      <c r="D300" s="193" t="s">
        <v>133</v>
      </c>
      <c r="E300" s="203"/>
      <c r="F300" s="205" t="s">
        <v>430</v>
      </c>
      <c r="G300" s="203"/>
      <c r="H300" s="206">
        <v>4.08</v>
      </c>
      <c r="I300" s="207"/>
      <c r="J300" s="203"/>
      <c r="K300" s="203"/>
      <c r="L300" s="208"/>
      <c r="M300" s="209"/>
      <c r="N300" s="210"/>
      <c r="O300" s="210"/>
      <c r="P300" s="210"/>
      <c r="Q300" s="210"/>
      <c r="R300" s="210"/>
      <c r="S300" s="210"/>
      <c r="T300" s="211"/>
      <c r="AT300" s="212" t="s">
        <v>133</v>
      </c>
      <c r="AU300" s="212" t="s">
        <v>84</v>
      </c>
      <c r="AV300" s="14" t="s">
        <v>84</v>
      </c>
      <c r="AW300" s="14" t="s">
        <v>4</v>
      </c>
      <c r="AX300" s="14" t="s">
        <v>82</v>
      </c>
      <c r="AY300" s="212" t="s">
        <v>122</v>
      </c>
    </row>
    <row r="301" spans="1:65" s="2" customFormat="1" ht="24.2" customHeight="1">
      <c r="A301" s="34"/>
      <c r="B301" s="35"/>
      <c r="C301" s="173" t="s">
        <v>431</v>
      </c>
      <c r="D301" s="173" t="s">
        <v>124</v>
      </c>
      <c r="E301" s="174" t="s">
        <v>432</v>
      </c>
      <c r="F301" s="175" t="s">
        <v>433</v>
      </c>
      <c r="G301" s="176" t="s">
        <v>192</v>
      </c>
      <c r="H301" s="177">
        <v>67</v>
      </c>
      <c r="I301" s="178"/>
      <c r="J301" s="179">
        <f>ROUND(I301*H301,2)</f>
        <v>0</v>
      </c>
      <c r="K301" s="175" t="s">
        <v>128</v>
      </c>
      <c r="L301" s="39"/>
      <c r="M301" s="180" t="s">
        <v>18</v>
      </c>
      <c r="N301" s="181" t="s">
        <v>45</v>
      </c>
      <c r="O301" s="64"/>
      <c r="P301" s="182">
        <f>O301*H301</f>
        <v>0</v>
      </c>
      <c r="Q301" s="182">
        <v>0.14041999999999999</v>
      </c>
      <c r="R301" s="182">
        <f>Q301*H301</f>
        <v>9.4081399999999995</v>
      </c>
      <c r="S301" s="182">
        <v>0</v>
      </c>
      <c r="T301" s="183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84" t="s">
        <v>129</v>
      </c>
      <c r="AT301" s="184" t="s">
        <v>124</v>
      </c>
      <c r="AU301" s="184" t="s">
        <v>84</v>
      </c>
      <c r="AY301" s="17" t="s">
        <v>122</v>
      </c>
      <c r="BE301" s="185">
        <f>IF(N301="základní",J301,0)</f>
        <v>0</v>
      </c>
      <c r="BF301" s="185">
        <f>IF(N301="snížená",J301,0)</f>
        <v>0</v>
      </c>
      <c r="BG301" s="185">
        <f>IF(N301="zákl. přenesená",J301,0)</f>
        <v>0</v>
      </c>
      <c r="BH301" s="185">
        <f>IF(N301="sníž. přenesená",J301,0)</f>
        <v>0</v>
      </c>
      <c r="BI301" s="185">
        <f>IF(N301="nulová",J301,0)</f>
        <v>0</v>
      </c>
      <c r="BJ301" s="17" t="s">
        <v>82</v>
      </c>
      <c r="BK301" s="185">
        <f>ROUND(I301*H301,2)</f>
        <v>0</v>
      </c>
      <c r="BL301" s="17" t="s">
        <v>129</v>
      </c>
      <c r="BM301" s="184" t="s">
        <v>434</v>
      </c>
    </row>
    <row r="302" spans="1:65" s="2" customFormat="1">
      <c r="A302" s="34"/>
      <c r="B302" s="35"/>
      <c r="C302" s="36"/>
      <c r="D302" s="186" t="s">
        <v>131</v>
      </c>
      <c r="E302" s="36"/>
      <c r="F302" s="187" t="s">
        <v>435</v>
      </c>
      <c r="G302" s="36"/>
      <c r="H302" s="36"/>
      <c r="I302" s="188"/>
      <c r="J302" s="36"/>
      <c r="K302" s="36"/>
      <c r="L302" s="39"/>
      <c r="M302" s="189"/>
      <c r="N302" s="190"/>
      <c r="O302" s="64"/>
      <c r="P302" s="64"/>
      <c r="Q302" s="64"/>
      <c r="R302" s="64"/>
      <c r="S302" s="64"/>
      <c r="T302" s="65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T302" s="17" t="s">
        <v>131</v>
      </c>
      <c r="AU302" s="17" t="s">
        <v>84</v>
      </c>
    </row>
    <row r="303" spans="1:65" s="2" customFormat="1" ht="16.5" customHeight="1">
      <c r="A303" s="34"/>
      <c r="B303" s="35"/>
      <c r="C303" s="224" t="s">
        <v>436</v>
      </c>
      <c r="D303" s="224" t="s">
        <v>244</v>
      </c>
      <c r="E303" s="225" t="s">
        <v>437</v>
      </c>
      <c r="F303" s="226" t="s">
        <v>438</v>
      </c>
      <c r="G303" s="227" t="s">
        <v>192</v>
      </c>
      <c r="H303" s="228">
        <v>68.34</v>
      </c>
      <c r="I303" s="229"/>
      <c r="J303" s="230">
        <f>ROUND(I303*H303,2)</f>
        <v>0</v>
      </c>
      <c r="K303" s="226" t="s">
        <v>128</v>
      </c>
      <c r="L303" s="231"/>
      <c r="M303" s="232" t="s">
        <v>18</v>
      </c>
      <c r="N303" s="233" t="s">
        <v>45</v>
      </c>
      <c r="O303" s="64"/>
      <c r="P303" s="182">
        <f>O303*H303</f>
        <v>0</v>
      </c>
      <c r="Q303" s="182">
        <v>4.4999999999999998E-2</v>
      </c>
      <c r="R303" s="182">
        <f>Q303*H303</f>
        <v>3.0752999999999999</v>
      </c>
      <c r="S303" s="182">
        <v>0</v>
      </c>
      <c r="T303" s="183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84" t="s">
        <v>177</v>
      </c>
      <c r="AT303" s="184" t="s">
        <v>244</v>
      </c>
      <c r="AU303" s="184" t="s">
        <v>84</v>
      </c>
      <c r="AY303" s="17" t="s">
        <v>122</v>
      </c>
      <c r="BE303" s="185">
        <f>IF(N303="základní",J303,0)</f>
        <v>0</v>
      </c>
      <c r="BF303" s="185">
        <f>IF(N303="snížená",J303,0)</f>
        <v>0</v>
      </c>
      <c r="BG303" s="185">
        <f>IF(N303="zákl. přenesená",J303,0)</f>
        <v>0</v>
      </c>
      <c r="BH303" s="185">
        <f>IF(N303="sníž. přenesená",J303,0)</f>
        <v>0</v>
      </c>
      <c r="BI303" s="185">
        <f>IF(N303="nulová",J303,0)</f>
        <v>0</v>
      </c>
      <c r="BJ303" s="17" t="s">
        <v>82</v>
      </c>
      <c r="BK303" s="185">
        <f>ROUND(I303*H303,2)</f>
        <v>0</v>
      </c>
      <c r="BL303" s="17" t="s">
        <v>129</v>
      </c>
      <c r="BM303" s="184" t="s">
        <v>439</v>
      </c>
    </row>
    <row r="304" spans="1:65" s="14" customFormat="1">
      <c r="B304" s="202"/>
      <c r="C304" s="203"/>
      <c r="D304" s="193" t="s">
        <v>133</v>
      </c>
      <c r="E304" s="203"/>
      <c r="F304" s="205" t="s">
        <v>440</v>
      </c>
      <c r="G304" s="203"/>
      <c r="H304" s="206">
        <v>68.34</v>
      </c>
      <c r="I304" s="207"/>
      <c r="J304" s="203"/>
      <c r="K304" s="203"/>
      <c r="L304" s="208"/>
      <c r="M304" s="209"/>
      <c r="N304" s="210"/>
      <c r="O304" s="210"/>
      <c r="P304" s="210"/>
      <c r="Q304" s="210"/>
      <c r="R304" s="210"/>
      <c r="S304" s="210"/>
      <c r="T304" s="211"/>
      <c r="AT304" s="212" t="s">
        <v>133</v>
      </c>
      <c r="AU304" s="212" t="s">
        <v>84</v>
      </c>
      <c r="AV304" s="14" t="s">
        <v>84</v>
      </c>
      <c r="AW304" s="14" t="s">
        <v>4</v>
      </c>
      <c r="AX304" s="14" t="s">
        <v>82</v>
      </c>
      <c r="AY304" s="212" t="s">
        <v>122</v>
      </c>
    </row>
    <row r="305" spans="1:65" s="2" customFormat="1" ht="33" customHeight="1">
      <c r="A305" s="34"/>
      <c r="B305" s="35"/>
      <c r="C305" s="173" t="s">
        <v>441</v>
      </c>
      <c r="D305" s="173" t="s">
        <v>124</v>
      </c>
      <c r="E305" s="174" t="s">
        <v>442</v>
      </c>
      <c r="F305" s="175" t="s">
        <v>443</v>
      </c>
      <c r="G305" s="176" t="s">
        <v>192</v>
      </c>
      <c r="H305" s="177">
        <v>41</v>
      </c>
      <c r="I305" s="178"/>
      <c r="J305" s="179">
        <f>ROUND(I305*H305,2)</f>
        <v>0</v>
      </c>
      <c r="K305" s="175" t="s">
        <v>128</v>
      </c>
      <c r="L305" s="39"/>
      <c r="M305" s="180" t="s">
        <v>18</v>
      </c>
      <c r="N305" s="181" t="s">
        <v>45</v>
      </c>
      <c r="O305" s="64"/>
      <c r="P305" s="182">
        <f>O305*H305</f>
        <v>0</v>
      </c>
      <c r="Q305" s="182">
        <v>6.0999999999999997E-4</v>
      </c>
      <c r="R305" s="182">
        <f>Q305*H305</f>
        <v>2.5009999999999998E-2</v>
      </c>
      <c r="S305" s="182">
        <v>0</v>
      </c>
      <c r="T305" s="183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84" t="s">
        <v>129</v>
      </c>
      <c r="AT305" s="184" t="s">
        <v>124</v>
      </c>
      <c r="AU305" s="184" t="s">
        <v>84</v>
      </c>
      <c r="AY305" s="17" t="s">
        <v>122</v>
      </c>
      <c r="BE305" s="185">
        <f>IF(N305="základní",J305,0)</f>
        <v>0</v>
      </c>
      <c r="BF305" s="185">
        <f>IF(N305="snížená",J305,0)</f>
        <v>0</v>
      </c>
      <c r="BG305" s="185">
        <f>IF(N305="zákl. přenesená",J305,0)</f>
        <v>0</v>
      </c>
      <c r="BH305" s="185">
        <f>IF(N305="sníž. přenesená",J305,0)</f>
        <v>0</v>
      </c>
      <c r="BI305" s="185">
        <f>IF(N305="nulová",J305,0)</f>
        <v>0</v>
      </c>
      <c r="BJ305" s="17" t="s">
        <v>82</v>
      </c>
      <c r="BK305" s="185">
        <f>ROUND(I305*H305,2)</f>
        <v>0</v>
      </c>
      <c r="BL305" s="17" t="s">
        <v>129</v>
      </c>
      <c r="BM305" s="184" t="s">
        <v>444</v>
      </c>
    </row>
    <row r="306" spans="1:65" s="2" customFormat="1">
      <c r="A306" s="34"/>
      <c r="B306" s="35"/>
      <c r="C306" s="36"/>
      <c r="D306" s="186" t="s">
        <v>131</v>
      </c>
      <c r="E306" s="36"/>
      <c r="F306" s="187" t="s">
        <v>445</v>
      </c>
      <c r="G306" s="36"/>
      <c r="H306" s="36"/>
      <c r="I306" s="188"/>
      <c r="J306" s="36"/>
      <c r="K306" s="36"/>
      <c r="L306" s="39"/>
      <c r="M306" s="189"/>
      <c r="N306" s="190"/>
      <c r="O306" s="64"/>
      <c r="P306" s="64"/>
      <c r="Q306" s="64"/>
      <c r="R306" s="64"/>
      <c r="S306" s="64"/>
      <c r="T306" s="65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T306" s="17" t="s">
        <v>131</v>
      </c>
      <c r="AU306" s="17" t="s">
        <v>84</v>
      </c>
    </row>
    <row r="307" spans="1:65" s="13" customFormat="1">
      <c r="B307" s="191"/>
      <c r="C307" s="192"/>
      <c r="D307" s="193" t="s">
        <v>133</v>
      </c>
      <c r="E307" s="194" t="s">
        <v>18</v>
      </c>
      <c r="F307" s="195" t="s">
        <v>446</v>
      </c>
      <c r="G307" s="192"/>
      <c r="H307" s="194" t="s">
        <v>18</v>
      </c>
      <c r="I307" s="196"/>
      <c r="J307" s="192"/>
      <c r="K307" s="192"/>
      <c r="L307" s="197"/>
      <c r="M307" s="198"/>
      <c r="N307" s="199"/>
      <c r="O307" s="199"/>
      <c r="P307" s="199"/>
      <c r="Q307" s="199"/>
      <c r="R307" s="199"/>
      <c r="S307" s="199"/>
      <c r="T307" s="200"/>
      <c r="AT307" s="201" t="s">
        <v>133</v>
      </c>
      <c r="AU307" s="201" t="s">
        <v>84</v>
      </c>
      <c r="AV307" s="13" t="s">
        <v>82</v>
      </c>
      <c r="AW307" s="13" t="s">
        <v>35</v>
      </c>
      <c r="AX307" s="13" t="s">
        <v>74</v>
      </c>
      <c r="AY307" s="201" t="s">
        <v>122</v>
      </c>
    </row>
    <row r="308" spans="1:65" s="14" customFormat="1">
      <c r="B308" s="202"/>
      <c r="C308" s="203"/>
      <c r="D308" s="193" t="s">
        <v>133</v>
      </c>
      <c r="E308" s="204" t="s">
        <v>18</v>
      </c>
      <c r="F308" s="205" t="s">
        <v>447</v>
      </c>
      <c r="G308" s="203"/>
      <c r="H308" s="206">
        <v>41</v>
      </c>
      <c r="I308" s="207"/>
      <c r="J308" s="203"/>
      <c r="K308" s="203"/>
      <c r="L308" s="208"/>
      <c r="M308" s="209"/>
      <c r="N308" s="210"/>
      <c r="O308" s="210"/>
      <c r="P308" s="210"/>
      <c r="Q308" s="210"/>
      <c r="R308" s="210"/>
      <c r="S308" s="210"/>
      <c r="T308" s="211"/>
      <c r="AT308" s="212" t="s">
        <v>133</v>
      </c>
      <c r="AU308" s="212" t="s">
        <v>84</v>
      </c>
      <c r="AV308" s="14" t="s">
        <v>84</v>
      </c>
      <c r="AW308" s="14" t="s">
        <v>35</v>
      </c>
      <c r="AX308" s="14" t="s">
        <v>82</v>
      </c>
      <c r="AY308" s="212" t="s">
        <v>122</v>
      </c>
    </row>
    <row r="309" spans="1:65" s="2" customFormat="1" ht="33" customHeight="1">
      <c r="A309" s="34"/>
      <c r="B309" s="35"/>
      <c r="C309" s="173" t="s">
        <v>448</v>
      </c>
      <c r="D309" s="173" t="s">
        <v>124</v>
      </c>
      <c r="E309" s="174" t="s">
        <v>449</v>
      </c>
      <c r="F309" s="175" t="s">
        <v>450</v>
      </c>
      <c r="G309" s="176" t="s">
        <v>192</v>
      </c>
      <c r="H309" s="177">
        <v>42</v>
      </c>
      <c r="I309" s="178"/>
      <c r="J309" s="179">
        <f>ROUND(I309*H309,2)</f>
        <v>0</v>
      </c>
      <c r="K309" s="175" t="s">
        <v>128</v>
      </c>
      <c r="L309" s="39"/>
      <c r="M309" s="180" t="s">
        <v>18</v>
      </c>
      <c r="N309" s="181" t="s">
        <v>45</v>
      </c>
      <c r="O309" s="64"/>
      <c r="P309" s="182">
        <f>O309*H309</f>
        <v>0</v>
      </c>
      <c r="Q309" s="182">
        <v>5.9999999999999995E-4</v>
      </c>
      <c r="R309" s="182">
        <f>Q309*H309</f>
        <v>2.5199999999999997E-2</v>
      </c>
      <c r="S309" s="182">
        <v>0</v>
      </c>
      <c r="T309" s="183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84" t="s">
        <v>129</v>
      </c>
      <c r="AT309" s="184" t="s">
        <v>124</v>
      </c>
      <c r="AU309" s="184" t="s">
        <v>84</v>
      </c>
      <c r="AY309" s="17" t="s">
        <v>122</v>
      </c>
      <c r="BE309" s="185">
        <f>IF(N309="základní",J309,0)</f>
        <v>0</v>
      </c>
      <c r="BF309" s="185">
        <f>IF(N309="snížená",J309,0)</f>
        <v>0</v>
      </c>
      <c r="BG309" s="185">
        <f>IF(N309="zákl. přenesená",J309,0)</f>
        <v>0</v>
      </c>
      <c r="BH309" s="185">
        <f>IF(N309="sníž. přenesená",J309,0)</f>
        <v>0</v>
      </c>
      <c r="BI309" s="185">
        <f>IF(N309="nulová",J309,0)</f>
        <v>0</v>
      </c>
      <c r="BJ309" s="17" t="s">
        <v>82</v>
      </c>
      <c r="BK309" s="185">
        <f>ROUND(I309*H309,2)</f>
        <v>0</v>
      </c>
      <c r="BL309" s="17" t="s">
        <v>129</v>
      </c>
      <c r="BM309" s="184" t="s">
        <v>451</v>
      </c>
    </row>
    <row r="310" spans="1:65" s="2" customFormat="1">
      <c r="A310" s="34"/>
      <c r="B310" s="35"/>
      <c r="C310" s="36"/>
      <c r="D310" s="186" t="s">
        <v>131</v>
      </c>
      <c r="E310" s="36"/>
      <c r="F310" s="187" t="s">
        <v>452</v>
      </c>
      <c r="G310" s="36"/>
      <c r="H310" s="36"/>
      <c r="I310" s="188"/>
      <c r="J310" s="36"/>
      <c r="K310" s="36"/>
      <c r="L310" s="39"/>
      <c r="M310" s="189"/>
      <c r="N310" s="190"/>
      <c r="O310" s="64"/>
      <c r="P310" s="64"/>
      <c r="Q310" s="64"/>
      <c r="R310" s="64"/>
      <c r="S310" s="64"/>
      <c r="T310" s="65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T310" s="17" t="s">
        <v>131</v>
      </c>
      <c r="AU310" s="17" t="s">
        <v>84</v>
      </c>
    </row>
    <row r="311" spans="1:65" s="13" customFormat="1">
      <c r="B311" s="191"/>
      <c r="C311" s="192"/>
      <c r="D311" s="193" t="s">
        <v>133</v>
      </c>
      <c r="E311" s="194" t="s">
        <v>18</v>
      </c>
      <c r="F311" s="195" t="s">
        <v>453</v>
      </c>
      <c r="G311" s="192"/>
      <c r="H311" s="194" t="s">
        <v>18</v>
      </c>
      <c r="I311" s="196"/>
      <c r="J311" s="192"/>
      <c r="K311" s="192"/>
      <c r="L311" s="197"/>
      <c r="M311" s="198"/>
      <c r="N311" s="199"/>
      <c r="O311" s="199"/>
      <c r="P311" s="199"/>
      <c r="Q311" s="199"/>
      <c r="R311" s="199"/>
      <c r="S311" s="199"/>
      <c r="T311" s="200"/>
      <c r="AT311" s="201" t="s">
        <v>133</v>
      </c>
      <c r="AU311" s="201" t="s">
        <v>84</v>
      </c>
      <c r="AV311" s="13" t="s">
        <v>82</v>
      </c>
      <c r="AW311" s="13" t="s">
        <v>35</v>
      </c>
      <c r="AX311" s="13" t="s">
        <v>74</v>
      </c>
      <c r="AY311" s="201" t="s">
        <v>122</v>
      </c>
    </row>
    <row r="312" spans="1:65" s="14" customFormat="1">
      <c r="B312" s="202"/>
      <c r="C312" s="203"/>
      <c r="D312" s="193" t="s">
        <v>133</v>
      </c>
      <c r="E312" s="204" t="s">
        <v>18</v>
      </c>
      <c r="F312" s="205" t="s">
        <v>202</v>
      </c>
      <c r="G312" s="203"/>
      <c r="H312" s="206">
        <v>42</v>
      </c>
      <c r="I312" s="207"/>
      <c r="J312" s="203"/>
      <c r="K312" s="203"/>
      <c r="L312" s="208"/>
      <c r="M312" s="209"/>
      <c r="N312" s="210"/>
      <c r="O312" s="210"/>
      <c r="P312" s="210"/>
      <c r="Q312" s="210"/>
      <c r="R312" s="210"/>
      <c r="S312" s="210"/>
      <c r="T312" s="211"/>
      <c r="AT312" s="212" t="s">
        <v>133</v>
      </c>
      <c r="AU312" s="212" t="s">
        <v>84</v>
      </c>
      <c r="AV312" s="14" t="s">
        <v>84</v>
      </c>
      <c r="AW312" s="14" t="s">
        <v>35</v>
      </c>
      <c r="AX312" s="14" t="s">
        <v>82</v>
      </c>
      <c r="AY312" s="212" t="s">
        <v>122</v>
      </c>
    </row>
    <row r="313" spans="1:65" s="2" customFormat="1" ht="44.25" customHeight="1">
      <c r="A313" s="34"/>
      <c r="B313" s="35"/>
      <c r="C313" s="173" t="s">
        <v>454</v>
      </c>
      <c r="D313" s="173" t="s">
        <v>124</v>
      </c>
      <c r="E313" s="174" t="s">
        <v>455</v>
      </c>
      <c r="F313" s="175" t="s">
        <v>456</v>
      </c>
      <c r="G313" s="176" t="s">
        <v>192</v>
      </c>
      <c r="H313" s="177">
        <v>5</v>
      </c>
      <c r="I313" s="178"/>
      <c r="J313" s="179">
        <f>ROUND(I313*H313,2)</f>
        <v>0</v>
      </c>
      <c r="K313" s="175" t="s">
        <v>128</v>
      </c>
      <c r="L313" s="39"/>
      <c r="M313" s="180" t="s">
        <v>18</v>
      </c>
      <c r="N313" s="181" t="s">
        <v>45</v>
      </c>
      <c r="O313" s="64"/>
      <c r="P313" s="182">
        <f>O313*H313</f>
        <v>0</v>
      </c>
      <c r="Q313" s="182">
        <v>0</v>
      </c>
      <c r="R313" s="182">
        <f>Q313*H313</f>
        <v>0</v>
      </c>
      <c r="S313" s="182">
        <v>3.5000000000000003E-2</v>
      </c>
      <c r="T313" s="183">
        <f>S313*H313</f>
        <v>0.17500000000000002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84" t="s">
        <v>129</v>
      </c>
      <c r="AT313" s="184" t="s">
        <v>124</v>
      </c>
      <c r="AU313" s="184" t="s">
        <v>84</v>
      </c>
      <c r="AY313" s="17" t="s">
        <v>122</v>
      </c>
      <c r="BE313" s="185">
        <f>IF(N313="základní",J313,0)</f>
        <v>0</v>
      </c>
      <c r="BF313" s="185">
        <f>IF(N313="snížená",J313,0)</f>
        <v>0</v>
      </c>
      <c r="BG313" s="185">
        <f>IF(N313="zákl. přenesená",J313,0)</f>
        <v>0</v>
      </c>
      <c r="BH313" s="185">
        <f>IF(N313="sníž. přenesená",J313,0)</f>
        <v>0</v>
      </c>
      <c r="BI313" s="185">
        <f>IF(N313="nulová",J313,0)</f>
        <v>0</v>
      </c>
      <c r="BJ313" s="17" t="s">
        <v>82</v>
      </c>
      <c r="BK313" s="185">
        <f>ROUND(I313*H313,2)</f>
        <v>0</v>
      </c>
      <c r="BL313" s="17" t="s">
        <v>129</v>
      </c>
      <c r="BM313" s="184" t="s">
        <v>457</v>
      </c>
    </row>
    <row r="314" spans="1:65" s="2" customFormat="1">
      <c r="A314" s="34"/>
      <c r="B314" s="35"/>
      <c r="C314" s="36"/>
      <c r="D314" s="186" t="s">
        <v>131</v>
      </c>
      <c r="E314" s="36"/>
      <c r="F314" s="187" t="s">
        <v>458</v>
      </c>
      <c r="G314" s="36"/>
      <c r="H314" s="36"/>
      <c r="I314" s="188"/>
      <c r="J314" s="36"/>
      <c r="K314" s="36"/>
      <c r="L314" s="39"/>
      <c r="M314" s="189"/>
      <c r="N314" s="190"/>
      <c r="O314" s="64"/>
      <c r="P314" s="64"/>
      <c r="Q314" s="64"/>
      <c r="R314" s="64"/>
      <c r="S314" s="64"/>
      <c r="T314" s="65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T314" s="17" t="s">
        <v>131</v>
      </c>
      <c r="AU314" s="17" t="s">
        <v>84</v>
      </c>
    </row>
    <row r="315" spans="1:65" s="13" customFormat="1">
      <c r="B315" s="191"/>
      <c r="C315" s="192"/>
      <c r="D315" s="193" t="s">
        <v>133</v>
      </c>
      <c r="E315" s="194" t="s">
        <v>18</v>
      </c>
      <c r="F315" s="195" t="s">
        <v>459</v>
      </c>
      <c r="G315" s="192"/>
      <c r="H315" s="194" t="s">
        <v>18</v>
      </c>
      <c r="I315" s="196"/>
      <c r="J315" s="192"/>
      <c r="K315" s="192"/>
      <c r="L315" s="197"/>
      <c r="M315" s="198"/>
      <c r="N315" s="199"/>
      <c r="O315" s="199"/>
      <c r="P315" s="199"/>
      <c r="Q315" s="199"/>
      <c r="R315" s="199"/>
      <c r="S315" s="199"/>
      <c r="T315" s="200"/>
      <c r="AT315" s="201" t="s">
        <v>133</v>
      </c>
      <c r="AU315" s="201" t="s">
        <v>84</v>
      </c>
      <c r="AV315" s="13" t="s">
        <v>82</v>
      </c>
      <c r="AW315" s="13" t="s">
        <v>35</v>
      </c>
      <c r="AX315" s="13" t="s">
        <v>74</v>
      </c>
      <c r="AY315" s="201" t="s">
        <v>122</v>
      </c>
    </row>
    <row r="316" spans="1:65" s="14" customFormat="1">
      <c r="B316" s="202"/>
      <c r="C316" s="203"/>
      <c r="D316" s="193" t="s">
        <v>133</v>
      </c>
      <c r="E316" s="204" t="s">
        <v>18</v>
      </c>
      <c r="F316" s="205" t="s">
        <v>164</v>
      </c>
      <c r="G316" s="203"/>
      <c r="H316" s="206">
        <v>5</v>
      </c>
      <c r="I316" s="207"/>
      <c r="J316" s="203"/>
      <c r="K316" s="203"/>
      <c r="L316" s="208"/>
      <c r="M316" s="209"/>
      <c r="N316" s="210"/>
      <c r="O316" s="210"/>
      <c r="P316" s="210"/>
      <c r="Q316" s="210"/>
      <c r="R316" s="210"/>
      <c r="S316" s="210"/>
      <c r="T316" s="211"/>
      <c r="AT316" s="212" t="s">
        <v>133</v>
      </c>
      <c r="AU316" s="212" t="s">
        <v>84</v>
      </c>
      <c r="AV316" s="14" t="s">
        <v>84</v>
      </c>
      <c r="AW316" s="14" t="s">
        <v>35</v>
      </c>
      <c r="AX316" s="14" t="s">
        <v>82</v>
      </c>
      <c r="AY316" s="212" t="s">
        <v>122</v>
      </c>
    </row>
    <row r="317" spans="1:65" s="2" customFormat="1" ht="33" customHeight="1">
      <c r="A317" s="34"/>
      <c r="B317" s="35"/>
      <c r="C317" s="173" t="s">
        <v>460</v>
      </c>
      <c r="D317" s="173" t="s">
        <v>124</v>
      </c>
      <c r="E317" s="174" t="s">
        <v>461</v>
      </c>
      <c r="F317" s="175" t="s">
        <v>462</v>
      </c>
      <c r="G317" s="176" t="s">
        <v>371</v>
      </c>
      <c r="H317" s="177">
        <v>1</v>
      </c>
      <c r="I317" s="178"/>
      <c r="J317" s="179">
        <f>ROUND(I317*H317,2)</f>
        <v>0</v>
      </c>
      <c r="K317" s="175" t="s">
        <v>128</v>
      </c>
      <c r="L317" s="39"/>
      <c r="M317" s="180" t="s">
        <v>18</v>
      </c>
      <c r="N317" s="181" t="s">
        <v>45</v>
      </c>
      <c r="O317" s="64"/>
      <c r="P317" s="182">
        <f>O317*H317</f>
        <v>0</v>
      </c>
      <c r="Q317" s="182">
        <v>0</v>
      </c>
      <c r="R317" s="182">
        <f>Q317*H317</f>
        <v>0</v>
      </c>
      <c r="S317" s="182">
        <v>8.2000000000000003E-2</v>
      </c>
      <c r="T317" s="183">
        <f>S317*H317</f>
        <v>8.2000000000000003E-2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84" t="s">
        <v>129</v>
      </c>
      <c r="AT317" s="184" t="s">
        <v>124</v>
      </c>
      <c r="AU317" s="184" t="s">
        <v>84</v>
      </c>
      <c r="AY317" s="17" t="s">
        <v>122</v>
      </c>
      <c r="BE317" s="185">
        <f>IF(N317="základní",J317,0)</f>
        <v>0</v>
      </c>
      <c r="BF317" s="185">
        <f>IF(N317="snížená",J317,0)</f>
        <v>0</v>
      </c>
      <c r="BG317" s="185">
        <f>IF(N317="zákl. přenesená",J317,0)</f>
        <v>0</v>
      </c>
      <c r="BH317" s="185">
        <f>IF(N317="sníž. přenesená",J317,0)</f>
        <v>0</v>
      </c>
      <c r="BI317" s="185">
        <f>IF(N317="nulová",J317,0)</f>
        <v>0</v>
      </c>
      <c r="BJ317" s="17" t="s">
        <v>82</v>
      </c>
      <c r="BK317" s="185">
        <f>ROUND(I317*H317,2)</f>
        <v>0</v>
      </c>
      <c r="BL317" s="17" t="s">
        <v>129</v>
      </c>
      <c r="BM317" s="184" t="s">
        <v>463</v>
      </c>
    </row>
    <row r="318" spans="1:65" s="2" customFormat="1">
      <c r="A318" s="34"/>
      <c r="B318" s="35"/>
      <c r="C318" s="36"/>
      <c r="D318" s="186" t="s">
        <v>131</v>
      </c>
      <c r="E318" s="36"/>
      <c r="F318" s="187" t="s">
        <v>464</v>
      </c>
      <c r="G318" s="36"/>
      <c r="H318" s="36"/>
      <c r="I318" s="188"/>
      <c r="J318" s="36"/>
      <c r="K318" s="36"/>
      <c r="L318" s="39"/>
      <c r="M318" s="189"/>
      <c r="N318" s="190"/>
      <c r="O318" s="64"/>
      <c r="P318" s="64"/>
      <c r="Q318" s="64"/>
      <c r="R318" s="64"/>
      <c r="S318" s="64"/>
      <c r="T318" s="65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T318" s="17" t="s">
        <v>131</v>
      </c>
      <c r="AU318" s="17" t="s">
        <v>84</v>
      </c>
    </row>
    <row r="319" spans="1:65" s="13" customFormat="1">
      <c r="B319" s="191"/>
      <c r="C319" s="192"/>
      <c r="D319" s="193" t="s">
        <v>133</v>
      </c>
      <c r="E319" s="194" t="s">
        <v>18</v>
      </c>
      <c r="F319" s="195" t="s">
        <v>465</v>
      </c>
      <c r="G319" s="192"/>
      <c r="H319" s="194" t="s">
        <v>18</v>
      </c>
      <c r="I319" s="196"/>
      <c r="J319" s="192"/>
      <c r="K319" s="192"/>
      <c r="L319" s="197"/>
      <c r="M319" s="198"/>
      <c r="N319" s="199"/>
      <c r="O319" s="199"/>
      <c r="P319" s="199"/>
      <c r="Q319" s="199"/>
      <c r="R319" s="199"/>
      <c r="S319" s="199"/>
      <c r="T319" s="200"/>
      <c r="AT319" s="201" t="s">
        <v>133</v>
      </c>
      <c r="AU319" s="201" t="s">
        <v>84</v>
      </c>
      <c r="AV319" s="13" t="s">
        <v>82</v>
      </c>
      <c r="AW319" s="13" t="s">
        <v>35</v>
      </c>
      <c r="AX319" s="13" t="s">
        <v>74</v>
      </c>
      <c r="AY319" s="201" t="s">
        <v>122</v>
      </c>
    </row>
    <row r="320" spans="1:65" s="14" customFormat="1">
      <c r="B320" s="202"/>
      <c r="C320" s="203"/>
      <c r="D320" s="193" t="s">
        <v>133</v>
      </c>
      <c r="E320" s="204" t="s">
        <v>18</v>
      </c>
      <c r="F320" s="205" t="s">
        <v>82</v>
      </c>
      <c r="G320" s="203"/>
      <c r="H320" s="206">
        <v>1</v>
      </c>
      <c r="I320" s="207"/>
      <c r="J320" s="203"/>
      <c r="K320" s="203"/>
      <c r="L320" s="208"/>
      <c r="M320" s="209"/>
      <c r="N320" s="210"/>
      <c r="O320" s="210"/>
      <c r="P320" s="210"/>
      <c r="Q320" s="210"/>
      <c r="R320" s="210"/>
      <c r="S320" s="210"/>
      <c r="T320" s="211"/>
      <c r="AT320" s="212" t="s">
        <v>133</v>
      </c>
      <c r="AU320" s="212" t="s">
        <v>84</v>
      </c>
      <c r="AV320" s="14" t="s">
        <v>84</v>
      </c>
      <c r="AW320" s="14" t="s">
        <v>35</v>
      </c>
      <c r="AX320" s="14" t="s">
        <v>82</v>
      </c>
      <c r="AY320" s="212" t="s">
        <v>122</v>
      </c>
    </row>
    <row r="321" spans="1:65" s="12" customFormat="1" ht="22.9" customHeight="1">
      <c r="B321" s="157"/>
      <c r="C321" s="158"/>
      <c r="D321" s="159" t="s">
        <v>73</v>
      </c>
      <c r="E321" s="171" t="s">
        <v>466</v>
      </c>
      <c r="F321" s="171" t="s">
        <v>467</v>
      </c>
      <c r="G321" s="158"/>
      <c r="H321" s="158"/>
      <c r="I321" s="161"/>
      <c r="J321" s="172">
        <f>BK321</f>
        <v>0</v>
      </c>
      <c r="K321" s="158"/>
      <c r="L321" s="163"/>
      <c r="M321" s="164"/>
      <c r="N321" s="165"/>
      <c r="O321" s="165"/>
      <c r="P321" s="166">
        <f>SUM(P322:P332)</f>
        <v>0</v>
      </c>
      <c r="Q321" s="165"/>
      <c r="R321" s="166">
        <f>SUM(R322:R332)</f>
        <v>0</v>
      </c>
      <c r="S321" s="165"/>
      <c r="T321" s="167">
        <f>SUM(T322:T332)</f>
        <v>0</v>
      </c>
      <c r="AR321" s="168" t="s">
        <v>82</v>
      </c>
      <c r="AT321" s="169" t="s">
        <v>73</v>
      </c>
      <c r="AU321" s="169" t="s">
        <v>82</v>
      </c>
      <c r="AY321" s="168" t="s">
        <v>122</v>
      </c>
      <c r="BK321" s="170">
        <f>SUM(BK322:BK332)</f>
        <v>0</v>
      </c>
    </row>
    <row r="322" spans="1:65" s="2" customFormat="1" ht="24.2" customHeight="1">
      <c r="A322" s="34"/>
      <c r="B322" s="35"/>
      <c r="C322" s="173" t="s">
        <v>468</v>
      </c>
      <c r="D322" s="173" t="s">
        <v>124</v>
      </c>
      <c r="E322" s="174" t="s">
        <v>469</v>
      </c>
      <c r="F322" s="175" t="s">
        <v>470</v>
      </c>
      <c r="G322" s="176" t="s">
        <v>229</v>
      </c>
      <c r="H322" s="177">
        <v>58.591000000000001</v>
      </c>
      <c r="I322" s="178"/>
      <c r="J322" s="179">
        <f>ROUND(I322*H322,2)</f>
        <v>0</v>
      </c>
      <c r="K322" s="175" t="s">
        <v>128</v>
      </c>
      <c r="L322" s="39"/>
      <c r="M322" s="180" t="s">
        <v>18</v>
      </c>
      <c r="N322" s="181" t="s">
        <v>45</v>
      </c>
      <c r="O322" s="64"/>
      <c r="P322" s="182">
        <f>O322*H322</f>
        <v>0</v>
      </c>
      <c r="Q322" s="182">
        <v>0</v>
      </c>
      <c r="R322" s="182">
        <f>Q322*H322</f>
        <v>0</v>
      </c>
      <c r="S322" s="182">
        <v>0</v>
      </c>
      <c r="T322" s="183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84" t="s">
        <v>129</v>
      </c>
      <c r="AT322" s="184" t="s">
        <v>124</v>
      </c>
      <c r="AU322" s="184" t="s">
        <v>84</v>
      </c>
      <c r="AY322" s="17" t="s">
        <v>122</v>
      </c>
      <c r="BE322" s="185">
        <f>IF(N322="základní",J322,0)</f>
        <v>0</v>
      </c>
      <c r="BF322" s="185">
        <f>IF(N322="snížená",J322,0)</f>
        <v>0</v>
      </c>
      <c r="BG322" s="185">
        <f>IF(N322="zákl. přenesená",J322,0)</f>
        <v>0</v>
      </c>
      <c r="BH322" s="185">
        <f>IF(N322="sníž. přenesená",J322,0)</f>
        <v>0</v>
      </c>
      <c r="BI322" s="185">
        <f>IF(N322="nulová",J322,0)</f>
        <v>0</v>
      </c>
      <c r="BJ322" s="17" t="s">
        <v>82</v>
      </c>
      <c r="BK322" s="185">
        <f>ROUND(I322*H322,2)</f>
        <v>0</v>
      </c>
      <c r="BL322" s="17" t="s">
        <v>129</v>
      </c>
      <c r="BM322" s="184" t="s">
        <v>471</v>
      </c>
    </row>
    <row r="323" spans="1:65" s="2" customFormat="1">
      <c r="A323" s="34"/>
      <c r="B323" s="35"/>
      <c r="C323" s="36"/>
      <c r="D323" s="186" t="s">
        <v>131</v>
      </c>
      <c r="E323" s="36"/>
      <c r="F323" s="187" t="s">
        <v>472</v>
      </c>
      <c r="G323" s="36"/>
      <c r="H323" s="36"/>
      <c r="I323" s="188"/>
      <c r="J323" s="36"/>
      <c r="K323" s="36"/>
      <c r="L323" s="39"/>
      <c r="M323" s="189"/>
      <c r="N323" s="190"/>
      <c r="O323" s="64"/>
      <c r="P323" s="64"/>
      <c r="Q323" s="64"/>
      <c r="R323" s="64"/>
      <c r="S323" s="64"/>
      <c r="T323" s="65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T323" s="17" t="s">
        <v>131</v>
      </c>
      <c r="AU323" s="17" t="s">
        <v>84</v>
      </c>
    </row>
    <row r="324" spans="1:65" s="2" customFormat="1" ht="24.2" customHeight="1">
      <c r="A324" s="34"/>
      <c r="B324" s="35"/>
      <c r="C324" s="173" t="s">
        <v>473</v>
      </c>
      <c r="D324" s="173" t="s">
        <v>124</v>
      </c>
      <c r="E324" s="174" t="s">
        <v>474</v>
      </c>
      <c r="F324" s="175" t="s">
        <v>475</v>
      </c>
      <c r="G324" s="176" t="s">
        <v>229</v>
      </c>
      <c r="H324" s="177">
        <v>175.773</v>
      </c>
      <c r="I324" s="178"/>
      <c r="J324" s="179">
        <f>ROUND(I324*H324,2)</f>
        <v>0</v>
      </c>
      <c r="K324" s="175" t="s">
        <v>128</v>
      </c>
      <c r="L324" s="39"/>
      <c r="M324" s="180" t="s">
        <v>18</v>
      </c>
      <c r="N324" s="181" t="s">
        <v>45</v>
      </c>
      <c r="O324" s="64"/>
      <c r="P324" s="182">
        <f>O324*H324</f>
        <v>0</v>
      </c>
      <c r="Q324" s="182">
        <v>0</v>
      </c>
      <c r="R324" s="182">
        <f>Q324*H324</f>
        <v>0</v>
      </c>
      <c r="S324" s="182">
        <v>0</v>
      </c>
      <c r="T324" s="183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84" t="s">
        <v>129</v>
      </c>
      <c r="AT324" s="184" t="s">
        <v>124</v>
      </c>
      <c r="AU324" s="184" t="s">
        <v>84</v>
      </c>
      <c r="AY324" s="17" t="s">
        <v>122</v>
      </c>
      <c r="BE324" s="185">
        <f>IF(N324="základní",J324,0)</f>
        <v>0</v>
      </c>
      <c r="BF324" s="185">
        <f>IF(N324="snížená",J324,0)</f>
        <v>0</v>
      </c>
      <c r="BG324" s="185">
        <f>IF(N324="zákl. přenesená",J324,0)</f>
        <v>0</v>
      </c>
      <c r="BH324" s="185">
        <f>IF(N324="sníž. přenesená",J324,0)</f>
        <v>0</v>
      </c>
      <c r="BI324" s="185">
        <f>IF(N324="nulová",J324,0)</f>
        <v>0</v>
      </c>
      <c r="BJ324" s="17" t="s">
        <v>82</v>
      </c>
      <c r="BK324" s="185">
        <f>ROUND(I324*H324,2)</f>
        <v>0</v>
      </c>
      <c r="BL324" s="17" t="s">
        <v>129</v>
      </c>
      <c r="BM324" s="184" t="s">
        <v>476</v>
      </c>
    </row>
    <row r="325" spans="1:65" s="2" customFormat="1">
      <c r="A325" s="34"/>
      <c r="B325" s="35"/>
      <c r="C325" s="36"/>
      <c r="D325" s="186" t="s">
        <v>131</v>
      </c>
      <c r="E325" s="36"/>
      <c r="F325" s="187" t="s">
        <v>477</v>
      </c>
      <c r="G325" s="36"/>
      <c r="H325" s="36"/>
      <c r="I325" s="188"/>
      <c r="J325" s="36"/>
      <c r="K325" s="36"/>
      <c r="L325" s="39"/>
      <c r="M325" s="189"/>
      <c r="N325" s="190"/>
      <c r="O325" s="64"/>
      <c r="P325" s="64"/>
      <c r="Q325" s="64"/>
      <c r="R325" s="64"/>
      <c r="S325" s="64"/>
      <c r="T325" s="65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T325" s="17" t="s">
        <v>131</v>
      </c>
      <c r="AU325" s="17" t="s">
        <v>84</v>
      </c>
    </row>
    <row r="326" spans="1:65" s="14" customFormat="1">
      <c r="B326" s="202"/>
      <c r="C326" s="203"/>
      <c r="D326" s="193" t="s">
        <v>133</v>
      </c>
      <c r="E326" s="203"/>
      <c r="F326" s="205" t="s">
        <v>478</v>
      </c>
      <c r="G326" s="203"/>
      <c r="H326" s="206">
        <v>175.773</v>
      </c>
      <c r="I326" s="207"/>
      <c r="J326" s="203"/>
      <c r="K326" s="203"/>
      <c r="L326" s="208"/>
      <c r="M326" s="209"/>
      <c r="N326" s="210"/>
      <c r="O326" s="210"/>
      <c r="P326" s="210"/>
      <c r="Q326" s="210"/>
      <c r="R326" s="210"/>
      <c r="S326" s="210"/>
      <c r="T326" s="211"/>
      <c r="AT326" s="212" t="s">
        <v>133</v>
      </c>
      <c r="AU326" s="212" t="s">
        <v>84</v>
      </c>
      <c r="AV326" s="14" t="s">
        <v>84</v>
      </c>
      <c r="AW326" s="14" t="s">
        <v>4</v>
      </c>
      <c r="AX326" s="14" t="s">
        <v>82</v>
      </c>
      <c r="AY326" s="212" t="s">
        <v>122</v>
      </c>
    </row>
    <row r="327" spans="1:65" s="2" customFormat="1" ht="24.2" customHeight="1">
      <c r="A327" s="34"/>
      <c r="B327" s="35"/>
      <c r="C327" s="173" t="s">
        <v>479</v>
      </c>
      <c r="D327" s="173" t="s">
        <v>124</v>
      </c>
      <c r="E327" s="174" t="s">
        <v>480</v>
      </c>
      <c r="F327" s="175" t="s">
        <v>481</v>
      </c>
      <c r="G327" s="176" t="s">
        <v>229</v>
      </c>
      <c r="H327" s="177">
        <v>21.207000000000001</v>
      </c>
      <c r="I327" s="178"/>
      <c r="J327" s="179">
        <f>ROUND(I327*H327,2)</f>
        <v>0</v>
      </c>
      <c r="K327" s="175" t="s">
        <v>128</v>
      </c>
      <c r="L327" s="39"/>
      <c r="M327" s="180" t="s">
        <v>18</v>
      </c>
      <c r="N327" s="181" t="s">
        <v>45</v>
      </c>
      <c r="O327" s="64"/>
      <c r="P327" s="182">
        <f>O327*H327</f>
        <v>0</v>
      </c>
      <c r="Q327" s="182">
        <v>0</v>
      </c>
      <c r="R327" s="182">
        <f>Q327*H327</f>
        <v>0</v>
      </c>
      <c r="S327" s="182">
        <v>0</v>
      </c>
      <c r="T327" s="183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84" t="s">
        <v>129</v>
      </c>
      <c r="AT327" s="184" t="s">
        <v>124</v>
      </c>
      <c r="AU327" s="184" t="s">
        <v>84</v>
      </c>
      <c r="AY327" s="17" t="s">
        <v>122</v>
      </c>
      <c r="BE327" s="185">
        <f>IF(N327="základní",J327,0)</f>
        <v>0</v>
      </c>
      <c r="BF327" s="185">
        <f>IF(N327="snížená",J327,0)</f>
        <v>0</v>
      </c>
      <c r="BG327" s="185">
        <f>IF(N327="zákl. přenesená",J327,0)</f>
        <v>0</v>
      </c>
      <c r="BH327" s="185">
        <f>IF(N327="sníž. přenesená",J327,0)</f>
        <v>0</v>
      </c>
      <c r="BI327" s="185">
        <f>IF(N327="nulová",J327,0)</f>
        <v>0</v>
      </c>
      <c r="BJ327" s="17" t="s">
        <v>82</v>
      </c>
      <c r="BK327" s="185">
        <f>ROUND(I327*H327,2)</f>
        <v>0</v>
      </c>
      <c r="BL327" s="17" t="s">
        <v>129</v>
      </c>
      <c r="BM327" s="184" t="s">
        <v>482</v>
      </c>
    </row>
    <row r="328" spans="1:65" s="2" customFormat="1">
      <c r="A328" s="34"/>
      <c r="B328" s="35"/>
      <c r="C328" s="36"/>
      <c r="D328" s="186" t="s">
        <v>131</v>
      </c>
      <c r="E328" s="36"/>
      <c r="F328" s="187" t="s">
        <v>483</v>
      </c>
      <c r="G328" s="36"/>
      <c r="H328" s="36"/>
      <c r="I328" s="188"/>
      <c r="J328" s="36"/>
      <c r="K328" s="36"/>
      <c r="L328" s="39"/>
      <c r="M328" s="189"/>
      <c r="N328" s="190"/>
      <c r="O328" s="64"/>
      <c r="P328" s="64"/>
      <c r="Q328" s="64"/>
      <c r="R328" s="64"/>
      <c r="S328" s="64"/>
      <c r="T328" s="65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T328" s="17" t="s">
        <v>131</v>
      </c>
      <c r="AU328" s="17" t="s">
        <v>84</v>
      </c>
    </row>
    <row r="329" spans="1:65" s="2" customFormat="1" ht="24.2" customHeight="1">
      <c r="A329" s="34"/>
      <c r="B329" s="35"/>
      <c r="C329" s="173" t="s">
        <v>484</v>
      </c>
      <c r="D329" s="173" t="s">
        <v>124</v>
      </c>
      <c r="E329" s="174" t="s">
        <v>485</v>
      </c>
      <c r="F329" s="175" t="s">
        <v>228</v>
      </c>
      <c r="G329" s="176" t="s">
        <v>229</v>
      </c>
      <c r="H329" s="177">
        <v>14.54</v>
      </c>
      <c r="I329" s="178"/>
      <c r="J329" s="179">
        <f>ROUND(I329*H329,2)</f>
        <v>0</v>
      </c>
      <c r="K329" s="175" t="s">
        <v>128</v>
      </c>
      <c r="L329" s="39"/>
      <c r="M329" s="180" t="s">
        <v>18</v>
      </c>
      <c r="N329" s="181" t="s">
        <v>45</v>
      </c>
      <c r="O329" s="64"/>
      <c r="P329" s="182">
        <f>O329*H329</f>
        <v>0</v>
      </c>
      <c r="Q329" s="182">
        <v>0</v>
      </c>
      <c r="R329" s="182">
        <f>Q329*H329</f>
        <v>0</v>
      </c>
      <c r="S329" s="182">
        <v>0</v>
      </c>
      <c r="T329" s="183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84" t="s">
        <v>129</v>
      </c>
      <c r="AT329" s="184" t="s">
        <v>124</v>
      </c>
      <c r="AU329" s="184" t="s">
        <v>84</v>
      </c>
      <c r="AY329" s="17" t="s">
        <v>122</v>
      </c>
      <c r="BE329" s="185">
        <f>IF(N329="základní",J329,0)</f>
        <v>0</v>
      </c>
      <c r="BF329" s="185">
        <f>IF(N329="snížená",J329,0)</f>
        <v>0</v>
      </c>
      <c r="BG329" s="185">
        <f>IF(N329="zákl. přenesená",J329,0)</f>
        <v>0</v>
      </c>
      <c r="BH329" s="185">
        <f>IF(N329="sníž. přenesená",J329,0)</f>
        <v>0</v>
      </c>
      <c r="BI329" s="185">
        <f>IF(N329="nulová",J329,0)</f>
        <v>0</v>
      </c>
      <c r="BJ329" s="17" t="s">
        <v>82</v>
      </c>
      <c r="BK329" s="185">
        <f>ROUND(I329*H329,2)</f>
        <v>0</v>
      </c>
      <c r="BL329" s="17" t="s">
        <v>129</v>
      </c>
      <c r="BM329" s="184" t="s">
        <v>486</v>
      </c>
    </row>
    <row r="330" spans="1:65" s="2" customFormat="1">
      <c r="A330" s="34"/>
      <c r="B330" s="35"/>
      <c r="C330" s="36"/>
      <c r="D330" s="186" t="s">
        <v>131</v>
      </c>
      <c r="E330" s="36"/>
      <c r="F330" s="187" t="s">
        <v>487</v>
      </c>
      <c r="G330" s="36"/>
      <c r="H330" s="36"/>
      <c r="I330" s="188"/>
      <c r="J330" s="36"/>
      <c r="K330" s="36"/>
      <c r="L330" s="39"/>
      <c r="M330" s="189"/>
      <c r="N330" s="190"/>
      <c r="O330" s="64"/>
      <c r="P330" s="64"/>
      <c r="Q330" s="64"/>
      <c r="R330" s="64"/>
      <c r="S330" s="64"/>
      <c r="T330" s="65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T330" s="17" t="s">
        <v>131</v>
      </c>
      <c r="AU330" s="17" t="s">
        <v>84</v>
      </c>
    </row>
    <row r="331" spans="1:65" s="2" customFormat="1" ht="24.2" customHeight="1">
      <c r="A331" s="34"/>
      <c r="B331" s="35"/>
      <c r="C331" s="173" t="s">
        <v>488</v>
      </c>
      <c r="D331" s="173" t="s">
        <v>124</v>
      </c>
      <c r="E331" s="174" t="s">
        <v>489</v>
      </c>
      <c r="F331" s="175" t="s">
        <v>490</v>
      </c>
      <c r="G331" s="176" t="s">
        <v>229</v>
      </c>
      <c r="H331" s="177">
        <v>22.844000000000001</v>
      </c>
      <c r="I331" s="178"/>
      <c r="J331" s="179">
        <f>ROUND(I331*H331,2)</f>
        <v>0</v>
      </c>
      <c r="K331" s="175" t="s">
        <v>128</v>
      </c>
      <c r="L331" s="39"/>
      <c r="M331" s="180" t="s">
        <v>18</v>
      </c>
      <c r="N331" s="181" t="s">
        <v>45</v>
      </c>
      <c r="O331" s="64"/>
      <c r="P331" s="182">
        <f>O331*H331</f>
        <v>0</v>
      </c>
      <c r="Q331" s="182">
        <v>0</v>
      </c>
      <c r="R331" s="182">
        <f>Q331*H331</f>
        <v>0</v>
      </c>
      <c r="S331" s="182">
        <v>0</v>
      </c>
      <c r="T331" s="183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84" t="s">
        <v>129</v>
      </c>
      <c r="AT331" s="184" t="s">
        <v>124</v>
      </c>
      <c r="AU331" s="184" t="s">
        <v>84</v>
      </c>
      <c r="AY331" s="17" t="s">
        <v>122</v>
      </c>
      <c r="BE331" s="185">
        <f>IF(N331="základní",J331,0)</f>
        <v>0</v>
      </c>
      <c r="BF331" s="185">
        <f>IF(N331="snížená",J331,0)</f>
        <v>0</v>
      </c>
      <c r="BG331" s="185">
        <f>IF(N331="zákl. přenesená",J331,0)</f>
        <v>0</v>
      </c>
      <c r="BH331" s="185">
        <f>IF(N331="sníž. přenesená",J331,0)</f>
        <v>0</v>
      </c>
      <c r="BI331" s="185">
        <f>IF(N331="nulová",J331,0)</f>
        <v>0</v>
      </c>
      <c r="BJ331" s="17" t="s">
        <v>82</v>
      </c>
      <c r="BK331" s="185">
        <f>ROUND(I331*H331,2)</f>
        <v>0</v>
      </c>
      <c r="BL331" s="17" t="s">
        <v>129</v>
      </c>
      <c r="BM331" s="184" t="s">
        <v>491</v>
      </c>
    </row>
    <row r="332" spans="1:65" s="2" customFormat="1">
      <c r="A332" s="34"/>
      <c r="B332" s="35"/>
      <c r="C332" s="36"/>
      <c r="D332" s="186" t="s">
        <v>131</v>
      </c>
      <c r="E332" s="36"/>
      <c r="F332" s="187" t="s">
        <v>492</v>
      </c>
      <c r="G332" s="36"/>
      <c r="H332" s="36"/>
      <c r="I332" s="188"/>
      <c r="J332" s="36"/>
      <c r="K332" s="36"/>
      <c r="L332" s="39"/>
      <c r="M332" s="189"/>
      <c r="N332" s="190"/>
      <c r="O332" s="64"/>
      <c r="P332" s="64"/>
      <c r="Q332" s="64"/>
      <c r="R332" s="64"/>
      <c r="S332" s="64"/>
      <c r="T332" s="65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T332" s="17" t="s">
        <v>131</v>
      </c>
      <c r="AU332" s="17" t="s">
        <v>84</v>
      </c>
    </row>
    <row r="333" spans="1:65" s="12" customFormat="1" ht="22.9" customHeight="1">
      <c r="B333" s="157"/>
      <c r="C333" s="158"/>
      <c r="D333" s="159" t="s">
        <v>73</v>
      </c>
      <c r="E333" s="171" t="s">
        <v>493</v>
      </c>
      <c r="F333" s="171" t="s">
        <v>494</v>
      </c>
      <c r="G333" s="158"/>
      <c r="H333" s="158"/>
      <c r="I333" s="161"/>
      <c r="J333" s="172">
        <f>BK333</f>
        <v>0</v>
      </c>
      <c r="K333" s="158"/>
      <c r="L333" s="163"/>
      <c r="M333" s="164"/>
      <c r="N333" s="165"/>
      <c r="O333" s="165"/>
      <c r="P333" s="166">
        <f>SUM(P334:P335)</f>
        <v>0</v>
      </c>
      <c r="Q333" s="165"/>
      <c r="R333" s="166">
        <f>SUM(R334:R335)</f>
        <v>0</v>
      </c>
      <c r="S333" s="165"/>
      <c r="T333" s="167">
        <f>SUM(T334:T335)</f>
        <v>0</v>
      </c>
      <c r="AR333" s="168" t="s">
        <v>82</v>
      </c>
      <c r="AT333" s="169" t="s">
        <v>73</v>
      </c>
      <c r="AU333" s="169" t="s">
        <v>82</v>
      </c>
      <c r="AY333" s="168" t="s">
        <v>122</v>
      </c>
      <c r="BK333" s="170">
        <f>SUM(BK334:BK335)</f>
        <v>0</v>
      </c>
    </row>
    <row r="334" spans="1:65" s="2" customFormat="1" ht="24.2" customHeight="1">
      <c r="A334" s="34"/>
      <c r="B334" s="35"/>
      <c r="C334" s="173" t="s">
        <v>495</v>
      </c>
      <c r="D334" s="173" t="s">
        <v>124</v>
      </c>
      <c r="E334" s="174" t="s">
        <v>496</v>
      </c>
      <c r="F334" s="175" t="s">
        <v>497</v>
      </c>
      <c r="G334" s="176" t="s">
        <v>229</v>
      </c>
      <c r="H334" s="177">
        <v>42.902999999999999</v>
      </c>
      <c r="I334" s="178"/>
      <c r="J334" s="179">
        <f>ROUND(I334*H334,2)</f>
        <v>0</v>
      </c>
      <c r="K334" s="175" t="s">
        <v>128</v>
      </c>
      <c r="L334" s="39"/>
      <c r="M334" s="180" t="s">
        <v>18</v>
      </c>
      <c r="N334" s="181" t="s">
        <v>45</v>
      </c>
      <c r="O334" s="64"/>
      <c r="P334" s="182">
        <f>O334*H334</f>
        <v>0</v>
      </c>
      <c r="Q334" s="182">
        <v>0</v>
      </c>
      <c r="R334" s="182">
        <f>Q334*H334</f>
        <v>0</v>
      </c>
      <c r="S334" s="182">
        <v>0</v>
      </c>
      <c r="T334" s="183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84" t="s">
        <v>129</v>
      </c>
      <c r="AT334" s="184" t="s">
        <v>124</v>
      </c>
      <c r="AU334" s="184" t="s">
        <v>84</v>
      </c>
      <c r="AY334" s="17" t="s">
        <v>122</v>
      </c>
      <c r="BE334" s="185">
        <f>IF(N334="základní",J334,0)</f>
        <v>0</v>
      </c>
      <c r="BF334" s="185">
        <f>IF(N334="snížená",J334,0)</f>
        <v>0</v>
      </c>
      <c r="BG334" s="185">
        <f>IF(N334="zákl. přenesená",J334,0)</f>
        <v>0</v>
      </c>
      <c r="BH334" s="185">
        <f>IF(N334="sníž. přenesená",J334,0)</f>
        <v>0</v>
      </c>
      <c r="BI334" s="185">
        <f>IF(N334="nulová",J334,0)</f>
        <v>0</v>
      </c>
      <c r="BJ334" s="17" t="s">
        <v>82</v>
      </c>
      <c r="BK334" s="185">
        <f>ROUND(I334*H334,2)</f>
        <v>0</v>
      </c>
      <c r="BL334" s="17" t="s">
        <v>129</v>
      </c>
      <c r="BM334" s="184" t="s">
        <v>498</v>
      </c>
    </row>
    <row r="335" spans="1:65" s="2" customFormat="1">
      <c r="A335" s="34"/>
      <c r="B335" s="35"/>
      <c r="C335" s="36"/>
      <c r="D335" s="186" t="s">
        <v>131</v>
      </c>
      <c r="E335" s="36"/>
      <c r="F335" s="187" t="s">
        <v>499</v>
      </c>
      <c r="G335" s="36"/>
      <c r="H335" s="36"/>
      <c r="I335" s="188"/>
      <c r="J335" s="36"/>
      <c r="K335" s="36"/>
      <c r="L335" s="39"/>
      <c r="M335" s="235"/>
      <c r="N335" s="236"/>
      <c r="O335" s="237"/>
      <c r="P335" s="237"/>
      <c r="Q335" s="237"/>
      <c r="R335" s="237"/>
      <c r="S335" s="237"/>
      <c r="T335" s="238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T335" s="17" t="s">
        <v>131</v>
      </c>
      <c r="AU335" s="17" t="s">
        <v>84</v>
      </c>
    </row>
    <row r="336" spans="1:65" s="2" customFormat="1" ht="6.95" customHeight="1">
      <c r="A336" s="34"/>
      <c r="B336" s="47"/>
      <c r="C336" s="48"/>
      <c r="D336" s="48"/>
      <c r="E336" s="48"/>
      <c r="F336" s="48"/>
      <c r="G336" s="48"/>
      <c r="H336" s="48"/>
      <c r="I336" s="48"/>
      <c r="J336" s="48"/>
      <c r="K336" s="48"/>
      <c r="L336" s="39"/>
      <c r="M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</row>
  </sheetData>
  <sheetProtection algorithmName="SHA-512" hashValue="Fy51jq4sfH8TUmLPLLb4AUwoAzGo3YEHwjHsXmVa6E4GJ/+cIZsDehQljR2WLdvdm+oOHhMFs8t9sPt1SRhiKw==" saltValue="pmSJ/y8XG98aaJvd71mUn6IdGFq5E8TzY8xJV+t+qKM2rhBj55Ylt8zJJv6geTCYwjPbHgTQB0HCOwhcp1TpMA==" spinCount="100000" sheet="1" objects="1" scenarios="1" formatColumns="0" formatRows="0" autoFilter="0"/>
  <autoFilter ref="C84:K335" xr:uid="{00000000-0009-0000-0000-000001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100-000000000000}"/>
    <hyperlink ref="F93" r:id="rId2" xr:uid="{00000000-0004-0000-0100-000001000000}"/>
    <hyperlink ref="F100" r:id="rId3" xr:uid="{00000000-0004-0000-0100-000002000000}"/>
    <hyperlink ref="F104" r:id="rId4" xr:uid="{00000000-0004-0000-0100-000003000000}"/>
    <hyperlink ref="F111" r:id="rId5" xr:uid="{00000000-0004-0000-0100-000004000000}"/>
    <hyperlink ref="F118" r:id="rId6" xr:uid="{00000000-0004-0000-0100-000005000000}"/>
    <hyperlink ref="F125" r:id="rId7" xr:uid="{00000000-0004-0000-0100-000006000000}"/>
    <hyperlink ref="F129" r:id="rId8" xr:uid="{00000000-0004-0000-0100-000007000000}"/>
    <hyperlink ref="F140" r:id="rId9" xr:uid="{00000000-0004-0000-0100-000008000000}"/>
    <hyperlink ref="F144" r:id="rId10" xr:uid="{00000000-0004-0000-0100-000009000000}"/>
    <hyperlink ref="F147" r:id="rId11" xr:uid="{00000000-0004-0000-0100-00000A000000}"/>
    <hyperlink ref="F154" r:id="rId12" xr:uid="{00000000-0004-0000-0100-00000B000000}"/>
    <hyperlink ref="F158" r:id="rId13" xr:uid="{00000000-0004-0000-0100-00000C000000}"/>
    <hyperlink ref="F165" r:id="rId14" xr:uid="{00000000-0004-0000-0100-00000D000000}"/>
    <hyperlink ref="F168" r:id="rId15" xr:uid="{00000000-0004-0000-0100-00000E000000}"/>
    <hyperlink ref="F171" r:id="rId16" xr:uid="{00000000-0004-0000-0100-00000F000000}"/>
    <hyperlink ref="F173" r:id="rId17" xr:uid="{00000000-0004-0000-0100-000010000000}"/>
    <hyperlink ref="F177" r:id="rId18" xr:uid="{00000000-0004-0000-0100-000011000000}"/>
    <hyperlink ref="F180" r:id="rId19" xr:uid="{00000000-0004-0000-0100-000012000000}"/>
    <hyperlink ref="F187" r:id="rId20" xr:uid="{00000000-0004-0000-0100-000013000000}"/>
    <hyperlink ref="F191" r:id="rId21" xr:uid="{00000000-0004-0000-0100-000014000000}"/>
    <hyperlink ref="F198" r:id="rId22" xr:uid="{00000000-0004-0000-0100-000015000000}"/>
    <hyperlink ref="F205" r:id="rId23" xr:uid="{00000000-0004-0000-0100-000016000000}"/>
    <hyperlink ref="F209" r:id="rId24" xr:uid="{00000000-0004-0000-0100-000017000000}"/>
    <hyperlink ref="F213" r:id="rId25" xr:uid="{00000000-0004-0000-0100-000018000000}"/>
    <hyperlink ref="F220" r:id="rId26" xr:uid="{00000000-0004-0000-0100-000019000000}"/>
    <hyperlink ref="F237" r:id="rId27" xr:uid="{00000000-0004-0000-0100-00001A000000}"/>
    <hyperlink ref="F254" r:id="rId28" xr:uid="{00000000-0004-0000-0100-00001B000000}"/>
    <hyperlink ref="F270" r:id="rId29" xr:uid="{00000000-0004-0000-0100-00001C000000}"/>
    <hyperlink ref="F275" r:id="rId30" xr:uid="{00000000-0004-0000-0100-00001D000000}"/>
    <hyperlink ref="F279" r:id="rId31" xr:uid="{00000000-0004-0000-0100-00001E000000}"/>
    <hyperlink ref="F283" r:id="rId32" xr:uid="{00000000-0004-0000-0100-00001F000000}"/>
    <hyperlink ref="F287" r:id="rId33" xr:uid="{00000000-0004-0000-0100-000020000000}"/>
    <hyperlink ref="F289" r:id="rId34" xr:uid="{00000000-0004-0000-0100-000021000000}"/>
    <hyperlink ref="F291" r:id="rId35" xr:uid="{00000000-0004-0000-0100-000022000000}"/>
    <hyperlink ref="F302" r:id="rId36" xr:uid="{00000000-0004-0000-0100-000023000000}"/>
    <hyperlink ref="F306" r:id="rId37" xr:uid="{00000000-0004-0000-0100-000024000000}"/>
    <hyperlink ref="F310" r:id="rId38" xr:uid="{00000000-0004-0000-0100-000025000000}"/>
    <hyperlink ref="F314" r:id="rId39" xr:uid="{00000000-0004-0000-0100-000026000000}"/>
    <hyperlink ref="F318" r:id="rId40" xr:uid="{00000000-0004-0000-0100-000027000000}"/>
    <hyperlink ref="F323" r:id="rId41" xr:uid="{00000000-0004-0000-0100-000028000000}"/>
    <hyperlink ref="F325" r:id="rId42" xr:uid="{00000000-0004-0000-0100-000029000000}"/>
    <hyperlink ref="F328" r:id="rId43" xr:uid="{00000000-0004-0000-0100-00002A000000}"/>
    <hyperlink ref="F330" r:id="rId44" xr:uid="{00000000-0004-0000-0100-00002B000000}"/>
    <hyperlink ref="F332" r:id="rId45" xr:uid="{00000000-0004-0000-0100-00002C000000}"/>
    <hyperlink ref="F335" r:id="rId46" xr:uid="{00000000-0004-0000-0100-00002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2:BM226"/>
  <sheetViews>
    <sheetView showGridLines="0" topLeftCell="A53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AT2" s="17" t="s">
        <v>87</v>
      </c>
    </row>
    <row r="3" spans="1:46" s="1" customFormat="1" ht="6.95" hidden="1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84</v>
      </c>
    </row>
    <row r="4" spans="1:46" s="1" customFormat="1" ht="24.95" hidden="1" customHeight="1">
      <c r="B4" s="20"/>
      <c r="D4" s="103" t="s">
        <v>94</v>
      </c>
      <c r="L4" s="20"/>
      <c r="M4" s="104" t="s">
        <v>10</v>
      </c>
      <c r="AT4" s="17" t="s">
        <v>4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105" t="s">
        <v>15</v>
      </c>
      <c r="L6" s="20"/>
    </row>
    <row r="7" spans="1:46" s="1" customFormat="1" ht="16.5" hidden="1" customHeight="1">
      <c r="B7" s="20"/>
      <c r="E7" s="287" t="str">
        <f>'Rekapitulace stavby'!K6</f>
        <v>Nový přechod pro chodce v ul.Ant. Sochora, pod ul. Koperníkova</v>
      </c>
      <c r="F7" s="288"/>
      <c r="G7" s="288"/>
      <c r="H7" s="288"/>
      <c r="L7" s="20"/>
    </row>
    <row r="8" spans="1:46" s="2" customFormat="1" ht="12" hidden="1" customHeight="1">
      <c r="A8" s="34"/>
      <c r="B8" s="39"/>
      <c r="C8" s="34"/>
      <c r="D8" s="105" t="s">
        <v>95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hidden="1" customHeight="1">
      <c r="A9" s="34"/>
      <c r="B9" s="39"/>
      <c r="C9" s="34"/>
      <c r="D9" s="34"/>
      <c r="E9" s="289" t="s">
        <v>500</v>
      </c>
      <c r="F9" s="290"/>
      <c r="G9" s="290"/>
      <c r="H9" s="290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idden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hidden="1" customHeight="1">
      <c r="A11" s="34"/>
      <c r="B11" s="39"/>
      <c r="C11" s="34"/>
      <c r="D11" s="105" t="s">
        <v>17</v>
      </c>
      <c r="E11" s="34"/>
      <c r="F11" s="107" t="s">
        <v>18</v>
      </c>
      <c r="G11" s="34"/>
      <c r="H11" s="34"/>
      <c r="I11" s="105" t="s">
        <v>19</v>
      </c>
      <c r="J11" s="107" t="s">
        <v>18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hidden="1" customHeight="1">
      <c r="A12" s="34"/>
      <c r="B12" s="39"/>
      <c r="C12" s="34"/>
      <c r="D12" s="105" t="s">
        <v>20</v>
      </c>
      <c r="E12" s="34"/>
      <c r="F12" s="107" t="s">
        <v>21</v>
      </c>
      <c r="G12" s="34"/>
      <c r="H12" s="34"/>
      <c r="I12" s="105" t="s">
        <v>22</v>
      </c>
      <c r="J12" s="108">
        <f>'Rekapitulace stavby'!AN8</f>
        <v>46085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hidden="1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hidden="1" customHeight="1">
      <c r="A14" s="34"/>
      <c r="B14" s="39"/>
      <c r="C14" s="34"/>
      <c r="D14" s="105" t="s">
        <v>23</v>
      </c>
      <c r="E14" s="34"/>
      <c r="F14" s="34"/>
      <c r="G14" s="34"/>
      <c r="H14" s="34"/>
      <c r="I14" s="105" t="s">
        <v>24</v>
      </c>
      <c r="J14" s="107" t="s">
        <v>25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hidden="1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28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hidden="1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hidden="1" customHeight="1">
      <c r="A17" s="34"/>
      <c r="B17" s="39"/>
      <c r="C17" s="34"/>
      <c r="D17" s="105" t="s">
        <v>29</v>
      </c>
      <c r="E17" s="34"/>
      <c r="F17" s="34"/>
      <c r="G17" s="34"/>
      <c r="H17" s="34"/>
      <c r="I17" s="105" t="s">
        <v>24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hidden="1" customHeight="1">
      <c r="A18" s="34"/>
      <c r="B18" s="39"/>
      <c r="C18" s="34"/>
      <c r="D18" s="34"/>
      <c r="E18" s="291" t="str">
        <f>'Rekapitulace stavby'!E14</f>
        <v>Vyplň údaj</v>
      </c>
      <c r="F18" s="292"/>
      <c r="G18" s="292"/>
      <c r="H18" s="292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hidden="1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hidden="1" customHeight="1">
      <c r="A20" s="34"/>
      <c r="B20" s="39"/>
      <c r="C20" s="34"/>
      <c r="D20" s="105" t="s">
        <v>31</v>
      </c>
      <c r="E20" s="34"/>
      <c r="F20" s="34"/>
      <c r="G20" s="34"/>
      <c r="H20" s="34"/>
      <c r="I20" s="105" t="s">
        <v>24</v>
      </c>
      <c r="J20" s="107" t="s">
        <v>32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hidden="1" customHeight="1">
      <c r="A21" s="34"/>
      <c r="B21" s="39"/>
      <c r="C21" s="34"/>
      <c r="D21" s="34"/>
      <c r="E21" s="107" t="s">
        <v>33</v>
      </c>
      <c r="F21" s="34"/>
      <c r="G21" s="34"/>
      <c r="H21" s="34"/>
      <c r="I21" s="105" t="s">
        <v>27</v>
      </c>
      <c r="J21" s="107" t="s">
        <v>34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hidden="1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hidden="1" customHeight="1">
      <c r="A23" s="34"/>
      <c r="B23" s="39"/>
      <c r="C23" s="34"/>
      <c r="D23" s="105" t="s">
        <v>36</v>
      </c>
      <c r="E23" s="34"/>
      <c r="F23" s="34"/>
      <c r="G23" s="34"/>
      <c r="H23" s="34"/>
      <c r="I23" s="105" t="s">
        <v>24</v>
      </c>
      <c r="J23" s="107" t="s">
        <v>18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hidden="1" customHeight="1">
      <c r="A24" s="34"/>
      <c r="B24" s="39"/>
      <c r="C24" s="34"/>
      <c r="D24" s="34"/>
      <c r="E24" s="107" t="s">
        <v>37</v>
      </c>
      <c r="F24" s="34"/>
      <c r="G24" s="34"/>
      <c r="H24" s="34"/>
      <c r="I24" s="105" t="s">
        <v>27</v>
      </c>
      <c r="J24" s="107" t="s">
        <v>18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hidden="1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hidden="1" customHeight="1">
      <c r="A26" s="34"/>
      <c r="B26" s="39"/>
      <c r="C26" s="34"/>
      <c r="D26" s="105" t="s">
        <v>38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hidden="1" customHeight="1">
      <c r="A27" s="109"/>
      <c r="B27" s="110"/>
      <c r="C27" s="109"/>
      <c r="D27" s="109"/>
      <c r="E27" s="293" t="s">
        <v>18</v>
      </c>
      <c r="F27" s="293"/>
      <c r="G27" s="293"/>
      <c r="H27" s="293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hidden="1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hidden="1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hidden="1" customHeight="1">
      <c r="A30" s="34"/>
      <c r="B30" s="39"/>
      <c r="C30" s="34"/>
      <c r="D30" s="113" t="s">
        <v>40</v>
      </c>
      <c r="E30" s="34"/>
      <c r="F30" s="34"/>
      <c r="G30" s="34"/>
      <c r="H30" s="34"/>
      <c r="I30" s="34"/>
      <c r="J30" s="114">
        <f>ROUND(J85,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hidden="1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hidden="1" customHeight="1">
      <c r="A32" s="34"/>
      <c r="B32" s="39"/>
      <c r="C32" s="34"/>
      <c r="D32" s="34"/>
      <c r="E32" s="34"/>
      <c r="F32" s="115" t="s">
        <v>42</v>
      </c>
      <c r="G32" s="34"/>
      <c r="H32" s="34"/>
      <c r="I32" s="115" t="s">
        <v>41</v>
      </c>
      <c r="J32" s="115" t="s">
        <v>43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116" t="s">
        <v>44</v>
      </c>
      <c r="E33" s="105" t="s">
        <v>45</v>
      </c>
      <c r="F33" s="117">
        <f>ROUND((SUM(BE85:BE225)),  2)</f>
        <v>0</v>
      </c>
      <c r="G33" s="34"/>
      <c r="H33" s="34"/>
      <c r="I33" s="118">
        <v>0.21</v>
      </c>
      <c r="J33" s="117">
        <f>ROUND(((SUM(BE85:BE225))*I33),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05" t="s">
        <v>46</v>
      </c>
      <c r="F34" s="117">
        <f>ROUND((SUM(BF85:BF225)),  2)</f>
        <v>0</v>
      </c>
      <c r="G34" s="34"/>
      <c r="H34" s="34"/>
      <c r="I34" s="118">
        <v>0.12</v>
      </c>
      <c r="J34" s="117">
        <f>ROUND(((SUM(BF85:BF225))*I34),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47</v>
      </c>
      <c r="F35" s="117">
        <f>ROUND((SUM(BG85:BG225)),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48</v>
      </c>
      <c r="F36" s="117">
        <f>ROUND((SUM(BH85:BH225)),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49</v>
      </c>
      <c r="F37" s="117">
        <f>ROUND((SUM(BI85:BI225)),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hidden="1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hidden="1" customHeight="1">
      <c r="A39" s="34"/>
      <c r="B39" s="39"/>
      <c r="C39" s="119"/>
      <c r="D39" s="120" t="s">
        <v>50</v>
      </c>
      <c r="E39" s="121"/>
      <c r="F39" s="121"/>
      <c r="G39" s="122" t="s">
        <v>51</v>
      </c>
      <c r="H39" s="123" t="s">
        <v>52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hidden="1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hidden="1"/>
    <row r="42" spans="1:31" hidden="1"/>
    <row r="43" spans="1:31" hidden="1"/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97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15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285" t="str">
        <f>E7</f>
        <v>Nový přechod pro chodce v ul.Ant. Sochora, pod ul. Koperníkova</v>
      </c>
      <c r="F48" s="286"/>
      <c r="G48" s="286"/>
      <c r="H48" s="286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95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264" t="str">
        <f>E9</f>
        <v>SO 02 - Kontejnerové stání</v>
      </c>
      <c r="F50" s="284"/>
      <c r="G50" s="284"/>
      <c r="H50" s="28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20</v>
      </c>
      <c r="D52" s="36"/>
      <c r="E52" s="36"/>
      <c r="F52" s="27" t="str">
        <f>F12</f>
        <v xml:space="preserve"> </v>
      </c>
      <c r="G52" s="36"/>
      <c r="H52" s="36"/>
      <c r="I52" s="29" t="s">
        <v>22</v>
      </c>
      <c r="J52" s="59">
        <f>IF(J12="","",J12)</f>
        <v>46085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customHeight="1">
      <c r="A54" s="34"/>
      <c r="B54" s="35"/>
      <c r="C54" s="29" t="s">
        <v>23</v>
      </c>
      <c r="D54" s="36"/>
      <c r="E54" s="36"/>
      <c r="F54" s="27" t="str">
        <f>E15</f>
        <v>STATUTÁRNÍ MĚSTO TEPLICE</v>
      </c>
      <c r="G54" s="36"/>
      <c r="H54" s="36"/>
      <c r="I54" s="29" t="s">
        <v>31</v>
      </c>
      <c r="J54" s="32" t="str">
        <f>E21</f>
        <v>PROJEKTY CHLADNÝ s.r.o.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36</v>
      </c>
      <c r="J55" s="32" t="str">
        <f>E24</f>
        <v>Ladislav Marek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98</v>
      </c>
      <c r="D57" s="131"/>
      <c r="E57" s="131"/>
      <c r="F57" s="131"/>
      <c r="G57" s="131"/>
      <c r="H57" s="131"/>
      <c r="I57" s="131"/>
      <c r="J57" s="132" t="s">
        <v>99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72</v>
      </c>
      <c r="D59" s="36"/>
      <c r="E59" s="36"/>
      <c r="F59" s="36"/>
      <c r="G59" s="36"/>
      <c r="H59" s="36"/>
      <c r="I59" s="36"/>
      <c r="J59" s="77">
        <f>J85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100</v>
      </c>
    </row>
    <row r="60" spans="1:47" s="9" customFormat="1" ht="24.95" customHeight="1">
      <c r="B60" s="134"/>
      <c r="C60" s="135"/>
      <c r="D60" s="136" t="s">
        <v>101</v>
      </c>
      <c r="E60" s="137"/>
      <c r="F60" s="137"/>
      <c r="G60" s="137"/>
      <c r="H60" s="137"/>
      <c r="I60" s="137"/>
      <c r="J60" s="138">
        <f>J86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102</v>
      </c>
      <c r="E61" s="143"/>
      <c r="F61" s="143"/>
      <c r="G61" s="143"/>
      <c r="H61" s="143"/>
      <c r="I61" s="143"/>
      <c r="J61" s="144">
        <f>J87</f>
        <v>0</v>
      </c>
      <c r="K61" s="141"/>
      <c r="L61" s="145"/>
    </row>
    <row r="62" spans="1:47" s="10" customFormat="1" ht="19.899999999999999" customHeight="1">
      <c r="B62" s="140"/>
      <c r="C62" s="141"/>
      <c r="D62" s="142" t="s">
        <v>103</v>
      </c>
      <c r="E62" s="143"/>
      <c r="F62" s="143"/>
      <c r="G62" s="143"/>
      <c r="H62" s="143"/>
      <c r="I62" s="143"/>
      <c r="J62" s="144">
        <f>J139</f>
        <v>0</v>
      </c>
      <c r="K62" s="141"/>
      <c r="L62" s="145"/>
    </row>
    <row r="63" spans="1:47" s="10" customFormat="1" ht="19.899999999999999" customHeight="1">
      <c r="B63" s="140"/>
      <c r="C63" s="141"/>
      <c r="D63" s="142" t="s">
        <v>104</v>
      </c>
      <c r="E63" s="143"/>
      <c r="F63" s="143"/>
      <c r="G63" s="143"/>
      <c r="H63" s="143"/>
      <c r="I63" s="143"/>
      <c r="J63" s="144">
        <f>J174</f>
        <v>0</v>
      </c>
      <c r="K63" s="141"/>
      <c r="L63" s="145"/>
    </row>
    <row r="64" spans="1:47" s="10" customFormat="1" ht="19.899999999999999" customHeight="1">
      <c r="B64" s="140"/>
      <c r="C64" s="141"/>
      <c r="D64" s="142" t="s">
        <v>105</v>
      </c>
      <c r="E64" s="143"/>
      <c r="F64" s="143"/>
      <c r="G64" s="143"/>
      <c r="H64" s="143"/>
      <c r="I64" s="143"/>
      <c r="J64" s="144">
        <f>J211</f>
        <v>0</v>
      </c>
      <c r="K64" s="141"/>
      <c r="L64" s="145"/>
    </row>
    <row r="65" spans="1:31" s="10" customFormat="1" ht="19.899999999999999" customHeight="1">
      <c r="B65" s="140"/>
      <c r="C65" s="141"/>
      <c r="D65" s="142" t="s">
        <v>106</v>
      </c>
      <c r="E65" s="143"/>
      <c r="F65" s="143"/>
      <c r="G65" s="143"/>
      <c r="H65" s="143"/>
      <c r="I65" s="143"/>
      <c r="J65" s="144">
        <f>J223</f>
        <v>0</v>
      </c>
      <c r="K65" s="141"/>
      <c r="L65" s="145"/>
    </row>
    <row r="66" spans="1:31" s="2" customFormat="1" ht="21.75" customHeight="1">
      <c r="A66" s="34"/>
      <c r="B66" s="35"/>
      <c r="C66" s="36"/>
      <c r="D66" s="36"/>
      <c r="E66" s="36"/>
      <c r="F66" s="36"/>
      <c r="G66" s="36"/>
      <c r="H66" s="36"/>
      <c r="I66" s="36"/>
      <c r="J66" s="36"/>
      <c r="K66" s="36"/>
      <c r="L66" s="106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</row>
    <row r="67" spans="1:31" s="2" customFormat="1" ht="6.95" customHeight="1">
      <c r="A67" s="34"/>
      <c r="B67" s="47"/>
      <c r="C67" s="48"/>
      <c r="D67" s="48"/>
      <c r="E67" s="48"/>
      <c r="F67" s="48"/>
      <c r="G67" s="48"/>
      <c r="H67" s="48"/>
      <c r="I67" s="48"/>
      <c r="J67" s="48"/>
      <c r="K67" s="48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71" spans="1:31" s="2" customFormat="1" ht="6.95" customHeight="1">
      <c r="A71" s="34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24.95" customHeight="1">
      <c r="A72" s="34"/>
      <c r="B72" s="35"/>
      <c r="C72" s="23" t="s">
        <v>107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6.95" customHeight="1">
      <c r="A73" s="34"/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15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6.5" customHeight="1">
      <c r="A75" s="34"/>
      <c r="B75" s="35"/>
      <c r="C75" s="36"/>
      <c r="D75" s="36"/>
      <c r="E75" s="285" t="str">
        <f>E7</f>
        <v>Nový přechod pro chodce v ul.Ant. Sochora, pod ul. Koperníkova</v>
      </c>
      <c r="F75" s="286"/>
      <c r="G75" s="286"/>
      <c r="H75" s="286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2" customHeight="1">
      <c r="A76" s="34"/>
      <c r="B76" s="35"/>
      <c r="C76" s="29" t="s">
        <v>95</v>
      </c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6.5" customHeight="1">
      <c r="A77" s="34"/>
      <c r="B77" s="35"/>
      <c r="C77" s="36"/>
      <c r="D77" s="36"/>
      <c r="E77" s="264" t="str">
        <f>E9</f>
        <v>SO 02 - Kontejnerové stání</v>
      </c>
      <c r="F77" s="284"/>
      <c r="G77" s="284"/>
      <c r="H77" s="284"/>
      <c r="I77" s="36"/>
      <c r="J77" s="36"/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2" customHeight="1">
      <c r="A79" s="34"/>
      <c r="B79" s="35"/>
      <c r="C79" s="29" t="s">
        <v>20</v>
      </c>
      <c r="D79" s="36"/>
      <c r="E79" s="36"/>
      <c r="F79" s="27" t="str">
        <f>F12</f>
        <v xml:space="preserve"> </v>
      </c>
      <c r="G79" s="36"/>
      <c r="H79" s="36"/>
      <c r="I79" s="29" t="s">
        <v>22</v>
      </c>
      <c r="J79" s="59">
        <f>IF(J12="","",J12)</f>
        <v>46085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6.95" customHeight="1">
      <c r="A80" s="34"/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25.7" customHeight="1">
      <c r="A81" s="34"/>
      <c r="B81" s="35"/>
      <c r="C81" s="29" t="s">
        <v>23</v>
      </c>
      <c r="D81" s="36"/>
      <c r="E81" s="36"/>
      <c r="F81" s="27" t="str">
        <f>E15</f>
        <v>STATUTÁRNÍ MĚSTO TEPLICE</v>
      </c>
      <c r="G81" s="36"/>
      <c r="H81" s="36"/>
      <c r="I81" s="29" t="s">
        <v>31</v>
      </c>
      <c r="J81" s="32" t="str">
        <f>E21</f>
        <v>PROJEKTY CHLADNÝ s.r.o.</v>
      </c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5.2" customHeight="1">
      <c r="A82" s="34"/>
      <c r="B82" s="35"/>
      <c r="C82" s="29" t="s">
        <v>29</v>
      </c>
      <c r="D82" s="36"/>
      <c r="E82" s="36"/>
      <c r="F82" s="27" t="str">
        <f>IF(E18="","",E18)</f>
        <v>Vyplň údaj</v>
      </c>
      <c r="G82" s="36"/>
      <c r="H82" s="36"/>
      <c r="I82" s="29" t="s">
        <v>36</v>
      </c>
      <c r="J82" s="32" t="str">
        <f>E24</f>
        <v>Ladislav Marek</v>
      </c>
      <c r="K82" s="36"/>
      <c r="L82" s="10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10.3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10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11" customFormat="1" ht="29.25" customHeight="1">
      <c r="A84" s="146"/>
      <c r="B84" s="147"/>
      <c r="C84" s="148" t="s">
        <v>108</v>
      </c>
      <c r="D84" s="149" t="s">
        <v>59</v>
      </c>
      <c r="E84" s="149" t="s">
        <v>55</v>
      </c>
      <c r="F84" s="149" t="s">
        <v>56</v>
      </c>
      <c r="G84" s="149" t="s">
        <v>109</v>
      </c>
      <c r="H84" s="149" t="s">
        <v>110</v>
      </c>
      <c r="I84" s="149" t="s">
        <v>111</v>
      </c>
      <c r="J84" s="149" t="s">
        <v>99</v>
      </c>
      <c r="K84" s="150" t="s">
        <v>112</v>
      </c>
      <c r="L84" s="151"/>
      <c r="M84" s="68" t="s">
        <v>18</v>
      </c>
      <c r="N84" s="69" t="s">
        <v>44</v>
      </c>
      <c r="O84" s="69" t="s">
        <v>113</v>
      </c>
      <c r="P84" s="69" t="s">
        <v>114</v>
      </c>
      <c r="Q84" s="69" t="s">
        <v>115</v>
      </c>
      <c r="R84" s="69" t="s">
        <v>116</v>
      </c>
      <c r="S84" s="69" t="s">
        <v>117</v>
      </c>
      <c r="T84" s="70" t="s">
        <v>118</v>
      </c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</row>
    <row r="85" spans="1:65" s="2" customFormat="1" ht="22.9" customHeight="1">
      <c r="A85" s="34"/>
      <c r="B85" s="35"/>
      <c r="C85" s="75" t="s">
        <v>119</v>
      </c>
      <c r="D85" s="36"/>
      <c r="E85" s="36"/>
      <c r="F85" s="36"/>
      <c r="G85" s="36"/>
      <c r="H85" s="36"/>
      <c r="I85" s="36"/>
      <c r="J85" s="152">
        <f>BK85</f>
        <v>0</v>
      </c>
      <c r="K85" s="36"/>
      <c r="L85" s="39"/>
      <c r="M85" s="71"/>
      <c r="N85" s="153"/>
      <c r="O85" s="72"/>
      <c r="P85" s="154">
        <f>P86</f>
        <v>0</v>
      </c>
      <c r="Q85" s="72"/>
      <c r="R85" s="154">
        <f>R86</f>
        <v>12.779273399999999</v>
      </c>
      <c r="S85" s="72"/>
      <c r="T85" s="155">
        <f>T86</f>
        <v>22.558</v>
      </c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73</v>
      </c>
      <c r="AU85" s="17" t="s">
        <v>100</v>
      </c>
      <c r="BK85" s="156">
        <f>BK86</f>
        <v>0</v>
      </c>
    </row>
    <row r="86" spans="1:65" s="12" customFormat="1" ht="25.9" customHeight="1">
      <c r="B86" s="157"/>
      <c r="C86" s="158"/>
      <c r="D86" s="159" t="s">
        <v>73</v>
      </c>
      <c r="E86" s="160" t="s">
        <v>120</v>
      </c>
      <c r="F86" s="160" t="s">
        <v>121</v>
      </c>
      <c r="G86" s="158"/>
      <c r="H86" s="158"/>
      <c r="I86" s="161"/>
      <c r="J86" s="162">
        <f>BK86</f>
        <v>0</v>
      </c>
      <c r="K86" s="158"/>
      <c r="L86" s="163"/>
      <c r="M86" s="164"/>
      <c r="N86" s="165"/>
      <c r="O86" s="165"/>
      <c r="P86" s="166">
        <f>P87+P139+P174+P211+P223</f>
        <v>0</v>
      </c>
      <c r="Q86" s="165"/>
      <c r="R86" s="166">
        <f>R87+R139+R174+R211+R223</f>
        <v>12.779273399999999</v>
      </c>
      <c r="S86" s="165"/>
      <c r="T86" s="167">
        <f>T87+T139+T174+T211+T223</f>
        <v>22.558</v>
      </c>
      <c r="AR86" s="168" t="s">
        <v>82</v>
      </c>
      <c r="AT86" s="169" t="s">
        <v>73</v>
      </c>
      <c r="AU86" s="169" t="s">
        <v>74</v>
      </c>
      <c r="AY86" s="168" t="s">
        <v>122</v>
      </c>
      <c r="BK86" s="170">
        <f>BK87+BK139+BK174+BK211+BK223</f>
        <v>0</v>
      </c>
    </row>
    <row r="87" spans="1:65" s="12" customFormat="1" ht="22.9" customHeight="1">
      <c r="B87" s="157"/>
      <c r="C87" s="158"/>
      <c r="D87" s="159" t="s">
        <v>73</v>
      </c>
      <c r="E87" s="171" t="s">
        <v>82</v>
      </c>
      <c r="F87" s="171" t="s">
        <v>123</v>
      </c>
      <c r="G87" s="158"/>
      <c r="H87" s="158"/>
      <c r="I87" s="161"/>
      <c r="J87" s="172">
        <f>BK87</f>
        <v>0</v>
      </c>
      <c r="K87" s="158"/>
      <c r="L87" s="163"/>
      <c r="M87" s="164"/>
      <c r="N87" s="165"/>
      <c r="O87" s="165"/>
      <c r="P87" s="166">
        <f>SUM(P88:P138)</f>
        <v>0</v>
      </c>
      <c r="Q87" s="165"/>
      <c r="R87" s="166">
        <f>SUM(R88:R138)</f>
        <v>1.2000000000000001E-3</v>
      </c>
      <c r="S87" s="165"/>
      <c r="T87" s="167">
        <f>SUM(T88:T138)</f>
        <v>22.558</v>
      </c>
      <c r="AR87" s="168" t="s">
        <v>82</v>
      </c>
      <c r="AT87" s="169" t="s">
        <v>73</v>
      </c>
      <c r="AU87" s="169" t="s">
        <v>82</v>
      </c>
      <c r="AY87" s="168" t="s">
        <v>122</v>
      </c>
      <c r="BK87" s="170">
        <f>SUM(BK88:BK138)</f>
        <v>0</v>
      </c>
    </row>
    <row r="88" spans="1:65" s="2" customFormat="1" ht="37.9" customHeight="1">
      <c r="A88" s="34"/>
      <c r="B88" s="35"/>
      <c r="C88" s="173" t="s">
        <v>82</v>
      </c>
      <c r="D88" s="173" t="s">
        <v>124</v>
      </c>
      <c r="E88" s="174" t="s">
        <v>136</v>
      </c>
      <c r="F88" s="175" t="s">
        <v>137</v>
      </c>
      <c r="G88" s="176" t="s">
        <v>127</v>
      </c>
      <c r="H88" s="177">
        <v>20</v>
      </c>
      <c r="I88" s="178"/>
      <c r="J88" s="179">
        <f>ROUND(I88*H88,2)</f>
        <v>0</v>
      </c>
      <c r="K88" s="175" t="s">
        <v>128</v>
      </c>
      <c r="L88" s="39"/>
      <c r="M88" s="180" t="s">
        <v>18</v>
      </c>
      <c r="N88" s="181" t="s">
        <v>45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0.26</v>
      </c>
      <c r="T88" s="183">
        <f>S88*H88</f>
        <v>5.2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129</v>
      </c>
      <c r="AT88" s="184" t="s">
        <v>124</v>
      </c>
      <c r="AU88" s="184" t="s">
        <v>84</v>
      </c>
      <c r="AY88" s="17" t="s">
        <v>122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82</v>
      </c>
      <c r="BK88" s="185">
        <f>ROUND(I88*H88,2)</f>
        <v>0</v>
      </c>
      <c r="BL88" s="17" t="s">
        <v>129</v>
      </c>
      <c r="BM88" s="184" t="s">
        <v>138</v>
      </c>
    </row>
    <row r="89" spans="1:65" s="2" customFormat="1">
      <c r="A89" s="34"/>
      <c r="B89" s="35"/>
      <c r="C89" s="36"/>
      <c r="D89" s="186" t="s">
        <v>131</v>
      </c>
      <c r="E89" s="36"/>
      <c r="F89" s="187" t="s">
        <v>139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131</v>
      </c>
      <c r="AU89" s="17" t="s">
        <v>84</v>
      </c>
    </row>
    <row r="90" spans="1:65" s="13" customFormat="1">
      <c r="B90" s="191"/>
      <c r="C90" s="192"/>
      <c r="D90" s="193" t="s">
        <v>133</v>
      </c>
      <c r="E90" s="194" t="s">
        <v>18</v>
      </c>
      <c r="F90" s="195" t="s">
        <v>142</v>
      </c>
      <c r="G90" s="192"/>
      <c r="H90" s="194" t="s">
        <v>18</v>
      </c>
      <c r="I90" s="196"/>
      <c r="J90" s="192"/>
      <c r="K90" s="192"/>
      <c r="L90" s="197"/>
      <c r="M90" s="198"/>
      <c r="N90" s="199"/>
      <c r="O90" s="199"/>
      <c r="P90" s="199"/>
      <c r="Q90" s="199"/>
      <c r="R90" s="199"/>
      <c r="S90" s="199"/>
      <c r="T90" s="200"/>
      <c r="AT90" s="201" t="s">
        <v>133</v>
      </c>
      <c r="AU90" s="201" t="s">
        <v>84</v>
      </c>
      <c r="AV90" s="13" t="s">
        <v>82</v>
      </c>
      <c r="AW90" s="13" t="s">
        <v>35</v>
      </c>
      <c r="AX90" s="13" t="s">
        <v>74</v>
      </c>
      <c r="AY90" s="201" t="s">
        <v>122</v>
      </c>
    </row>
    <row r="91" spans="1:65" s="14" customFormat="1">
      <c r="B91" s="202"/>
      <c r="C91" s="203"/>
      <c r="D91" s="193" t="s">
        <v>133</v>
      </c>
      <c r="E91" s="204" t="s">
        <v>18</v>
      </c>
      <c r="F91" s="205" t="s">
        <v>501</v>
      </c>
      <c r="G91" s="203"/>
      <c r="H91" s="206">
        <v>20</v>
      </c>
      <c r="I91" s="207"/>
      <c r="J91" s="203"/>
      <c r="K91" s="203"/>
      <c r="L91" s="208"/>
      <c r="M91" s="209"/>
      <c r="N91" s="210"/>
      <c r="O91" s="210"/>
      <c r="P91" s="210"/>
      <c r="Q91" s="210"/>
      <c r="R91" s="210"/>
      <c r="S91" s="210"/>
      <c r="T91" s="211"/>
      <c r="AT91" s="212" t="s">
        <v>133</v>
      </c>
      <c r="AU91" s="212" t="s">
        <v>84</v>
      </c>
      <c r="AV91" s="14" t="s">
        <v>84</v>
      </c>
      <c r="AW91" s="14" t="s">
        <v>35</v>
      </c>
      <c r="AX91" s="14" t="s">
        <v>82</v>
      </c>
      <c r="AY91" s="212" t="s">
        <v>122</v>
      </c>
    </row>
    <row r="92" spans="1:65" s="2" customFormat="1" ht="37.9" customHeight="1">
      <c r="A92" s="34"/>
      <c r="B92" s="35"/>
      <c r="C92" s="173" t="s">
        <v>84</v>
      </c>
      <c r="D92" s="173" t="s">
        <v>124</v>
      </c>
      <c r="E92" s="174" t="s">
        <v>159</v>
      </c>
      <c r="F92" s="175" t="s">
        <v>160</v>
      </c>
      <c r="G92" s="176" t="s">
        <v>127</v>
      </c>
      <c r="H92" s="177">
        <v>20</v>
      </c>
      <c r="I92" s="178"/>
      <c r="J92" s="179">
        <f>ROUND(I92*H92,2)</f>
        <v>0</v>
      </c>
      <c r="K92" s="175" t="s">
        <v>128</v>
      </c>
      <c r="L92" s="39"/>
      <c r="M92" s="180" t="s">
        <v>18</v>
      </c>
      <c r="N92" s="181" t="s">
        <v>45</v>
      </c>
      <c r="O92" s="64"/>
      <c r="P92" s="182">
        <f>O92*H92</f>
        <v>0</v>
      </c>
      <c r="Q92" s="182">
        <v>0</v>
      </c>
      <c r="R92" s="182">
        <f>Q92*H92</f>
        <v>0</v>
      </c>
      <c r="S92" s="182">
        <v>0.44</v>
      </c>
      <c r="T92" s="183">
        <f>S92*H92</f>
        <v>8.8000000000000007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4" t="s">
        <v>129</v>
      </c>
      <c r="AT92" s="184" t="s">
        <v>124</v>
      </c>
      <c r="AU92" s="184" t="s">
        <v>84</v>
      </c>
      <c r="AY92" s="17" t="s">
        <v>122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7" t="s">
        <v>82</v>
      </c>
      <c r="BK92" s="185">
        <f>ROUND(I92*H92,2)</f>
        <v>0</v>
      </c>
      <c r="BL92" s="17" t="s">
        <v>129</v>
      </c>
      <c r="BM92" s="184" t="s">
        <v>502</v>
      </c>
    </row>
    <row r="93" spans="1:65" s="2" customFormat="1">
      <c r="A93" s="34"/>
      <c r="B93" s="35"/>
      <c r="C93" s="36"/>
      <c r="D93" s="186" t="s">
        <v>131</v>
      </c>
      <c r="E93" s="36"/>
      <c r="F93" s="187" t="s">
        <v>162</v>
      </c>
      <c r="G93" s="36"/>
      <c r="H93" s="36"/>
      <c r="I93" s="188"/>
      <c r="J93" s="36"/>
      <c r="K93" s="36"/>
      <c r="L93" s="39"/>
      <c r="M93" s="189"/>
      <c r="N93" s="190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131</v>
      </c>
      <c r="AU93" s="17" t="s">
        <v>84</v>
      </c>
    </row>
    <row r="94" spans="1:65" s="13" customFormat="1">
      <c r="B94" s="191"/>
      <c r="C94" s="192"/>
      <c r="D94" s="193" t="s">
        <v>133</v>
      </c>
      <c r="E94" s="194" t="s">
        <v>18</v>
      </c>
      <c r="F94" s="195" t="s">
        <v>142</v>
      </c>
      <c r="G94" s="192"/>
      <c r="H94" s="194" t="s">
        <v>18</v>
      </c>
      <c r="I94" s="196"/>
      <c r="J94" s="192"/>
      <c r="K94" s="192"/>
      <c r="L94" s="197"/>
      <c r="M94" s="198"/>
      <c r="N94" s="199"/>
      <c r="O94" s="199"/>
      <c r="P94" s="199"/>
      <c r="Q94" s="199"/>
      <c r="R94" s="199"/>
      <c r="S94" s="199"/>
      <c r="T94" s="200"/>
      <c r="AT94" s="201" t="s">
        <v>133</v>
      </c>
      <c r="AU94" s="201" t="s">
        <v>84</v>
      </c>
      <c r="AV94" s="13" t="s">
        <v>82</v>
      </c>
      <c r="AW94" s="13" t="s">
        <v>35</v>
      </c>
      <c r="AX94" s="13" t="s">
        <v>74</v>
      </c>
      <c r="AY94" s="201" t="s">
        <v>122</v>
      </c>
    </row>
    <row r="95" spans="1:65" s="14" customFormat="1">
      <c r="B95" s="202"/>
      <c r="C95" s="203"/>
      <c r="D95" s="193" t="s">
        <v>133</v>
      </c>
      <c r="E95" s="204" t="s">
        <v>18</v>
      </c>
      <c r="F95" s="205" t="s">
        <v>501</v>
      </c>
      <c r="G95" s="203"/>
      <c r="H95" s="206">
        <v>20</v>
      </c>
      <c r="I95" s="207"/>
      <c r="J95" s="203"/>
      <c r="K95" s="203"/>
      <c r="L95" s="208"/>
      <c r="M95" s="209"/>
      <c r="N95" s="210"/>
      <c r="O95" s="210"/>
      <c r="P95" s="210"/>
      <c r="Q95" s="210"/>
      <c r="R95" s="210"/>
      <c r="S95" s="210"/>
      <c r="T95" s="211"/>
      <c r="AT95" s="212" t="s">
        <v>133</v>
      </c>
      <c r="AU95" s="212" t="s">
        <v>84</v>
      </c>
      <c r="AV95" s="14" t="s">
        <v>84</v>
      </c>
      <c r="AW95" s="14" t="s">
        <v>35</v>
      </c>
      <c r="AX95" s="14" t="s">
        <v>82</v>
      </c>
      <c r="AY95" s="212" t="s">
        <v>122</v>
      </c>
    </row>
    <row r="96" spans="1:65" s="2" customFormat="1" ht="24.2" customHeight="1">
      <c r="A96" s="34"/>
      <c r="B96" s="35"/>
      <c r="C96" s="173" t="s">
        <v>145</v>
      </c>
      <c r="D96" s="173" t="s">
        <v>124</v>
      </c>
      <c r="E96" s="174" t="s">
        <v>178</v>
      </c>
      <c r="F96" s="175" t="s">
        <v>179</v>
      </c>
      <c r="G96" s="176" t="s">
        <v>127</v>
      </c>
      <c r="H96" s="177">
        <v>16</v>
      </c>
      <c r="I96" s="178"/>
      <c r="J96" s="179">
        <f>ROUND(I96*H96,2)</f>
        <v>0</v>
      </c>
      <c r="K96" s="175" t="s">
        <v>128</v>
      </c>
      <c r="L96" s="39"/>
      <c r="M96" s="180" t="s">
        <v>18</v>
      </c>
      <c r="N96" s="181" t="s">
        <v>45</v>
      </c>
      <c r="O96" s="64"/>
      <c r="P96" s="182">
        <f>O96*H96</f>
        <v>0</v>
      </c>
      <c r="Q96" s="182">
        <v>1.0000000000000001E-5</v>
      </c>
      <c r="R96" s="182">
        <f>Q96*H96</f>
        <v>1.6000000000000001E-4</v>
      </c>
      <c r="S96" s="182">
        <v>9.1999999999999998E-2</v>
      </c>
      <c r="T96" s="183">
        <f>S96*H96</f>
        <v>1.472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4" t="s">
        <v>129</v>
      </c>
      <c r="AT96" s="184" t="s">
        <v>124</v>
      </c>
      <c r="AU96" s="184" t="s">
        <v>84</v>
      </c>
      <c r="AY96" s="17" t="s">
        <v>122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7" t="s">
        <v>82</v>
      </c>
      <c r="BK96" s="185">
        <f>ROUND(I96*H96,2)</f>
        <v>0</v>
      </c>
      <c r="BL96" s="17" t="s">
        <v>129</v>
      </c>
      <c r="BM96" s="184" t="s">
        <v>180</v>
      </c>
    </row>
    <row r="97" spans="1:65" s="2" customFormat="1">
      <c r="A97" s="34"/>
      <c r="B97" s="35"/>
      <c r="C97" s="36"/>
      <c r="D97" s="186" t="s">
        <v>131</v>
      </c>
      <c r="E97" s="36"/>
      <c r="F97" s="187" t="s">
        <v>181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131</v>
      </c>
      <c r="AU97" s="17" t="s">
        <v>84</v>
      </c>
    </row>
    <row r="98" spans="1:65" s="13" customFormat="1">
      <c r="B98" s="191"/>
      <c r="C98" s="192"/>
      <c r="D98" s="193" t="s">
        <v>133</v>
      </c>
      <c r="E98" s="194" t="s">
        <v>18</v>
      </c>
      <c r="F98" s="195" t="s">
        <v>182</v>
      </c>
      <c r="G98" s="192"/>
      <c r="H98" s="194" t="s">
        <v>18</v>
      </c>
      <c r="I98" s="196"/>
      <c r="J98" s="192"/>
      <c r="K98" s="192"/>
      <c r="L98" s="197"/>
      <c r="M98" s="198"/>
      <c r="N98" s="199"/>
      <c r="O98" s="199"/>
      <c r="P98" s="199"/>
      <c r="Q98" s="199"/>
      <c r="R98" s="199"/>
      <c r="S98" s="199"/>
      <c r="T98" s="200"/>
      <c r="AT98" s="201" t="s">
        <v>133</v>
      </c>
      <c r="AU98" s="201" t="s">
        <v>84</v>
      </c>
      <c r="AV98" s="13" t="s">
        <v>82</v>
      </c>
      <c r="AW98" s="13" t="s">
        <v>35</v>
      </c>
      <c r="AX98" s="13" t="s">
        <v>74</v>
      </c>
      <c r="AY98" s="201" t="s">
        <v>122</v>
      </c>
    </row>
    <row r="99" spans="1:65" s="14" customFormat="1">
      <c r="B99" s="202"/>
      <c r="C99" s="203"/>
      <c r="D99" s="193" t="s">
        <v>133</v>
      </c>
      <c r="E99" s="204" t="s">
        <v>18</v>
      </c>
      <c r="F99" s="205" t="s">
        <v>503</v>
      </c>
      <c r="G99" s="203"/>
      <c r="H99" s="206">
        <v>16</v>
      </c>
      <c r="I99" s="207"/>
      <c r="J99" s="203"/>
      <c r="K99" s="203"/>
      <c r="L99" s="208"/>
      <c r="M99" s="209"/>
      <c r="N99" s="210"/>
      <c r="O99" s="210"/>
      <c r="P99" s="210"/>
      <c r="Q99" s="210"/>
      <c r="R99" s="210"/>
      <c r="S99" s="210"/>
      <c r="T99" s="211"/>
      <c r="AT99" s="212" t="s">
        <v>133</v>
      </c>
      <c r="AU99" s="212" t="s">
        <v>84</v>
      </c>
      <c r="AV99" s="14" t="s">
        <v>84</v>
      </c>
      <c r="AW99" s="14" t="s">
        <v>35</v>
      </c>
      <c r="AX99" s="14" t="s">
        <v>82</v>
      </c>
      <c r="AY99" s="212" t="s">
        <v>122</v>
      </c>
    </row>
    <row r="100" spans="1:65" s="2" customFormat="1" ht="24.2" customHeight="1">
      <c r="A100" s="34"/>
      <c r="B100" s="35"/>
      <c r="C100" s="173" t="s">
        <v>129</v>
      </c>
      <c r="D100" s="173" t="s">
        <v>124</v>
      </c>
      <c r="E100" s="174" t="s">
        <v>185</v>
      </c>
      <c r="F100" s="175" t="s">
        <v>186</v>
      </c>
      <c r="G100" s="176" t="s">
        <v>127</v>
      </c>
      <c r="H100" s="177">
        <v>16</v>
      </c>
      <c r="I100" s="178"/>
      <c r="J100" s="179">
        <f>ROUND(I100*H100,2)</f>
        <v>0</v>
      </c>
      <c r="K100" s="175" t="s">
        <v>128</v>
      </c>
      <c r="L100" s="39"/>
      <c r="M100" s="180" t="s">
        <v>18</v>
      </c>
      <c r="N100" s="181" t="s">
        <v>45</v>
      </c>
      <c r="O100" s="64"/>
      <c r="P100" s="182">
        <f>O100*H100</f>
        <v>0</v>
      </c>
      <c r="Q100" s="182">
        <v>2.0000000000000002E-5</v>
      </c>
      <c r="R100" s="182">
        <f>Q100*H100</f>
        <v>3.2000000000000003E-4</v>
      </c>
      <c r="S100" s="182">
        <v>0.161</v>
      </c>
      <c r="T100" s="183">
        <f>S100*H100</f>
        <v>2.5760000000000001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4" t="s">
        <v>129</v>
      </c>
      <c r="AT100" s="184" t="s">
        <v>124</v>
      </c>
      <c r="AU100" s="184" t="s">
        <v>84</v>
      </c>
      <c r="AY100" s="17" t="s">
        <v>122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17" t="s">
        <v>82</v>
      </c>
      <c r="BK100" s="185">
        <f>ROUND(I100*H100,2)</f>
        <v>0</v>
      </c>
      <c r="BL100" s="17" t="s">
        <v>129</v>
      </c>
      <c r="BM100" s="184" t="s">
        <v>187</v>
      </c>
    </row>
    <row r="101" spans="1:65" s="2" customFormat="1">
      <c r="A101" s="34"/>
      <c r="B101" s="35"/>
      <c r="C101" s="36"/>
      <c r="D101" s="186" t="s">
        <v>131</v>
      </c>
      <c r="E101" s="36"/>
      <c r="F101" s="187" t="s">
        <v>188</v>
      </c>
      <c r="G101" s="36"/>
      <c r="H101" s="36"/>
      <c r="I101" s="188"/>
      <c r="J101" s="36"/>
      <c r="K101" s="36"/>
      <c r="L101" s="39"/>
      <c r="M101" s="189"/>
      <c r="N101" s="190"/>
      <c r="O101" s="64"/>
      <c r="P101" s="64"/>
      <c r="Q101" s="64"/>
      <c r="R101" s="64"/>
      <c r="S101" s="64"/>
      <c r="T101" s="65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131</v>
      </c>
      <c r="AU101" s="17" t="s">
        <v>84</v>
      </c>
    </row>
    <row r="102" spans="1:65" s="13" customFormat="1">
      <c r="B102" s="191"/>
      <c r="C102" s="192"/>
      <c r="D102" s="193" t="s">
        <v>133</v>
      </c>
      <c r="E102" s="194" t="s">
        <v>18</v>
      </c>
      <c r="F102" s="195" t="s">
        <v>182</v>
      </c>
      <c r="G102" s="192"/>
      <c r="H102" s="194" t="s">
        <v>18</v>
      </c>
      <c r="I102" s="196"/>
      <c r="J102" s="192"/>
      <c r="K102" s="192"/>
      <c r="L102" s="197"/>
      <c r="M102" s="198"/>
      <c r="N102" s="199"/>
      <c r="O102" s="199"/>
      <c r="P102" s="199"/>
      <c r="Q102" s="199"/>
      <c r="R102" s="199"/>
      <c r="S102" s="199"/>
      <c r="T102" s="200"/>
      <c r="AT102" s="201" t="s">
        <v>133</v>
      </c>
      <c r="AU102" s="201" t="s">
        <v>84</v>
      </c>
      <c r="AV102" s="13" t="s">
        <v>82</v>
      </c>
      <c r="AW102" s="13" t="s">
        <v>35</v>
      </c>
      <c r="AX102" s="13" t="s">
        <v>74</v>
      </c>
      <c r="AY102" s="201" t="s">
        <v>122</v>
      </c>
    </row>
    <row r="103" spans="1:65" s="14" customFormat="1">
      <c r="B103" s="202"/>
      <c r="C103" s="203"/>
      <c r="D103" s="193" t="s">
        <v>133</v>
      </c>
      <c r="E103" s="204" t="s">
        <v>18</v>
      </c>
      <c r="F103" s="205" t="s">
        <v>503</v>
      </c>
      <c r="G103" s="203"/>
      <c r="H103" s="206">
        <v>16</v>
      </c>
      <c r="I103" s="207"/>
      <c r="J103" s="203"/>
      <c r="K103" s="203"/>
      <c r="L103" s="208"/>
      <c r="M103" s="209"/>
      <c r="N103" s="210"/>
      <c r="O103" s="210"/>
      <c r="P103" s="210"/>
      <c r="Q103" s="210"/>
      <c r="R103" s="210"/>
      <c r="S103" s="210"/>
      <c r="T103" s="211"/>
      <c r="AT103" s="212" t="s">
        <v>133</v>
      </c>
      <c r="AU103" s="212" t="s">
        <v>84</v>
      </c>
      <c r="AV103" s="14" t="s">
        <v>84</v>
      </c>
      <c r="AW103" s="14" t="s">
        <v>35</v>
      </c>
      <c r="AX103" s="14" t="s">
        <v>82</v>
      </c>
      <c r="AY103" s="212" t="s">
        <v>122</v>
      </c>
    </row>
    <row r="104" spans="1:65" s="2" customFormat="1" ht="24.2" customHeight="1">
      <c r="A104" s="34"/>
      <c r="B104" s="35"/>
      <c r="C104" s="173" t="s">
        <v>158</v>
      </c>
      <c r="D104" s="173" t="s">
        <v>124</v>
      </c>
      <c r="E104" s="174" t="s">
        <v>190</v>
      </c>
      <c r="F104" s="175" t="s">
        <v>191</v>
      </c>
      <c r="G104" s="176" t="s">
        <v>192</v>
      </c>
      <c r="H104" s="177">
        <v>22</v>
      </c>
      <c r="I104" s="178"/>
      <c r="J104" s="179">
        <f>ROUND(I104*H104,2)</f>
        <v>0</v>
      </c>
      <c r="K104" s="175" t="s">
        <v>128</v>
      </c>
      <c r="L104" s="39"/>
      <c r="M104" s="180" t="s">
        <v>18</v>
      </c>
      <c r="N104" s="181" t="s">
        <v>45</v>
      </c>
      <c r="O104" s="64"/>
      <c r="P104" s="182">
        <f>O104*H104</f>
        <v>0</v>
      </c>
      <c r="Q104" s="182">
        <v>0</v>
      </c>
      <c r="R104" s="182">
        <f>Q104*H104</f>
        <v>0</v>
      </c>
      <c r="S104" s="182">
        <v>0.20499999999999999</v>
      </c>
      <c r="T104" s="183">
        <f>S104*H104</f>
        <v>4.51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4" t="s">
        <v>129</v>
      </c>
      <c r="AT104" s="184" t="s">
        <v>124</v>
      </c>
      <c r="AU104" s="184" t="s">
        <v>84</v>
      </c>
      <c r="AY104" s="17" t="s">
        <v>122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7" t="s">
        <v>82</v>
      </c>
      <c r="BK104" s="185">
        <f>ROUND(I104*H104,2)</f>
        <v>0</v>
      </c>
      <c r="BL104" s="17" t="s">
        <v>129</v>
      </c>
      <c r="BM104" s="184" t="s">
        <v>193</v>
      </c>
    </row>
    <row r="105" spans="1:65" s="2" customFormat="1">
      <c r="A105" s="34"/>
      <c r="B105" s="35"/>
      <c r="C105" s="36"/>
      <c r="D105" s="186" t="s">
        <v>131</v>
      </c>
      <c r="E105" s="36"/>
      <c r="F105" s="187" t="s">
        <v>194</v>
      </c>
      <c r="G105" s="36"/>
      <c r="H105" s="36"/>
      <c r="I105" s="188"/>
      <c r="J105" s="36"/>
      <c r="K105" s="36"/>
      <c r="L105" s="39"/>
      <c r="M105" s="189"/>
      <c r="N105" s="190"/>
      <c r="O105" s="64"/>
      <c r="P105" s="64"/>
      <c r="Q105" s="64"/>
      <c r="R105" s="64"/>
      <c r="S105" s="64"/>
      <c r="T105" s="65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131</v>
      </c>
      <c r="AU105" s="17" t="s">
        <v>84</v>
      </c>
    </row>
    <row r="106" spans="1:65" s="14" customFormat="1">
      <c r="B106" s="202"/>
      <c r="C106" s="203"/>
      <c r="D106" s="193" t="s">
        <v>133</v>
      </c>
      <c r="E106" s="204" t="s">
        <v>18</v>
      </c>
      <c r="F106" s="205" t="s">
        <v>504</v>
      </c>
      <c r="G106" s="203"/>
      <c r="H106" s="206">
        <v>22</v>
      </c>
      <c r="I106" s="207"/>
      <c r="J106" s="203"/>
      <c r="K106" s="203"/>
      <c r="L106" s="208"/>
      <c r="M106" s="209"/>
      <c r="N106" s="210"/>
      <c r="O106" s="210"/>
      <c r="P106" s="210"/>
      <c r="Q106" s="210"/>
      <c r="R106" s="210"/>
      <c r="S106" s="210"/>
      <c r="T106" s="211"/>
      <c r="AT106" s="212" t="s">
        <v>133</v>
      </c>
      <c r="AU106" s="212" t="s">
        <v>84</v>
      </c>
      <c r="AV106" s="14" t="s">
        <v>84</v>
      </c>
      <c r="AW106" s="14" t="s">
        <v>35</v>
      </c>
      <c r="AX106" s="14" t="s">
        <v>82</v>
      </c>
      <c r="AY106" s="212" t="s">
        <v>122</v>
      </c>
    </row>
    <row r="107" spans="1:65" s="2" customFormat="1" ht="16.5" customHeight="1">
      <c r="A107" s="34"/>
      <c r="B107" s="35"/>
      <c r="C107" s="173" t="s">
        <v>165</v>
      </c>
      <c r="D107" s="173" t="s">
        <v>124</v>
      </c>
      <c r="E107" s="174" t="s">
        <v>197</v>
      </c>
      <c r="F107" s="175" t="s">
        <v>198</v>
      </c>
      <c r="G107" s="176" t="s">
        <v>127</v>
      </c>
      <c r="H107" s="177">
        <v>34</v>
      </c>
      <c r="I107" s="178"/>
      <c r="J107" s="179">
        <f>ROUND(I107*H107,2)</f>
        <v>0</v>
      </c>
      <c r="K107" s="175" t="s">
        <v>128</v>
      </c>
      <c r="L107" s="39"/>
      <c r="M107" s="180" t="s">
        <v>18</v>
      </c>
      <c r="N107" s="181" t="s">
        <v>45</v>
      </c>
      <c r="O107" s="64"/>
      <c r="P107" s="182">
        <f>O107*H107</f>
        <v>0</v>
      </c>
      <c r="Q107" s="182">
        <v>0</v>
      </c>
      <c r="R107" s="182">
        <f>Q107*H107</f>
        <v>0</v>
      </c>
      <c r="S107" s="182">
        <v>0</v>
      </c>
      <c r="T107" s="183">
        <f>S107*H107</f>
        <v>0</v>
      </c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R107" s="184" t="s">
        <v>129</v>
      </c>
      <c r="AT107" s="184" t="s">
        <v>124</v>
      </c>
      <c r="AU107" s="184" t="s">
        <v>84</v>
      </c>
      <c r="AY107" s="17" t="s">
        <v>122</v>
      </c>
      <c r="BE107" s="185">
        <f>IF(N107="základní",J107,0)</f>
        <v>0</v>
      </c>
      <c r="BF107" s="185">
        <f>IF(N107="snížená",J107,0)</f>
        <v>0</v>
      </c>
      <c r="BG107" s="185">
        <f>IF(N107="zákl. přenesená",J107,0)</f>
        <v>0</v>
      </c>
      <c r="BH107" s="185">
        <f>IF(N107="sníž. přenesená",J107,0)</f>
        <v>0</v>
      </c>
      <c r="BI107" s="185">
        <f>IF(N107="nulová",J107,0)</f>
        <v>0</v>
      </c>
      <c r="BJ107" s="17" t="s">
        <v>82</v>
      </c>
      <c r="BK107" s="185">
        <f>ROUND(I107*H107,2)</f>
        <v>0</v>
      </c>
      <c r="BL107" s="17" t="s">
        <v>129</v>
      </c>
      <c r="BM107" s="184" t="s">
        <v>505</v>
      </c>
    </row>
    <row r="108" spans="1:65" s="2" customFormat="1">
      <c r="A108" s="34"/>
      <c r="B108" s="35"/>
      <c r="C108" s="36"/>
      <c r="D108" s="186" t="s">
        <v>131</v>
      </c>
      <c r="E108" s="36"/>
      <c r="F108" s="187" t="s">
        <v>200</v>
      </c>
      <c r="G108" s="36"/>
      <c r="H108" s="36"/>
      <c r="I108" s="188"/>
      <c r="J108" s="36"/>
      <c r="K108" s="36"/>
      <c r="L108" s="39"/>
      <c r="M108" s="189"/>
      <c r="N108" s="190"/>
      <c r="O108" s="64"/>
      <c r="P108" s="64"/>
      <c r="Q108" s="64"/>
      <c r="R108" s="64"/>
      <c r="S108" s="64"/>
      <c r="T108" s="65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T108" s="17" t="s">
        <v>131</v>
      </c>
      <c r="AU108" s="17" t="s">
        <v>84</v>
      </c>
    </row>
    <row r="109" spans="1:65" s="13" customFormat="1">
      <c r="B109" s="191"/>
      <c r="C109" s="192"/>
      <c r="D109" s="193" t="s">
        <v>133</v>
      </c>
      <c r="E109" s="194" t="s">
        <v>18</v>
      </c>
      <c r="F109" s="195" t="s">
        <v>506</v>
      </c>
      <c r="G109" s="192"/>
      <c r="H109" s="194" t="s">
        <v>18</v>
      </c>
      <c r="I109" s="196"/>
      <c r="J109" s="192"/>
      <c r="K109" s="192"/>
      <c r="L109" s="197"/>
      <c r="M109" s="198"/>
      <c r="N109" s="199"/>
      <c r="O109" s="199"/>
      <c r="P109" s="199"/>
      <c r="Q109" s="199"/>
      <c r="R109" s="199"/>
      <c r="S109" s="199"/>
      <c r="T109" s="200"/>
      <c r="AT109" s="201" t="s">
        <v>133</v>
      </c>
      <c r="AU109" s="201" t="s">
        <v>84</v>
      </c>
      <c r="AV109" s="13" t="s">
        <v>82</v>
      </c>
      <c r="AW109" s="13" t="s">
        <v>35</v>
      </c>
      <c r="AX109" s="13" t="s">
        <v>74</v>
      </c>
      <c r="AY109" s="201" t="s">
        <v>122</v>
      </c>
    </row>
    <row r="110" spans="1:65" s="14" customFormat="1">
      <c r="B110" s="202"/>
      <c r="C110" s="203"/>
      <c r="D110" s="193" t="s">
        <v>133</v>
      </c>
      <c r="E110" s="204" t="s">
        <v>18</v>
      </c>
      <c r="F110" s="205" t="s">
        <v>503</v>
      </c>
      <c r="G110" s="203"/>
      <c r="H110" s="206">
        <v>16</v>
      </c>
      <c r="I110" s="207"/>
      <c r="J110" s="203"/>
      <c r="K110" s="203"/>
      <c r="L110" s="208"/>
      <c r="M110" s="209"/>
      <c r="N110" s="210"/>
      <c r="O110" s="210"/>
      <c r="P110" s="210"/>
      <c r="Q110" s="210"/>
      <c r="R110" s="210"/>
      <c r="S110" s="210"/>
      <c r="T110" s="211"/>
      <c r="AT110" s="212" t="s">
        <v>133</v>
      </c>
      <c r="AU110" s="212" t="s">
        <v>84</v>
      </c>
      <c r="AV110" s="14" t="s">
        <v>84</v>
      </c>
      <c r="AW110" s="14" t="s">
        <v>35</v>
      </c>
      <c r="AX110" s="14" t="s">
        <v>74</v>
      </c>
      <c r="AY110" s="212" t="s">
        <v>122</v>
      </c>
    </row>
    <row r="111" spans="1:65" s="13" customFormat="1">
      <c r="B111" s="191"/>
      <c r="C111" s="192"/>
      <c r="D111" s="193" t="s">
        <v>133</v>
      </c>
      <c r="E111" s="194" t="s">
        <v>18</v>
      </c>
      <c r="F111" s="195" t="s">
        <v>507</v>
      </c>
      <c r="G111" s="192"/>
      <c r="H111" s="194" t="s">
        <v>18</v>
      </c>
      <c r="I111" s="196"/>
      <c r="J111" s="192"/>
      <c r="K111" s="192"/>
      <c r="L111" s="197"/>
      <c r="M111" s="198"/>
      <c r="N111" s="199"/>
      <c r="O111" s="199"/>
      <c r="P111" s="199"/>
      <c r="Q111" s="199"/>
      <c r="R111" s="199"/>
      <c r="S111" s="199"/>
      <c r="T111" s="200"/>
      <c r="AT111" s="201" t="s">
        <v>133</v>
      </c>
      <c r="AU111" s="201" t="s">
        <v>84</v>
      </c>
      <c r="AV111" s="13" t="s">
        <v>82</v>
      </c>
      <c r="AW111" s="13" t="s">
        <v>35</v>
      </c>
      <c r="AX111" s="13" t="s">
        <v>74</v>
      </c>
      <c r="AY111" s="201" t="s">
        <v>122</v>
      </c>
    </row>
    <row r="112" spans="1:65" s="14" customFormat="1">
      <c r="B112" s="202"/>
      <c r="C112" s="203"/>
      <c r="D112" s="193" t="s">
        <v>133</v>
      </c>
      <c r="E112" s="204" t="s">
        <v>18</v>
      </c>
      <c r="F112" s="205" t="s">
        <v>508</v>
      </c>
      <c r="G112" s="203"/>
      <c r="H112" s="206">
        <v>18</v>
      </c>
      <c r="I112" s="207"/>
      <c r="J112" s="203"/>
      <c r="K112" s="203"/>
      <c r="L112" s="208"/>
      <c r="M112" s="209"/>
      <c r="N112" s="210"/>
      <c r="O112" s="210"/>
      <c r="P112" s="210"/>
      <c r="Q112" s="210"/>
      <c r="R112" s="210"/>
      <c r="S112" s="210"/>
      <c r="T112" s="211"/>
      <c r="AT112" s="212" t="s">
        <v>133</v>
      </c>
      <c r="AU112" s="212" t="s">
        <v>84</v>
      </c>
      <c r="AV112" s="14" t="s">
        <v>84</v>
      </c>
      <c r="AW112" s="14" t="s">
        <v>35</v>
      </c>
      <c r="AX112" s="14" t="s">
        <v>74</v>
      </c>
      <c r="AY112" s="212" t="s">
        <v>122</v>
      </c>
    </row>
    <row r="113" spans="1:65" s="15" customFormat="1">
      <c r="B113" s="213"/>
      <c r="C113" s="214"/>
      <c r="D113" s="193" t="s">
        <v>133</v>
      </c>
      <c r="E113" s="215" t="s">
        <v>18</v>
      </c>
      <c r="F113" s="216" t="s">
        <v>144</v>
      </c>
      <c r="G113" s="214"/>
      <c r="H113" s="217">
        <v>34</v>
      </c>
      <c r="I113" s="218"/>
      <c r="J113" s="214"/>
      <c r="K113" s="214"/>
      <c r="L113" s="219"/>
      <c r="M113" s="220"/>
      <c r="N113" s="221"/>
      <c r="O113" s="221"/>
      <c r="P113" s="221"/>
      <c r="Q113" s="221"/>
      <c r="R113" s="221"/>
      <c r="S113" s="221"/>
      <c r="T113" s="222"/>
      <c r="AT113" s="223" t="s">
        <v>133</v>
      </c>
      <c r="AU113" s="223" t="s">
        <v>84</v>
      </c>
      <c r="AV113" s="15" t="s">
        <v>129</v>
      </c>
      <c r="AW113" s="15" t="s">
        <v>35</v>
      </c>
      <c r="AX113" s="15" t="s">
        <v>82</v>
      </c>
      <c r="AY113" s="223" t="s">
        <v>122</v>
      </c>
    </row>
    <row r="114" spans="1:65" s="2" customFormat="1" ht="16.5" customHeight="1">
      <c r="A114" s="34"/>
      <c r="B114" s="35"/>
      <c r="C114" s="173" t="s">
        <v>172</v>
      </c>
      <c r="D114" s="173" t="s">
        <v>124</v>
      </c>
      <c r="E114" s="174" t="s">
        <v>205</v>
      </c>
      <c r="F114" s="175" t="s">
        <v>206</v>
      </c>
      <c r="G114" s="176" t="s">
        <v>207</v>
      </c>
      <c r="H114" s="177">
        <v>2.5</v>
      </c>
      <c r="I114" s="178"/>
      <c r="J114" s="179">
        <f>ROUND(I114*H114,2)</f>
        <v>0</v>
      </c>
      <c r="K114" s="175" t="s">
        <v>128</v>
      </c>
      <c r="L114" s="39"/>
      <c r="M114" s="180" t="s">
        <v>18</v>
      </c>
      <c r="N114" s="181" t="s">
        <v>45</v>
      </c>
      <c r="O114" s="64"/>
      <c r="P114" s="182">
        <f>O114*H114</f>
        <v>0</v>
      </c>
      <c r="Q114" s="182">
        <v>0</v>
      </c>
      <c r="R114" s="182">
        <f>Q114*H114</f>
        <v>0</v>
      </c>
      <c r="S114" s="182">
        <v>0</v>
      </c>
      <c r="T114" s="183">
        <f>S114*H114</f>
        <v>0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84" t="s">
        <v>129</v>
      </c>
      <c r="AT114" s="184" t="s">
        <v>124</v>
      </c>
      <c r="AU114" s="184" t="s">
        <v>84</v>
      </c>
      <c r="AY114" s="17" t="s">
        <v>122</v>
      </c>
      <c r="BE114" s="185">
        <f>IF(N114="základní",J114,0)</f>
        <v>0</v>
      </c>
      <c r="BF114" s="185">
        <f>IF(N114="snížená",J114,0)</f>
        <v>0</v>
      </c>
      <c r="BG114" s="185">
        <f>IF(N114="zákl. přenesená",J114,0)</f>
        <v>0</v>
      </c>
      <c r="BH114" s="185">
        <f>IF(N114="sníž. přenesená",J114,0)</f>
        <v>0</v>
      </c>
      <c r="BI114" s="185">
        <f>IF(N114="nulová",J114,0)</f>
        <v>0</v>
      </c>
      <c r="BJ114" s="17" t="s">
        <v>82</v>
      </c>
      <c r="BK114" s="185">
        <f>ROUND(I114*H114,2)</f>
        <v>0</v>
      </c>
      <c r="BL114" s="17" t="s">
        <v>129</v>
      </c>
      <c r="BM114" s="184" t="s">
        <v>208</v>
      </c>
    </row>
    <row r="115" spans="1:65" s="2" customFormat="1">
      <c r="A115" s="34"/>
      <c r="B115" s="35"/>
      <c r="C115" s="36"/>
      <c r="D115" s="186" t="s">
        <v>131</v>
      </c>
      <c r="E115" s="36"/>
      <c r="F115" s="187" t="s">
        <v>209</v>
      </c>
      <c r="G115" s="36"/>
      <c r="H115" s="36"/>
      <c r="I115" s="188"/>
      <c r="J115" s="36"/>
      <c r="K115" s="36"/>
      <c r="L115" s="39"/>
      <c r="M115" s="189"/>
      <c r="N115" s="190"/>
      <c r="O115" s="64"/>
      <c r="P115" s="64"/>
      <c r="Q115" s="64"/>
      <c r="R115" s="64"/>
      <c r="S115" s="64"/>
      <c r="T115" s="65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T115" s="17" t="s">
        <v>131</v>
      </c>
      <c r="AU115" s="17" t="s">
        <v>84</v>
      </c>
    </row>
    <row r="116" spans="1:65" s="13" customFormat="1">
      <c r="B116" s="191"/>
      <c r="C116" s="192"/>
      <c r="D116" s="193" t="s">
        <v>133</v>
      </c>
      <c r="E116" s="194" t="s">
        <v>18</v>
      </c>
      <c r="F116" s="195" t="s">
        <v>210</v>
      </c>
      <c r="G116" s="192"/>
      <c r="H116" s="194" t="s">
        <v>18</v>
      </c>
      <c r="I116" s="196"/>
      <c r="J116" s="192"/>
      <c r="K116" s="192"/>
      <c r="L116" s="197"/>
      <c r="M116" s="198"/>
      <c r="N116" s="199"/>
      <c r="O116" s="199"/>
      <c r="P116" s="199"/>
      <c r="Q116" s="199"/>
      <c r="R116" s="199"/>
      <c r="S116" s="199"/>
      <c r="T116" s="200"/>
      <c r="AT116" s="201" t="s">
        <v>133</v>
      </c>
      <c r="AU116" s="201" t="s">
        <v>84</v>
      </c>
      <c r="AV116" s="13" t="s">
        <v>82</v>
      </c>
      <c r="AW116" s="13" t="s">
        <v>35</v>
      </c>
      <c r="AX116" s="13" t="s">
        <v>74</v>
      </c>
      <c r="AY116" s="201" t="s">
        <v>122</v>
      </c>
    </row>
    <row r="117" spans="1:65" s="14" customFormat="1">
      <c r="B117" s="202"/>
      <c r="C117" s="203"/>
      <c r="D117" s="193" t="s">
        <v>133</v>
      </c>
      <c r="E117" s="204" t="s">
        <v>18</v>
      </c>
      <c r="F117" s="205" t="s">
        <v>509</v>
      </c>
      <c r="G117" s="203"/>
      <c r="H117" s="206">
        <v>2.5</v>
      </c>
      <c r="I117" s="207"/>
      <c r="J117" s="203"/>
      <c r="K117" s="203"/>
      <c r="L117" s="208"/>
      <c r="M117" s="209"/>
      <c r="N117" s="210"/>
      <c r="O117" s="210"/>
      <c r="P117" s="210"/>
      <c r="Q117" s="210"/>
      <c r="R117" s="210"/>
      <c r="S117" s="210"/>
      <c r="T117" s="211"/>
      <c r="AT117" s="212" t="s">
        <v>133</v>
      </c>
      <c r="AU117" s="212" t="s">
        <v>84</v>
      </c>
      <c r="AV117" s="14" t="s">
        <v>84</v>
      </c>
      <c r="AW117" s="14" t="s">
        <v>35</v>
      </c>
      <c r="AX117" s="14" t="s">
        <v>82</v>
      </c>
      <c r="AY117" s="212" t="s">
        <v>122</v>
      </c>
    </row>
    <row r="118" spans="1:65" s="2" customFormat="1" ht="16.5" customHeight="1">
      <c r="A118" s="34"/>
      <c r="B118" s="35"/>
      <c r="C118" s="173" t="s">
        <v>177</v>
      </c>
      <c r="D118" s="173" t="s">
        <v>124</v>
      </c>
      <c r="E118" s="174" t="s">
        <v>213</v>
      </c>
      <c r="F118" s="175" t="s">
        <v>214</v>
      </c>
      <c r="G118" s="176" t="s">
        <v>207</v>
      </c>
      <c r="H118" s="177">
        <v>14.56</v>
      </c>
      <c r="I118" s="178"/>
      <c r="J118" s="179">
        <f>ROUND(I118*H118,2)</f>
        <v>0</v>
      </c>
      <c r="K118" s="175" t="s">
        <v>128</v>
      </c>
      <c r="L118" s="39"/>
      <c r="M118" s="180" t="s">
        <v>18</v>
      </c>
      <c r="N118" s="181" t="s">
        <v>45</v>
      </c>
      <c r="O118" s="64"/>
      <c r="P118" s="182">
        <f>O118*H118</f>
        <v>0</v>
      </c>
      <c r="Q118" s="182">
        <v>0</v>
      </c>
      <c r="R118" s="182">
        <f>Q118*H118</f>
        <v>0</v>
      </c>
      <c r="S118" s="182">
        <v>0</v>
      </c>
      <c r="T118" s="183">
        <f>S118*H118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R118" s="184" t="s">
        <v>129</v>
      </c>
      <c r="AT118" s="184" t="s">
        <v>124</v>
      </c>
      <c r="AU118" s="184" t="s">
        <v>84</v>
      </c>
      <c r="AY118" s="17" t="s">
        <v>122</v>
      </c>
      <c r="BE118" s="185">
        <f>IF(N118="základní",J118,0)</f>
        <v>0</v>
      </c>
      <c r="BF118" s="185">
        <f>IF(N118="snížená",J118,0)</f>
        <v>0</v>
      </c>
      <c r="BG118" s="185">
        <f>IF(N118="zákl. přenesená",J118,0)</f>
        <v>0</v>
      </c>
      <c r="BH118" s="185">
        <f>IF(N118="sníž. přenesená",J118,0)</f>
        <v>0</v>
      </c>
      <c r="BI118" s="185">
        <f>IF(N118="nulová",J118,0)</f>
        <v>0</v>
      </c>
      <c r="BJ118" s="17" t="s">
        <v>82</v>
      </c>
      <c r="BK118" s="185">
        <f>ROUND(I118*H118,2)</f>
        <v>0</v>
      </c>
      <c r="BL118" s="17" t="s">
        <v>129</v>
      </c>
      <c r="BM118" s="184" t="s">
        <v>510</v>
      </c>
    </row>
    <row r="119" spans="1:65" s="2" customFormat="1">
      <c r="A119" s="34"/>
      <c r="B119" s="35"/>
      <c r="C119" s="36"/>
      <c r="D119" s="186" t="s">
        <v>131</v>
      </c>
      <c r="E119" s="36"/>
      <c r="F119" s="187" t="s">
        <v>216</v>
      </c>
      <c r="G119" s="36"/>
      <c r="H119" s="36"/>
      <c r="I119" s="188"/>
      <c r="J119" s="36"/>
      <c r="K119" s="36"/>
      <c r="L119" s="39"/>
      <c r="M119" s="189"/>
      <c r="N119" s="190"/>
      <c r="O119" s="64"/>
      <c r="P119" s="64"/>
      <c r="Q119" s="64"/>
      <c r="R119" s="64"/>
      <c r="S119" s="64"/>
      <c r="T119" s="65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7" t="s">
        <v>131</v>
      </c>
      <c r="AU119" s="17" t="s">
        <v>84</v>
      </c>
    </row>
    <row r="120" spans="1:65" s="13" customFormat="1">
      <c r="B120" s="191"/>
      <c r="C120" s="192"/>
      <c r="D120" s="193" t="s">
        <v>133</v>
      </c>
      <c r="E120" s="194" t="s">
        <v>18</v>
      </c>
      <c r="F120" s="195" t="s">
        <v>507</v>
      </c>
      <c r="G120" s="192"/>
      <c r="H120" s="194" t="s">
        <v>18</v>
      </c>
      <c r="I120" s="196"/>
      <c r="J120" s="192"/>
      <c r="K120" s="192"/>
      <c r="L120" s="197"/>
      <c r="M120" s="198"/>
      <c r="N120" s="199"/>
      <c r="O120" s="199"/>
      <c r="P120" s="199"/>
      <c r="Q120" s="199"/>
      <c r="R120" s="199"/>
      <c r="S120" s="199"/>
      <c r="T120" s="200"/>
      <c r="AT120" s="201" t="s">
        <v>133</v>
      </c>
      <c r="AU120" s="201" t="s">
        <v>84</v>
      </c>
      <c r="AV120" s="13" t="s">
        <v>82</v>
      </c>
      <c r="AW120" s="13" t="s">
        <v>35</v>
      </c>
      <c r="AX120" s="13" t="s">
        <v>74</v>
      </c>
      <c r="AY120" s="201" t="s">
        <v>122</v>
      </c>
    </row>
    <row r="121" spans="1:65" s="14" customFormat="1">
      <c r="B121" s="202"/>
      <c r="C121" s="203"/>
      <c r="D121" s="193" t="s">
        <v>133</v>
      </c>
      <c r="E121" s="204" t="s">
        <v>18</v>
      </c>
      <c r="F121" s="205" t="s">
        <v>511</v>
      </c>
      <c r="G121" s="203"/>
      <c r="H121" s="206">
        <v>3.06</v>
      </c>
      <c r="I121" s="207"/>
      <c r="J121" s="203"/>
      <c r="K121" s="203"/>
      <c r="L121" s="208"/>
      <c r="M121" s="209"/>
      <c r="N121" s="210"/>
      <c r="O121" s="210"/>
      <c r="P121" s="210"/>
      <c r="Q121" s="210"/>
      <c r="R121" s="210"/>
      <c r="S121" s="210"/>
      <c r="T121" s="211"/>
      <c r="AT121" s="212" t="s">
        <v>133</v>
      </c>
      <c r="AU121" s="212" t="s">
        <v>84</v>
      </c>
      <c r="AV121" s="14" t="s">
        <v>84</v>
      </c>
      <c r="AW121" s="14" t="s">
        <v>35</v>
      </c>
      <c r="AX121" s="14" t="s">
        <v>74</v>
      </c>
      <c r="AY121" s="212" t="s">
        <v>122</v>
      </c>
    </row>
    <row r="122" spans="1:65" s="13" customFormat="1">
      <c r="B122" s="191"/>
      <c r="C122" s="192"/>
      <c r="D122" s="193" t="s">
        <v>133</v>
      </c>
      <c r="E122" s="194" t="s">
        <v>18</v>
      </c>
      <c r="F122" s="195" t="s">
        <v>512</v>
      </c>
      <c r="G122" s="192"/>
      <c r="H122" s="194" t="s">
        <v>18</v>
      </c>
      <c r="I122" s="196"/>
      <c r="J122" s="192"/>
      <c r="K122" s="192"/>
      <c r="L122" s="197"/>
      <c r="M122" s="198"/>
      <c r="N122" s="199"/>
      <c r="O122" s="199"/>
      <c r="P122" s="199"/>
      <c r="Q122" s="199"/>
      <c r="R122" s="199"/>
      <c r="S122" s="199"/>
      <c r="T122" s="200"/>
      <c r="AT122" s="201" t="s">
        <v>133</v>
      </c>
      <c r="AU122" s="201" t="s">
        <v>84</v>
      </c>
      <c r="AV122" s="13" t="s">
        <v>82</v>
      </c>
      <c r="AW122" s="13" t="s">
        <v>35</v>
      </c>
      <c r="AX122" s="13" t="s">
        <v>74</v>
      </c>
      <c r="AY122" s="201" t="s">
        <v>122</v>
      </c>
    </row>
    <row r="123" spans="1:65" s="14" customFormat="1">
      <c r="B123" s="202"/>
      <c r="C123" s="203"/>
      <c r="D123" s="193" t="s">
        <v>133</v>
      </c>
      <c r="E123" s="204" t="s">
        <v>18</v>
      </c>
      <c r="F123" s="205" t="s">
        <v>513</v>
      </c>
      <c r="G123" s="203"/>
      <c r="H123" s="206">
        <v>11.5</v>
      </c>
      <c r="I123" s="207"/>
      <c r="J123" s="203"/>
      <c r="K123" s="203"/>
      <c r="L123" s="208"/>
      <c r="M123" s="209"/>
      <c r="N123" s="210"/>
      <c r="O123" s="210"/>
      <c r="P123" s="210"/>
      <c r="Q123" s="210"/>
      <c r="R123" s="210"/>
      <c r="S123" s="210"/>
      <c r="T123" s="211"/>
      <c r="AT123" s="212" t="s">
        <v>133</v>
      </c>
      <c r="AU123" s="212" t="s">
        <v>84</v>
      </c>
      <c r="AV123" s="14" t="s">
        <v>84</v>
      </c>
      <c r="AW123" s="14" t="s">
        <v>35</v>
      </c>
      <c r="AX123" s="14" t="s">
        <v>74</v>
      </c>
      <c r="AY123" s="212" t="s">
        <v>122</v>
      </c>
    </row>
    <row r="124" spans="1:65" s="15" customFormat="1">
      <c r="B124" s="213"/>
      <c r="C124" s="214"/>
      <c r="D124" s="193" t="s">
        <v>133</v>
      </c>
      <c r="E124" s="215" t="s">
        <v>18</v>
      </c>
      <c r="F124" s="216" t="s">
        <v>144</v>
      </c>
      <c r="G124" s="214"/>
      <c r="H124" s="217">
        <v>14.56</v>
      </c>
      <c r="I124" s="218"/>
      <c r="J124" s="214"/>
      <c r="K124" s="214"/>
      <c r="L124" s="219"/>
      <c r="M124" s="220"/>
      <c r="N124" s="221"/>
      <c r="O124" s="221"/>
      <c r="P124" s="221"/>
      <c r="Q124" s="221"/>
      <c r="R124" s="221"/>
      <c r="S124" s="221"/>
      <c r="T124" s="222"/>
      <c r="AT124" s="223" t="s">
        <v>133</v>
      </c>
      <c r="AU124" s="223" t="s">
        <v>84</v>
      </c>
      <c r="AV124" s="15" t="s">
        <v>129</v>
      </c>
      <c r="AW124" s="15" t="s">
        <v>35</v>
      </c>
      <c r="AX124" s="15" t="s">
        <v>82</v>
      </c>
      <c r="AY124" s="223" t="s">
        <v>122</v>
      </c>
    </row>
    <row r="125" spans="1:65" s="2" customFormat="1" ht="37.9" customHeight="1">
      <c r="A125" s="34"/>
      <c r="B125" s="35"/>
      <c r="C125" s="173" t="s">
        <v>184</v>
      </c>
      <c r="D125" s="173" t="s">
        <v>124</v>
      </c>
      <c r="E125" s="174" t="s">
        <v>221</v>
      </c>
      <c r="F125" s="175" t="s">
        <v>222</v>
      </c>
      <c r="G125" s="176" t="s">
        <v>207</v>
      </c>
      <c r="H125" s="177">
        <v>17.059999999999999</v>
      </c>
      <c r="I125" s="178"/>
      <c r="J125" s="179">
        <f>ROUND(I125*H125,2)</f>
        <v>0</v>
      </c>
      <c r="K125" s="175" t="s">
        <v>128</v>
      </c>
      <c r="L125" s="39"/>
      <c r="M125" s="180" t="s">
        <v>18</v>
      </c>
      <c r="N125" s="181" t="s">
        <v>45</v>
      </c>
      <c r="O125" s="64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4" t="s">
        <v>129</v>
      </c>
      <c r="AT125" s="184" t="s">
        <v>124</v>
      </c>
      <c r="AU125" s="184" t="s">
        <v>84</v>
      </c>
      <c r="AY125" s="17" t="s">
        <v>122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7" t="s">
        <v>82</v>
      </c>
      <c r="BK125" s="185">
        <f>ROUND(I125*H125,2)</f>
        <v>0</v>
      </c>
      <c r="BL125" s="17" t="s">
        <v>129</v>
      </c>
      <c r="BM125" s="184" t="s">
        <v>223</v>
      </c>
    </row>
    <row r="126" spans="1:65" s="2" customFormat="1">
      <c r="A126" s="34"/>
      <c r="B126" s="35"/>
      <c r="C126" s="36"/>
      <c r="D126" s="186" t="s">
        <v>131</v>
      </c>
      <c r="E126" s="36"/>
      <c r="F126" s="187" t="s">
        <v>224</v>
      </c>
      <c r="G126" s="36"/>
      <c r="H126" s="36"/>
      <c r="I126" s="188"/>
      <c r="J126" s="36"/>
      <c r="K126" s="36"/>
      <c r="L126" s="39"/>
      <c r="M126" s="189"/>
      <c r="N126" s="190"/>
      <c r="O126" s="64"/>
      <c r="P126" s="64"/>
      <c r="Q126" s="64"/>
      <c r="R126" s="64"/>
      <c r="S126" s="64"/>
      <c r="T126" s="65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131</v>
      </c>
      <c r="AU126" s="17" t="s">
        <v>84</v>
      </c>
    </row>
    <row r="127" spans="1:65" s="14" customFormat="1">
      <c r="B127" s="202"/>
      <c r="C127" s="203"/>
      <c r="D127" s="193" t="s">
        <v>133</v>
      </c>
      <c r="E127" s="204" t="s">
        <v>18</v>
      </c>
      <c r="F127" s="205" t="s">
        <v>514</v>
      </c>
      <c r="G127" s="203"/>
      <c r="H127" s="206">
        <v>17.059999999999999</v>
      </c>
      <c r="I127" s="207"/>
      <c r="J127" s="203"/>
      <c r="K127" s="203"/>
      <c r="L127" s="208"/>
      <c r="M127" s="209"/>
      <c r="N127" s="210"/>
      <c r="O127" s="210"/>
      <c r="P127" s="210"/>
      <c r="Q127" s="210"/>
      <c r="R127" s="210"/>
      <c r="S127" s="210"/>
      <c r="T127" s="211"/>
      <c r="AT127" s="212" t="s">
        <v>133</v>
      </c>
      <c r="AU127" s="212" t="s">
        <v>84</v>
      </c>
      <c r="AV127" s="14" t="s">
        <v>84</v>
      </c>
      <c r="AW127" s="14" t="s">
        <v>35</v>
      </c>
      <c r="AX127" s="14" t="s">
        <v>82</v>
      </c>
      <c r="AY127" s="212" t="s">
        <v>122</v>
      </c>
    </row>
    <row r="128" spans="1:65" s="2" customFormat="1" ht="24.2" customHeight="1">
      <c r="A128" s="34"/>
      <c r="B128" s="35"/>
      <c r="C128" s="173" t="s">
        <v>189</v>
      </c>
      <c r="D128" s="173" t="s">
        <v>124</v>
      </c>
      <c r="E128" s="174" t="s">
        <v>227</v>
      </c>
      <c r="F128" s="175" t="s">
        <v>228</v>
      </c>
      <c r="G128" s="176" t="s">
        <v>229</v>
      </c>
      <c r="H128" s="177">
        <v>30.707999999999998</v>
      </c>
      <c r="I128" s="178"/>
      <c r="J128" s="179">
        <f>ROUND(I128*H128,2)</f>
        <v>0</v>
      </c>
      <c r="K128" s="175" t="s">
        <v>128</v>
      </c>
      <c r="L128" s="39"/>
      <c r="M128" s="180" t="s">
        <v>18</v>
      </c>
      <c r="N128" s="181" t="s">
        <v>45</v>
      </c>
      <c r="O128" s="64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4" t="s">
        <v>129</v>
      </c>
      <c r="AT128" s="184" t="s">
        <v>124</v>
      </c>
      <c r="AU128" s="184" t="s">
        <v>84</v>
      </c>
      <c r="AY128" s="17" t="s">
        <v>122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7" t="s">
        <v>82</v>
      </c>
      <c r="BK128" s="185">
        <f>ROUND(I128*H128,2)</f>
        <v>0</v>
      </c>
      <c r="BL128" s="17" t="s">
        <v>129</v>
      </c>
      <c r="BM128" s="184" t="s">
        <v>230</v>
      </c>
    </row>
    <row r="129" spans="1:65" s="2" customFormat="1">
      <c r="A129" s="34"/>
      <c r="B129" s="35"/>
      <c r="C129" s="36"/>
      <c r="D129" s="186" t="s">
        <v>131</v>
      </c>
      <c r="E129" s="36"/>
      <c r="F129" s="187" t="s">
        <v>231</v>
      </c>
      <c r="G129" s="36"/>
      <c r="H129" s="36"/>
      <c r="I129" s="188"/>
      <c r="J129" s="36"/>
      <c r="K129" s="36"/>
      <c r="L129" s="39"/>
      <c r="M129" s="189"/>
      <c r="N129" s="190"/>
      <c r="O129" s="64"/>
      <c r="P129" s="64"/>
      <c r="Q129" s="64"/>
      <c r="R129" s="64"/>
      <c r="S129" s="64"/>
      <c r="T129" s="65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7" t="s">
        <v>131</v>
      </c>
      <c r="AU129" s="17" t="s">
        <v>84</v>
      </c>
    </row>
    <row r="130" spans="1:65" s="14" customFormat="1">
      <c r="B130" s="202"/>
      <c r="C130" s="203"/>
      <c r="D130" s="193" t="s">
        <v>133</v>
      </c>
      <c r="E130" s="203"/>
      <c r="F130" s="205" t="s">
        <v>515</v>
      </c>
      <c r="G130" s="203"/>
      <c r="H130" s="206">
        <v>30.707999999999998</v>
      </c>
      <c r="I130" s="207"/>
      <c r="J130" s="203"/>
      <c r="K130" s="203"/>
      <c r="L130" s="208"/>
      <c r="M130" s="209"/>
      <c r="N130" s="210"/>
      <c r="O130" s="210"/>
      <c r="P130" s="210"/>
      <c r="Q130" s="210"/>
      <c r="R130" s="210"/>
      <c r="S130" s="210"/>
      <c r="T130" s="211"/>
      <c r="AT130" s="212" t="s">
        <v>133</v>
      </c>
      <c r="AU130" s="212" t="s">
        <v>84</v>
      </c>
      <c r="AV130" s="14" t="s">
        <v>84</v>
      </c>
      <c r="AW130" s="14" t="s">
        <v>4</v>
      </c>
      <c r="AX130" s="14" t="s">
        <v>82</v>
      </c>
      <c r="AY130" s="212" t="s">
        <v>122</v>
      </c>
    </row>
    <row r="131" spans="1:65" s="2" customFormat="1" ht="24.2" customHeight="1">
      <c r="A131" s="34"/>
      <c r="B131" s="35"/>
      <c r="C131" s="173" t="s">
        <v>196</v>
      </c>
      <c r="D131" s="173" t="s">
        <v>124</v>
      </c>
      <c r="E131" s="174" t="s">
        <v>234</v>
      </c>
      <c r="F131" s="175" t="s">
        <v>235</v>
      </c>
      <c r="G131" s="176" t="s">
        <v>127</v>
      </c>
      <c r="H131" s="177">
        <v>18</v>
      </c>
      <c r="I131" s="178"/>
      <c r="J131" s="179">
        <f>ROUND(I131*H131,2)</f>
        <v>0</v>
      </c>
      <c r="K131" s="175" t="s">
        <v>128</v>
      </c>
      <c r="L131" s="39"/>
      <c r="M131" s="180" t="s">
        <v>18</v>
      </c>
      <c r="N131" s="181" t="s">
        <v>45</v>
      </c>
      <c r="O131" s="64"/>
      <c r="P131" s="182">
        <f>O131*H131</f>
        <v>0</v>
      </c>
      <c r="Q131" s="182">
        <v>0</v>
      </c>
      <c r="R131" s="182">
        <f>Q131*H131</f>
        <v>0</v>
      </c>
      <c r="S131" s="182">
        <v>0</v>
      </c>
      <c r="T131" s="183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4" t="s">
        <v>129</v>
      </c>
      <c r="AT131" s="184" t="s">
        <v>124</v>
      </c>
      <c r="AU131" s="184" t="s">
        <v>84</v>
      </c>
      <c r="AY131" s="17" t="s">
        <v>122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7" t="s">
        <v>82</v>
      </c>
      <c r="BK131" s="185">
        <f>ROUND(I131*H131,2)</f>
        <v>0</v>
      </c>
      <c r="BL131" s="17" t="s">
        <v>129</v>
      </c>
      <c r="BM131" s="184" t="s">
        <v>516</v>
      </c>
    </row>
    <row r="132" spans="1:65" s="2" customFormat="1">
      <c r="A132" s="34"/>
      <c r="B132" s="35"/>
      <c r="C132" s="36"/>
      <c r="D132" s="186" t="s">
        <v>131</v>
      </c>
      <c r="E132" s="36"/>
      <c r="F132" s="187" t="s">
        <v>237</v>
      </c>
      <c r="G132" s="36"/>
      <c r="H132" s="36"/>
      <c r="I132" s="188"/>
      <c r="J132" s="36"/>
      <c r="K132" s="36"/>
      <c r="L132" s="39"/>
      <c r="M132" s="189"/>
      <c r="N132" s="190"/>
      <c r="O132" s="64"/>
      <c r="P132" s="64"/>
      <c r="Q132" s="64"/>
      <c r="R132" s="64"/>
      <c r="S132" s="64"/>
      <c r="T132" s="65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131</v>
      </c>
      <c r="AU132" s="17" t="s">
        <v>84</v>
      </c>
    </row>
    <row r="133" spans="1:65" s="2" customFormat="1" ht="24.2" customHeight="1">
      <c r="A133" s="34"/>
      <c r="B133" s="35"/>
      <c r="C133" s="173" t="s">
        <v>8</v>
      </c>
      <c r="D133" s="173" t="s">
        <v>124</v>
      </c>
      <c r="E133" s="174" t="s">
        <v>239</v>
      </c>
      <c r="F133" s="175" t="s">
        <v>240</v>
      </c>
      <c r="G133" s="176" t="s">
        <v>127</v>
      </c>
      <c r="H133" s="177">
        <v>18</v>
      </c>
      <c r="I133" s="178"/>
      <c r="J133" s="179">
        <f>ROUND(I133*H133,2)</f>
        <v>0</v>
      </c>
      <c r="K133" s="175" t="s">
        <v>128</v>
      </c>
      <c r="L133" s="39"/>
      <c r="M133" s="180" t="s">
        <v>18</v>
      </c>
      <c r="N133" s="181" t="s">
        <v>45</v>
      </c>
      <c r="O133" s="64"/>
      <c r="P133" s="182">
        <f>O133*H133</f>
        <v>0</v>
      </c>
      <c r="Q133" s="182">
        <v>0</v>
      </c>
      <c r="R133" s="182">
        <f>Q133*H133</f>
        <v>0</v>
      </c>
      <c r="S133" s="182">
        <v>0</v>
      </c>
      <c r="T133" s="183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4" t="s">
        <v>129</v>
      </c>
      <c r="AT133" s="184" t="s">
        <v>124</v>
      </c>
      <c r="AU133" s="184" t="s">
        <v>84</v>
      </c>
      <c r="AY133" s="17" t="s">
        <v>122</v>
      </c>
      <c r="BE133" s="185">
        <f>IF(N133="základní",J133,0)</f>
        <v>0</v>
      </c>
      <c r="BF133" s="185">
        <f>IF(N133="snížená",J133,0)</f>
        <v>0</v>
      </c>
      <c r="BG133" s="185">
        <f>IF(N133="zákl. přenesená",J133,0)</f>
        <v>0</v>
      </c>
      <c r="BH133" s="185">
        <f>IF(N133="sníž. přenesená",J133,0)</f>
        <v>0</v>
      </c>
      <c r="BI133" s="185">
        <f>IF(N133="nulová",J133,0)</f>
        <v>0</v>
      </c>
      <c r="BJ133" s="17" t="s">
        <v>82</v>
      </c>
      <c r="BK133" s="185">
        <f>ROUND(I133*H133,2)</f>
        <v>0</v>
      </c>
      <c r="BL133" s="17" t="s">
        <v>129</v>
      </c>
      <c r="BM133" s="184" t="s">
        <v>517</v>
      </c>
    </row>
    <row r="134" spans="1:65" s="2" customFormat="1">
      <c r="A134" s="34"/>
      <c r="B134" s="35"/>
      <c r="C134" s="36"/>
      <c r="D134" s="186" t="s">
        <v>131</v>
      </c>
      <c r="E134" s="36"/>
      <c r="F134" s="187" t="s">
        <v>242</v>
      </c>
      <c r="G134" s="36"/>
      <c r="H134" s="36"/>
      <c r="I134" s="188"/>
      <c r="J134" s="36"/>
      <c r="K134" s="36"/>
      <c r="L134" s="39"/>
      <c r="M134" s="189"/>
      <c r="N134" s="190"/>
      <c r="O134" s="64"/>
      <c r="P134" s="64"/>
      <c r="Q134" s="64"/>
      <c r="R134" s="64"/>
      <c r="S134" s="64"/>
      <c r="T134" s="65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131</v>
      </c>
      <c r="AU134" s="17" t="s">
        <v>84</v>
      </c>
    </row>
    <row r="135" spans="1:65" s="2" customFormat="1" ht="16.5" customHeight="1">
      <c r="A135" s="34"/>
      <c r="B135" s="35"/>
      <c r="C135" s="224" t="s">
        <v>212</v>
      </c>
      <c r="D135" s="224" t="s">
        <v>244</v>
      </c>
      <c r="E135" s="225" t="s">
        <v>245</v>
      </c>
      <c r="F135" s="226" t="s">
        <v>246</v>
      </c>
      <c r="G135" s="227" t="s">
        <v>247</v>
      </c>
      <c r="H135" s="228">
        <v>0.72</v>
      </c>
      <c r="I135" s="229"/>
      <c r="J135" s="230">
        <f>ROUND(I135*H135,2)</f>
        <v>0</v>
      </c>
      <c r="K135" s="226" t="s">
        <v>128</v>
      </c>
      <c r="L135" s="231"/>
      <c r="M135" s="232" t="s">
        <v>18</v>
      </c>
      <c r="N135" s="233" t="s">
        <v>45</v>
      </c>
      <c r="O135" s="64"/>
      <c r="P135" s="182">
        <f>O135*H135</f>
        <v>0</v>
      </c>
      <c r="Q135" s="182">
        <v>1E-3</v>
      </c>
      <c r="R135" s="182">
        <f>Q135*H135</f>
        <v>7.1999999999999994E-4</v>
      </c>
      <c r="S135" s="182">
        <v>0</v>
      </c>
      <c r="T135" s="183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4" t="s">
        <v>177</v>
      </c>
      <c r="AT135" s="184" t="s">
        <v>244</v>
      </c>
      <c r="AU135" s="184" t="s">
        <v>84</v>
      </c>
      <c r="AY135" s="17" t="s">
        <v>122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7" t="s">
        <v>82</v>
      </c>
      <c r="BK135" s="185">
        <f>ROUND(I135*H135,2)</f>
        <v>0</v>
      </c>
      <c r="BL135" s="17" t="s">
        <v>129</v>
      </c>
      <c r="BM135" s="184" t="s">
        <v>518</v>
      </c>
    </row>
    <row r="136" spans="1:65" s="14" customFormat="1">
      <c r="B136" s="202"/>
      <c r="C136" s="203"/>
      <c r="D136" s="193" t="s">
        <v>133</v>
      </c>
      <c r="E136" s="203"/>
      <c r="F136" s="205" t="s">
        <v>519</v>
      </c>
      <c r="G136" s="203"/>
      <c r="H136" s="206">
        <v>0.72</v>
      </c>
      <c r="I136" s="207"/>
      <c r="J136" s="203"/>
      <c r="K136" s="203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133</v>
      </c>
      <c r="AU136" s="212" t="s">
        <v>84</v>
      </c>
      <c r="AV136" s="14" t="s">
        <v>84</v>
      </c>
      <c r="AW136" s="14" t="s">
        <v>4</v>
      </c>
      <c r="AX136" s="14" t="s">
        <v>82</v>
      </c>
      <c r="AY136" s="212" t="s">
        <v>122</v>
      </c>
    </row>
    <row r="137" spans="1:65" s="2" customFormat="1" ht="21.75" customHeight="1">
      <c r="A137" s="34"/>
      <c r="B137" s="35"/>
      <c r="C137" s="173" t="s">
        <v>220</v>
      </c>
      <c r="D137" s="173" t="s">
        <v>124</v>
      </c>
      <c r="E137" s="174" t="s">
        <v>251</v>
      </c>
      <c r="F137" s="175" t="s">
        <v>252</v>
      </c>
      <c r="G137" s="176" t="s">
        <v>127</v>
      </c>
      <c r="H137" s="177">
        <v>28</v>
      </c>
      <c r="I137" s="178"/>
      <c r="J137" s="179">
        <f>ROUND(I137*H137,2)</f>
        <v>0</v>
      </c>
      <c r="K137" s="175" t="s">
        <v>128</v>
      </c>
      <c r="L137" s="39"/>
      <c r="M137" s="180" t="s">
        <v>18</v>
      </c>
      <c r="N137" s="181" t="s">
        <v>45</v>
      </c>
      <c r="O137" s="64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4" t="s">
        <v>129</v>
      </c>
      <c r="AT137" s="184" t="s">
        <v>124</v>
      </c>
      <c r="AU137" s="184" t="s">
        <v>84</v>
      </c>
      <c r="AY137" s="17" t="s">
        <v>122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7" t="s">
        <v>82</v>
      </c>
      <c r="BK137" s="185">
        <f>ROUND(I137*H137,2)</f>
        <v>0</v>
      </c>
      <c r="BL137" s="17" t="s">
        <v>129</v>
      </c>
      <c r="BM137" s="184" t="s">
        <v>253</v>
      </c>
    </row>
    <row r="138" spans="1:65" s="2" customFormat="1">
      <c r="A138" s="34"/>
      <c r="B138" s="35"/>
      <c r="C138" s="36"/>
      <c r="D138" s="186" t="s">
        <v>131</v>
      </c>
      <c r="E138" s="36"/>
      <c r="F138" s="187" t="s">
        <v>254</v>
      </c>
      <c r="G138" s="36"/>
      <c r="H138" s="36"/>
      <c r="I138" s="188"/>
      <c r="J138" s="36"/>
      <c r="K138" s="36"/>
      <c r="L138" s="39"/>
      <c r="M138" s="189"/>
      <c r="N138" s="190"/>
      <c r="O138" s="64"/>
      <c r="P138" s="64"/>
      <c r="Q138" s="64"/>
      <c r="R138" s="64"/>
      <c r="S138" s="64"/>
      <c r="T138" s="65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7" t="s">
        <v>131</v>
      </c>
      <c r="AU138" s="17" t="s">
        <v>84</v>
      </c>
    </row>
    <row r="139" spans="1:65" s="12" customFormat="1" ht="22.9" customHeight="1">
      <c r="B139" s="157"/>
      <c r="C139" s="158"/>
      <c r="D139" s="159" t="s">
        <v>73</v>
      </c>
      <c r="E139" s="171" t="s">
        <v>158</v>
      </c>
      <c r="F139" s="171" t="s">
        <v>255</v>
      </c>
      <c r="G139" s="158"/>
      <c r="H139" s="158"/>
      <c r="I139" s="161"/>
      <c r="J139" s="172">
        <f>BK139</f>
        <v>0</v>
      </c>
      <c r="K139" s="158"/>
      <c r="L139" s="163"/>
      <c r="M139" s="164"/>
      <c r="N139" s="165"/>
      <c r="O139" s="165"/>
      <c r="P139" s="166">
        <f>SUM(P140:P173)</f>
        <v>0</v>
      </c>
      <c r="Q139" s="165"/>
      <c r="R139" s="166">
        <f>SUM(R140:R173)</f>
        <v>7.6131999999999991</v>
      </c>
      <c r="S139" s="165"/>
      <c r="T139" s="167">
        <f>SUM(T140:T173)</f>
        <v>0</v>
      </c>
      <c r="AR139" s="168" t="s">
        <v>82</v>
      </c>
      <c r="AT139" s="169" t="s">
        <v>73</v>
      </c>
      <c r="AU139" s="169" t="s">
        <v>82</v>
      </c>
      <c r="AY139" s="168" t="s">
        <v>122</v>
      </c>
      <c r="BK139" s="170">
        <f>SUM(BK140:BK173)</f>
        <v>0</v>
      </c>
    </row>
    <row r="140" spans="1:65" s="2" customFormat="1" ht="21.75" customHeight="1">
      <c r="A140" s="34"/>
      <c r="B140" s="35"/>
      <c r="C140" s="173" t="s">
        <v>226</v>
      </c>
      <c r="D140" s="173" t="s">
        <v>124</v>
      </c>
      <c r="E140" s="174" t="s">
        <v>520</v>
      </c>
      <c r="F140" s="175" t="s">
        <v>521</v>
      </c>
      <c r="G140" s="176" t="s">
        <v>127</v>
      </c>
      <c r="H140" s="177">
        <v>84</v>
      </c>
      <c r="I140" s="178"/>
      <c r="J140" s="179">
        <f>ROUND(I140*H140,2)</f>
        <v>0</v>
      </c>
      <c r="K140" s="175" t="s">
        <v>128</v>
      </c>
      <c r="L140" s="39"/>
      <c r="M140" s="180" t="s">
        <v>18</v>
      </c>
      <c r="N140" s="181" t="s">
        <v>45</v>
      </c>
      <c r="O140" s="64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4" t="s">
        <v>129</v>
      </c>
      <c r="AT140" s="184" t="s">
        <v>124</v>
      </c>
      <c r="AU140" s="184" t="s">
        <v>84</v>
      </c>
      <c r="AY140" s="17" t="s">
        <v>122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7" t="s">
        <v>82</v>
      </c>
      <c r="BK140" s="185">
        <f>ROUND(I140*H140,2)</f>
        <v>0</v>
      </c>
      <c r="BL140" s="17" t="s">
        <v>129</v>
      </c>
      <c r="BM140" s="184" t="s">
        <v>522</v>
      </c>
    </row>
    <row r="141" spans="1:65" s="2" customFormat="1">
      <c r="A141" s="34"/>
      <c r="B141" s="35"/>
      <c r="C141" s="36"/>
      <c r="D141" s="186" t="s">
        <v>131</v>
      </c>
      <c r="E141" s="36"/>
      <c r="F141" s="187" t="s">
        <v>523</v>
      </c>
      <c r="G141" s="36"/>
      <c r="H141" s="36"/>
      <c r="I141" s="188"/>
      <c r="J141" s="36"/>
      <c r="K141" s="36"/>
      <c r="L141" s="39"/>
      <c r="M141" s="189"/>
      <c r="N141" s="190"/>
      <c r="O141" s="64"/>
      <c r="P141" s="64"/>
      <c r="Q141" s="64"/>
      <c r="R141" s="64"/>
      <c r="S141" s="64"/>
      <c r="T141" s="65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131</v>
      </c>
      <c r="AU141" s="17" t="s">
        <v>84</v>
      </c>
    </row>
    <row r="142" spans="1:65" s="13" customFormat="1">
      <c r="B142" s="191"/>
      <c r="C142" s="192"/>
      <c r="D142" s="193" t="s">
        <v>133</v>
      </c>
      <c r="E142" s="194" t="s">
        <v>18</v>
      </c>
      <c r="F142" s="195" t="s">
        <v>524</v>
      </c>
      <c r="G142" s="192"/>
      <c r="H142" s="194" t="s">
        <v>18</v>
      </c>
      <c r="I142" s="196"/>
      <c r="J142" s="192"/>
      <c r="K142" s="192"/>
      <c r="L142" s="197"/>
      <c r="M142" s="198"/>
      <c r="N142" s="199"/>
      <c r="O142" s="199"/>
      <c r="P142" s="199"/>
      <c r="Q142" s="199"/>
      <c r="R142" s="199"/>
      <c r="S142" s="199"/>
      <c r="T142" s="200"/>
      <c r="AT142" s="201" t="s">
        <v>133</v>
      </c>
      <c r="AU142" s="201" t="s">
        <v>84</v>
      </c>
      <c r="AV142" s="13" t="s">
        <v>82</v>
      </c>
      <c r="AW142" s="13" t="s">
        <v>35</v>
      </c>
      <c r="AX142" s="13" t="s">
        <v>74</v>
      </c>
      <c r="AY142" s="201" t="s">
        <v>122</v>
      </c>
    </row>
    <row r="143" spans="1:65" s="14" customFormat="1">
      <c r="B143" s="202"/>
      <c r="C143" s="203"/>
      <c r="D143" s="193" t="s">
        <v>133</v>
      </c>
      <c r="E143" s="204" t="s">
        <v>18</v>
      </c>
      <c r="F143" s="205" t="s">
        <v>525</v>
      </c>
      <c r="G143" s="203"/>
      <c r="H143" s="206">
        <v>56</v>
      </c>
      <c r="I143" s="207"/>
      <c r="J143" s="203"/>
      <c r="K143" s="203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133</v>
      </c>
      <c r="AU143" s="212" t="s">
        <v>84</v>
      </c>
      <c r="AV143" s="14" t="s">
        <v>84</v>
      </c>
      <c r="AW143" s="14" t="s">
        <v>35</v>
      </c>
      <c r="AX143" s="14" t="s">
        <v>74</v>
      </c>
      <c r="AY143" s="212" t="s">
        <v>122</v>
      </c>
    </row>
    <row r="144" spans="1:65" s="13" customFormat="1">
      <c r="B144" s="191"/>
      <c r="C144" s="192"/>
      <c r="D144" s="193" t="s">
        <v>133</v>
      </c>
      <c r="E144" s="194" t="s">
        <v>18</v>
      </c>
      <c r="F144" s="195" t="s">
        <v>526</v>
      </c>
      <c r="G144" s="192"/>
      <c r="H144" s="194" t="s">
        <v>18</v>
      </c>
      <c r="I144" s="196"/>
      <c r="J144" s="192"/>
      <c r="K144" s="192"/>
      <c r="L144" s="197"/>
      <c r="M144" s="198"/>
      <c r="N144" s="199"/>
      <c r="O144" s="199"/>
      <c r="P144" s="199"/>
      <c r="Q144" s="199"/>
      <c r="R144" s="199"/>
      <c r="S144" s="199"/>
      <c r="T144" s="200"/>
      <c r="AT144" s="201" t="s">
        <v>133</v>
      </c>
      <c r="AU144" s="201" t="s">
        <v>84</v>
      </c>
      <c r="AV144" s="13" t="s">
        <v>82</v>
      </c>
      <c r="AW144" s="13" t="s">
        <v>35</v>
      </c>
      <c r="AX144" s="13" t="s">
        <v>74</v>
      </c>
      <c r="AY144" s="201" t="s">
        <v>122</v>
      </c>
    </row>
    <row r="145" spans="1:65" s="14" customFormat="1">
      <c r="B145" s="202"/>
      <c r="C145" s="203"/>
      <c r="D145" s="193" t="s">
        <v>133</v>
      </c>
      <c r="E145" s="204" t="s">
        <v>18</v>
      </c>
      <c r="F145" s="205" t="s">
        <v>527</v>
      </c>
      <c r="G145" s="203"/>
      <c r="H145" s="206">
        <v>28</v>
      </c>
      <c r="I145" s="207"/>
      <c r="J145" s="203"/>
      <c r="K145" s="203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133</v>
      </c>
      <c r="AU145" s="212" t="s">
        <v>84</v>
      </c>
      <c r="AV145" s="14" t="s">
        <v>84</v>
      </c>
      <c r="AW145" s="14" t="s">
        <v>35</v>
      </c>
      <c r="AX145" s="14" t="s">
        <v>74</v>
      </c>
      <c r="AY145" s="212" t="s">
        <v>122</v>
      </c>
    </row>
    <row r="146" spans="1:65" s="15" customFormat="1">
      <c r="B146" s="213"/>
      <c r="C146" s="214"/>
      <c r="D146" s="193" t="s">
        <v>133</v>
      </c>
      <c r="E146" s="215" t="s">
        <v>18</v>
      </c>
      <c r="F146" s="216" t="s">
        <v>144</v>
      </c>
      <c r="G146" s="214"/>
      <c r="H146" s="217">
        <v>84</v>
      </c>
      <c r="I146" s="218"/>
      <c r="J146" s="214"/>
      <c r="K146" s="214"/>
      <c r="L146" s="219"/>
      <c r="M146" s="220"/>
      <c r="N146" s="221"/>
      <c r="O146" s="221"/>
      <c r="P146" s="221"/>
      <c r="Q146" s="221"/>
      <c r="R146" s="221"/>
      <c r="S146" s="221"/>
      <c r="T146" s="222"/>
      <c r="AT146" s="223" t="s">
        <v>133</v>
      </c>
      <c r="AU146" s="223" t="s">
        <v>84</v>
      </c>
      <c r="AV146" s="15" t="s">
        <v>129</v>
      </c>
      <c r="AW146" s="15" t="s">
        <v>35</v>
      </c>
      <c r="AX146" s="15" t="s">
        <v>82</v>
      </c>
      <c r="AY146" s="223" t="s">
        <v>122</v>
      </c>
    </row>
    <row r="147" spans="1:65" s="2" customFormat="1" ht="16.5" customHeight="1">
      <c r="A147" s="34"/>
      <c r="B147" s="35"/>
      <c r="C147" s="173" t="s">
        <v>233</v>
      </c>
      <c r="D147" s="173" t="s">
        <v>124</v>
      </c>
      <c r="E147" s="174" t="s">
        <v>271</v>
      </c>
      <c r="F147" s="175" t="s">
        <v>272</v>
      </c>
      <c r="G147" s="176" t="s">
        <v>127</v>
      </c>
      <c r="H147" s="177">
        <v>4</v>
      </c>
      <c r="I147" s="178"/>
      <c r="J147" s="179">
        <f>ROUND(I147*H147,2)</f>
        <v>0</v>
      </c>
      <c r="K147" s="175" t="s">
        <v>128</v>
      </c>
      <c r="L147" s="39"/>
      <c r="M147" s="180" t="s">
        <v>18</v>
      </c>
      <c r="N147" s="181" t="s">
        <v>45</v>
      </c>
      <c r="O147" s="64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4" t="s">
        <v>129</v>
      </c>
      <c r="AT147" s="184" t="s">
        <v>124</v>
      </c>
      <c r="AU147" s="184" t="s">
        <v>84</v>
      </c>
      <c r="AY147" s="17" t="s">
        <v>122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7" t="s">
        <v>82</v>
      </c>
      <c r="BK147" s="185">
        <f>ROUND(I147*H147,2)</f>
        <v>0</v>
      </c>
      <c r="BL147" s="17" t="s">
        <v>129</v>
      </c>
      <c r="BM147" s="184" t="s">
        <v>273</v>
      </c>
    </row>
    <row r="148" spans="1:65" s="2" customFormat="1">
      <c r="A148" s="34"/>
      <c r="B148" s="35"/>
      <c r="C148" s="36"/>
      <c r="D148" s="186" t="s">
        <v>131</v>
      </c>
      <c r="E148" s="36"/>
      <c r="F148" s="187" t="s">
        <v>274</v>
      </c>
      <c r="G148" s="36"/>
      <c r="H148" s="36"/>
      <c r="I148" s="188"/>
      <c r="J148" s="36"/>
      <c r="K148" s="36"/>
      <c r="L148" s="39"/>
      <c r="M148" s="189"/>
      <c r="N148" s="190"/>
      <c r="O148" s="64"/>
      <c r="P148" s="64"/>
      <c r="Q148" s="64"/>
      <c r="R148" s="64"/>
      <c r="S148" s="64"/>
      <c r="T148" s="65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7" t="s">
        <v>131</v>
      </c>
      <c r="AU148" s="17" t="s">
        <v>84</v>
      </c>
    </row>
    <row r="149" spans="1:65" s="13" customFormat="1">
      <c r="B149" s="191"/>
      <c r="C149" s="192"/>
      <c r="D149" s="193" t="s">
        <v>133</v>
      </c>
      <c r="E149" s="194" t="s">
        <v>18</v>
      </c>
      <c r="F149" s="195" t="s">
        <v>528</v>
      </c>
      <c r="G149" s="192"/>
      <c r="H149" s="194" t="s">
        <v>18</v>
      </c>
      <c r="I149" s="196"/>
      <c r="J149" s="192"/>
      <c r="K149" s="192"/>
      <c r="L149" s="197"/>
      <c r="M149" s="198"/>
      <c r="N149" s="199"/>
      <c r="O149" s="199"/>
      <c r="P149" s="199"/>
      <c r="Q149" s="199"/>
      <c r="R149" s="199"/>
      <c r="S149" s="199"/>
      <c r="T149" s="200"/>
      <c r="AT149" s="201" t="s">
        <v>133</v>
      </c>
      <c r="AU149" s="201" t="s">
        <v>84</v>
      </c>
      <c r="AV149" s="13" t="s">
        <v>82</v>
      </c>
      <c r="AW149" s="13" t="s">
        <v>35</v>
      </c>
      <c r="AX149" s="13" t="s">
        <v>74</v>
      </c>
      <c r="AY149" s="201" t="s">
        <v>122</v>
      </c>
    </row>
    <row r="150" spans="1:65" s="14" customFormat="1">
      <c r="B150" s="202"/>
      <c r="C150" s="203"/>
      <c r="D150" s="193" t="s">
        <v>133</v>
      </c>
      <c r="E150" s="204" t="s">
        <v>18</v>
      </c>
      <c r="F150" s="205" t="s">
        <v>151</v>
      </c>
      <c r="G150" s="203"/>
      <c r="H150" s="206">
        <v>4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133</v>
      </c>
      <c r="AU150" s="212" t="s">
        <v>84</v>
      </c>
      <c r="AV150" s="14" t="s">
        <v>84</v>
      </c>
      <c r="AW150" s="14" t="s">
        <v>35</v>
      </c>
      <c r="AX150" s="14" t="s">
        <v>82</v>
      </c>
      <c r="AY150" s="212" t="s">
        <v>122</v>
      </c>
    </row>
    <row r="151" spans="1:65" s="2" customFormat="1" ht="16.5" customHeight="1">
      <c r="A151" s="34"/>
      <c r="B151" s="35"/>
      <c r="C151" s="173" t="s">
        <v>238</v>
      </c>
      <c r="D151" s="173" t="s">
        <v>124</v>
      </c>
      <c r="E151" s="174" t="s">
        <v>279</v>
      </c>
      <c r="F151" s="175" t="s">
        <v>280</v>
      </c>
      <c r="G151" s="176" t="s">
        <v>127</v>
      </c>
      <c r="H151" s="177">
        <v>4</v>
      </c>
      <c r="I151" s="178"/>
      <c r="J151" s="179">
        <f>ROUND(I151*H151,2)</f>
        <v>0</v>
      </c>
      <c r="K151" s="175" t="s">
        <v>128</v>
      </c>
      <c r="L151" s="39"/>
      <c r="M151" s="180" t="s">
        <v>18</v>
      </c>
      <c r="N151" s="181" t="s">
        <v>45</v>
      </c>
      <c r="O151" s="64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4" t="s">
        <v>129</v>
      </c>
      <c r="AT151" s="184" t="s">
        <v>124</v>
      </c>
      <c r="AU151" s="184" t="s">
        <v>84</v>
      </c>
      <c r="AY151" s="17" t="s">
        <v>122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7" t="s">
        <v>82</v>
      </c>
      <c r="BK151" s="185">
        <f>ROUND(I151*H151,2)</f>
        <v>0</v>
      </c>
      <c r="BL151" s="17" t="s">
        <v>129</v>
      </c>
      <c r="BM151" s="184" t="s">
        <v>281</v>
      </c>
    </row>
    <row r="152" spans="1:65" s="2" customFormat="1">
      <c r="A152" s="34"/>
      <c r="B152" s="35"/>
      <c r="C152" s="36"/>
      <c r="D152" s="186" t="s">
        <v>131</v>
      </c>
      <c r="E152" s="36"/>
      <c r="F152" s="187" t="s">
        <v>282</v>
      </c>
      <c r="G152" s="36"/>
      <c r="H152" s="36"/>
      <c r="I152" s="188"/>
      <c r="J152" s="36"/>
      <c r="K152" s="36"/>
      <c r="L152" s="39"/>
      <c r="M152" s="189"/>
      <c r="N152" s="190"/>
      <c r="O152" s="64"/>
      <c r="P152" s="64"/>
      <c r="Q152" s="64"/>
      <c r="R152" s="64"/>
      <c r="S152" s="64"/>
      <c r="T152" s="65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7" t="s">
        <v>131</v>
      </c>
      <c r="AU152" s="17" t="s">
        <v>84</v>
      </c>
    </row>
    <row r="153" spans="1:65" s="13" customFormat="1">
      <c r="B153" s="191"/>
      <c r="C153" s="192"/>
      <c r="D153" s="193" t="s">
        <v>133</v>
      </c>
      <c r="E153" s="194" t="s">
        <v>18</v>
      </c>
      <c r="F153" s="195" t="s">
        <v>528</v>
      </c>
      <c r="G153" s="192"/>
      <c r="H153" s="194" t="s">
        <v>18</v>
      </c>
      <c r="I153" s="196"/>
      <c r="J153" s="192"/>
      <c r="K153" s="192"/>
      <c r="L153" s="197"/>
      <c r="M153" s="198"/>
      <c r="N153" s="199"/>
      <c r="O153" s="199"/>
      <c r="P153" s="199"/>
      <c r="Q153" s="199"/>
      <c r="R153" s="199"/>
      <c r="S153" s="199"/>
      <c r="T153" s="200"/>
      <c r="AT153" s="201" t="s">
        <v>133</v>
      </c>
      <c r="AU153" s="201" t="s">
        <v>84</v>
      </c>
      <c r="AV153" s="13" t="s">
        <v>82</v>
      </c>
      <c r="AW153" s="13" t="s">
        <v>35</v>
      </c>
      <c r="AX153" s="13" t="s">
        <v>74</v>
      </c>
      <c r="AY153" s="201" t="s">
        <v>122</v>
      </c>
    </row>
    <row r="154" spans="1:65" s="14" customFormat="1">
      <c r="B154" s="202"/>
      <c r="C154" s="203"/>
      <c r="D154" s="193" t="s">
        <v>133</v>
      </c>
      <c r="E154" s="204" t="s">
        <v>18</v>
      </c>
      <c r="F154" s="205" t="s">
        <v>151</v>
      </c>
      <c r="G154" s="203"/>
      <c r="H154" s="206">
        <v>4</v>
      </c>
      <c r="I154" s="207"/>
      <c r="J154" s="203"/>
      <c r="K154" s="203"/>
      <c r="L154" s="208"/>
      <c r="M154" s="209"/>
      <c r="N154" s="210"/>
      <c r="O154" s="210"/>
      <c r="P154" s="210"/>
      <c r="Q154" s="210"/>
      <c r="R154" s="210"/>
      <c r="S154" s="210"/>
      <c r="T154" s="211"/>
      <c r="AT154" s="212" t="s">
        <v>133</v>
      </c>
      <c r="AU154" s="212" t="s">
        <v>84</v>
      </c>
      <c r="AV154" s="14" t="s">
        <v>84</v>
      </c>
      <c r="AW154" s="14" t="s">
        <v>35</v>
      </c>
      <c r="AX154" s="14" t="s">
        <v>82</v>
      </c>
      <c r="AY154" s="212" t="s">
        <v>122</v>
      </c>
    </row>
    <row r="155" spans="1:65" s="2" customFormat="1" ht="24.2" customHeight="1">
      <c r="A155" s="34"/>
      <c r="B155" s="35"/>
      <c r="C155" s="173" t="s">
        <v>243</v>
      </c>
      <c r="D155" s="173" t="s">
        <v>124</v>
      </c>
      <c r="E155" s="174" t="s">
        <v>289</v>
      </c>
      <c r="F155" s="175" t="s">
        <v>290</v>
      </c>
      <c r="G155" s="176" t="s">
        <v>127</v>
      </c>
      <c r="H155" s="177">
        <v>4</v>
      </c>
      <c r="I155" s="178"/>
      <c r="J155" s="179">
        <f>ROUND(I155*H155,2)</f>
        <v>0</v>
      </c>
      <c r="K155" s="175" t="s">
        <v>128</v>
      </c>
      <c r="L155" s="39"/>
      <c r="M155" s="180" t="s">
        <v>18</v>
      </c>
      <c r="N155" s="181" t="s">
        <v>45</v>
      </c>
      <c r="O155" s="64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4" t="s">
        <v>129</v>
      </c>
      <c r="AT155" s="184" t="s">
        <v>124</v>
      </c>
      <c r="AU155" s="184" t="s">
        <v>84</v>
      </c>
      <c r="AY155" s="17" t="s">
        <v>122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7" t="s">
        <v>82</v>
      </c>
      <c r="BK155" s="185">
        <f>ROUND(I155*H155,2)</f>
        <v>0</v>
      </c>
      <c r="BL155" s="17" t="s">
        <v>129</v>
      </c>
      <c r="BM155" s="184" t="s">
        <v>291</v>
      </c>
    </row>
    <row r="156" spans="1:65" s="2" customFormat="1">
      <c r="A156" s="34"/>
      <c r="B156" s="35"/>
      <c r="C156" s="36"/>
      <c r="D156" s="186" t="s">
        <v>131</v>
      </c>
      <c r="E156" s="36"/>
      <c r="F156" s="187" t="s">
        <v>292</v>
      </c>
      <c r="G156" s="36"/>
      <c r="H156" s="36"/>
      <c r="I156" s="188"/>
      <c r="J156" s="36"/>
      <c r="K156" s="36"/>
      <c r="L156" s="39"/>
      <c r="M156" s="189"/>
      <c r="N156" s="190"/>
      <c r="O156" s="64"/>
      <c r="P156" s="64"/>
      <c r="Q156" s="64"/>
      <c r="R156" s="64"/>
      <c r="S156" s="64"/>
      <c r="T156" s="65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T156" s="17" t="s">
        <v>131</v>
      </c>
      <c r="AU156" s="17" t="s">
        <v>84</v>
      </c>
    </row>
    <row r="157" spans="1:65" s="13" customFormat="1">
      <c r="B157" s="191"/>
      <c r="C157" s="192"/>
      <c r="D157" s="193" t="s">
        <v>133</v>
      </c>
      <c r="E157" s="194" t="s">
        <v>18</v>
      </c>
      <c r="F157" s="195" t="s">
        <v>528</v>
      </c>
      <c r="G157" s="192"/>
      <c r="H157" s="194" t="s">
        <v>18</v>
      </c>
      <c r="I157" s="196"/>
      <c r="J157" s="192"/>
      <c r="K157" s="192"/>
      <c r="L157" s="197"/>
      <c r="M157" s="198"/>
      <c r="N157" s="199"/>
      <c r="O157" s="199"/>
      <c r="P157" s="199"/>
      <c r="Q157" s="199"/>
      <c r="R157" s="199"/>
      <c r="S157" s="199"/>
      <c r="T157" s="200"/>
      <c r="AT157" s="201" t="s">
        <v>133</v>
      </c>
      <c r="AU157" s="201" t="s">
        <v>84</v>
      </c>
      <c r="AV157" s="13" t="s">
        <v>82</v>
      </c>
      <c r="AW157" s="13" t="s">
        <v>35</v>
      </c>
      <c r="AX157" s="13" t="s">
        <v>74</v>
      </c>
      <c r="AY157" s="201" t="s">
        <v>122</v>
      </c>
    </row>
    <row r="158" spans="1:65" s="14" customFormat="1">
      <c r="B158" s="202"/>
      <c r="C158" s="203"/>
      <c r="D158" s="193" t="s">
        <v>133</v>
      </c>
      <c r="E158" s="204" t="s">
        <v>18</v>
      </c>
      <c r="F158" s="205" t="s">
        <v>151</v>
      </c>
      <c r="G158" s="203"/>
      <c r="H158" s="206">
        <v>4</v>
      </c>
      <c r="I158" s="207"/>
      <c r="J158" s="203"/>
      <c r="K158" s="203"/>
      <c r="L158" s="208"/>
      <c r="M158" s="209"/>
      <c r="N158" s="210"/>
      <c r="O158" s="210"/>
      <c r="P158" s="210"/>
      <c r="Q158" s="210"/>
      <c r="R158" s="210"/>
      <c r="S158" s="210"/>
      <c r="T158" s="211"/>
      <c r="AT158" s="212" t="s">
        <v>133</v>
      </c>
      <c r="AU158" s="212" t="s">
        <v>84</v>
      </c>
      <c r="AV158" s="14" t="s">
        <v>84</v>
      </c>
      <c r="AW158" s="14" t="s">
        <v>35</v>
      </c>
      <c r="AX158" s="14" t="s">
        <v>82</v>
      </c>
      <c r="AY158" s="212" t="s">
        <v>122</v>
      </c>
    </row>
    <row r="159" spans="1:65" s="2" customFormat="1" ht="24.2" customHeight="1">
      <c r="A159" s="34"/>
      <c r="B159" s="35"/>
      <c r="C159" s="173" t="s">
        <v>250</v>
      </c>
      <c r="D159" s="173" t="s">
        <v>124</v>
      </c>
      <c r="E159" s="174" t="s">
        <v>294</v>
      </c>
      <c r="F159" s="175" t="s">
        <v>295</v>
      </c>
      <c r="G159" s="176" t="s">
        <v>127</v>
      </c>
      <c r="H159" s="177">
        <v>4</v>
      </c>
      <c r="I159" s="178"/>
      <c r="J159" s="179">
        <f>ROUND(I159*H159,2)</f>
        <v>0</v>
      </c>
      <c r="K159" s="175" t="s">
        <v>128</v>
      </c>
      <c r="L159" s="39"/>
      <c r="M159" s="180" t="s">
        <v>18</v>
      </c>
      <c r="N159" s="181" t="s">
        <v>45</v>
      </c>
      <c r="O159" s="64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4" t="s">
        <v>129</v>
      </c>
      <c r="AT159" s="184" t="s">
        <v>124</v>
      </c>
      <c r="AU159" s="184" t="s">
        <v>84</v>
      </c>
      <c r="AY159" s="17" t="s">
        <v>122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7" t="s">
        <v>82</v>
      </c>
      <c r="BK159" s="185">
        <f>ROUND(I159*H159,2)</f>
        <v>0</v>
      </c>
      <c r="BL159" s="17" t="s">
        <v>129</v>
      </c>
      <c r="BM159" s="184" t="s">
        <v>296</v>
      </c>
    </row>
    <row r="160" spans="1:65" s="2" customFormat="1">
      <c r="A160" s="34"/>
      <c r="B160" s="35"/>
      <c r="C160" s="36"/>
      <c r="D160" s="186" t="s">
        <v>131</v>
      </c>
      <c r="E160" s="36"/>
      <c r="F160" s="187" t="s">
        <v>297</v>
      </c>
      <c r="G160" s="36"/>
      <c r="H160" s="36"/>
      <c r="I160" s="188"/>
      <c r="J160" s="36"/>
      <c r="K160" s="36"/>
      <c r="L160" s="39"/>
      <c r="M160" s="189"/>
      <c r="N160" s="190"/>
      <c r="O160" s="64"/>
      <c r="P160" s="64"/>
      <c r="Q160" s="64"/>
      <c r="R160" s="64"/>
      <c r="S160" s="64"/>
      <c r="T160" s="65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7" t="s">
        <v>131</v>
      </c>
      <c r="AU160" s="17" t="s">
        <v>84</v>
      </c>
    </row>
    <row r="161" spans="1:65" s="13" customFormat="1">
      <c r="B161" s="191"/>
      <c r="C161" s="192"/>
      <c r="D161" s="193" t="s">
        <v>133</v>
      </c>
      <c r="E161" s="194" t="s">
        <v>18</v>
      </c>
      <c r="F161" s="195" t="s">
        <v>528</v>
      </c>
      <c r="G161" s="192"/>
      <c r="H161" s="194" t="s">
        <v>18</v>
      </c>
      <c r="I161" s="196"/>
      <c r="J161" s="192"/>
      <c r="K161" s="192"/>
      <c r="L161" s="197"/>
      <c r="M161" s="198"/>
      <c r="N161" s="199"/>
      <c r="O161" s="199"/>
      <c r="P161" s="199"/>
      <c r="Q161" s="199"/>
      <c r="R161" s="199"/>
      <c r="S161" s="199"/>
      <c r="T161" s="200"/>
      <c r="AT161" s="201" t="s">
        <v>133</v>
      </c>
      <c r="AU161" s="201" t="s">
        <v>84</v>
      </c>
      <c r="AV161" s="13" t="s">
        <v>82</v>
      </c>
      <c r="AW161" s="13" t="s">
        <v>35</v>
      </c>
      <c r="AX161" s="13" t="s">
        <v>74</v>
      </c>
      <c r="AY161" s="201" t="s">
        <v>122</v>
      </c>
    </row>
    <row r="162" spans="1:65" s="14" customFormat="1">
      <c r="B162" s="202"/>
      <c r="C162" s="203"/>
      <c r="D162" s="193" t="s">
        <v>133</v>
      </c>
      <c r="E162" s="204" t="s">
        <v>18</v>
      </c>
      <c r="F162" s="205" t="s">
        <v>151</v>
      </c>
      <c r="G162" s="203"/>
      <c r="H162" s="206">
        <v>4</v>
      </c>
      <c r="I162" s="207"/>
      <c r="J162" s="203"/>
      <c r="K162" s="203"/>
      <c r="L162" s="208"/>
      <c r="M162" s="209"/>
      <c r="N162" s="210"/>
      <c r="O162" s="210"/>
      <c r="P162" s="210"/>
      <c r="Q162" s="210"/>
      <c r="R162" s="210"/>
      <c r="S162" s="210"/>
      <c r="T162" s="211"/>
      <c r="AT162" s="212" t="s">
        <v>133</v>
      </c>
      <c r="AU162" s="212" t="s">
        <v>84</v>
      </c>
      <c r="AV162" s="14" t="s">
        <v>84</v>
      </c>
      <c r="AW162" s="14" t="s">
        <v>35</v>
      </c>
      <c r="AX162" s="14" t="s">
        <v>82</v>
      </c>
      <c r="AY162" s="212" t="s">
        <v>122</v>
      </c>
    </row>
    <row r="163" spans="1:65" s="2" customFormat="1" ht="37.9" customHeight="1">
      <c r="A163" s="34"/>
      <c r="B163" s="35"/>
      <c r="C163" s="173" t="s">
        <v>256</v>
      </c>
      <c r="D163" s="173" t="s">
        <v>124</v>
      </c>
      <c r="E163" s="174" t="s">
        <v>529</v>
      </c>
      <c r="F163" s="175" t="s">
        <v>530</v>
      </c>
      <c r="G163" s="176" t="s">
        <v>127</v>
      </c>
      <c r="H163" s="177">
        <v>28</v>
      </c>
      <c r="I163" s="178"/>
      <c r="J163" s="179">
        <f>ROUND(I163*H163,2)</f>
        <v>0</v>
      </c>
      <c r="K163" s="175" t="s">
        <v>128</v>
      </c>
      <c r="L163" s="39"/>
      <c r="M163" s="180" t="s">
        <v>18</v>
      </c>
      <c r="N163" s="181" t="s">
        <v>45</v>
      </c>
      <c r="O163" s="64"/>
      <c r="P163" s="182">
        <f>O163*H163</f>
        <v>0</v>
      </c>
      <c r="Q163" s="182">
        <v>9.0620000000000006E-2</v>
      </c>
      <c r="R163" s="182">
        <f>Q163*H163</f>
        <v>2.5373600000000001</v>
      </c>
      <c r="S163" s="182">
        <v>0</v>
      </c>
      <c r="T163" s="183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4" t="s">
        <v>129</v>
      </c>
      <c r="AT163" s="184" t="s">
        <v>124</v>
      </c>
      <c r="AU163" s="184" t="s">
        <v>84</v>
      </c>
      <c r="AY163" s="17" t="s">
        <v>122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7" t="s">
        <v>82</v>
      </c>
      <c r="BK163" s="185">
        <f>ROUND(I163*H163,2)</f>
        <v>0</v>
      </c>
      <c r="BL163" s="17" t="s">
        <v>129</v>
      </c>
      <c r="BM163" s="184" t="s">
        <v>531</v>
      </c>
    </row>
    <row r="164" spans="1:65" s="2" customFormat="1">
      <c r="A164" s="34"/>
      <c r="B164" s="35"/>
      <c r="C164" s="36"/>
      <c r="D164" s="186" t="s">
        <v>131</v>
      </c>
      <c r="E164" s="36"/>
      <c r="F164" s="187" t="s">
        <v>532</v>
      </c>
      <c r="G164" s="36"/>
      <c r="H164" s="36"/>
      <c r="I164" s="188"/>
      <c r="J164" s="36"/>
      <c r="K164" s="36"/>
      <c r="L164" s="39"/>
      <c r="M164" s="189"/>
      <c r="N164" s="190"/>
      <c r="O164" s="64"/>
      <c r="P164" s="64"/>
      <c r="Q164" s="64"/>
      <c r="R164" s="64"/>
      <c r="S164" s="64"/>
      <c r="T164" s="65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T164" s="17" t="s">
        <v>131</v>
      </c>
      <c r="AU164" s="17" t="s">
        <v>84</v>
      </c>
    </row>
    <row r="165" spans="1:65" s="13" customFormat="1">
      <c r="B165" s="191"/>
      <c r="C165" s="192"/>
      <c r="D165" s="193" t="s">
        <v>133</v>
      </c>
      <c r="E165" s="194" t="s">
        <v>18</v>
      </c>
      <c r="F165" s="195" t="s">
        <v>526</v>
      </c>
      <c r="G165" s="192"/>
      <c r="H165" s="194" t="s">
        <v>18</v>
      </c>
      <c r="I165" s="196"/>
      <c r="J165" s="192"/>
      <c r="K165" s="192"/>
      <c r="L165" s="197"/>
      <c r="M165" s="198"/>
      <c r="N165" s="199"/>
      <c r="O165" s="199"/>
      <c r="P165" s="199"/>
      <c r="Q165" s="199"/>
      <c r="R165" s="199"/>
      <c r="S165" s="199"/>
      <c r="T165" s="200"/>
      <c r="AT165" s="201" t="s">
        <v>133</v>
      </c>
      <c r="AU165" s="201" t="s">
        <v>84</v>
      </c>
      <c r="AV165" s="13" t="s">
        <v>82</v>
      </c>
      <c r="AW165" s="13" t="s">
        <v>35</v>
      </c>
      <c r="AX165" s="13" t="s">
        <v>74</v>
      </c>
      <c r="AY165" s="201" t="s">
        <v>122</v>
      </c>
    </row>
    <row r="166" spans="1:65" s="14" customFormat="1">
      <c r="B166" s="202"/>
      <c r="C166" s="203"/>
      <c r="D166" s="193" t="s">
        <v>133</v>
      </c>
      <c r="E166" s="204" t="s">
        <v>18</v>
      </c>
      <c r="F166" s="205" t="s">
        <v>527</v>
      </c>
      <c r="G166" s="203"/>
      <c r="H166" s="206">
        <v>28</v>
      </c>
      <c r="I166" s="207"/>
      <c r="J166" s="203"/>
      <c r="K166" s="203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133</v>
      </c>
      <c r="AU166" s="212" t="s">
        <v>84</v>
      </c>
      <c r="AV166" s="14" t="s">
        <v>84</v>
      </c>
      <c r="AW166" s="14" t="s">
        <v>35</v>
      </c>
      <c r="AX166" s="14" t="s">
        <v>82</v>
      </c>
      <c r="AY166" s="212" t="s">
        <v>122</v>
      </c>
    </row>
    <row r="167" spans="1:65" s="2" customFormat="1" ht="16.5" customHeight="1">
      <c r="A167" s="34"/>
      <c r="B167" s="35"/>
      <c r="C167" s="224" t="s">
        <v>7</v>
      </c>
      <c r="D167" s="224" t="s">
        <v>244</v>
      </c>
      <c r="E167" s="225" t="s">
        <v>351</v>
      </c>
      <c r="F167" s="226" t="s">
        <v>352</v>
      </c>
      <c r="G167" s="227" t="s">
        <v>127</v>
      </c>
      <c r="H167" s="228">
        <v>21.63</v>
      </c>
      <c r="I167" s="229"/>
      <c r="J167" s="230">
        <f>ROUND(I167*H167,2)</f>
        <v>0</v>
      </c>
      <c r="K167" s="226" t="s">
        <v>128</v>
      </c>
      <c r="L167" s="231"/>
      <c r="M167" s="232" t="s">
        <v>18</v>
      </c>
      <c r="N167" s="233" t="s">
        <v>45</v>
      </c>
      <c r="O167" s="64"/>
      <c r="P167" s="182">
        <f>O167*H167</f>
        <v>0</v>
      </c>
      <c r="Q167" s="182">
        <v>0.17599999999999999</v>
      </c>
      <c r="R167" s="182">
        <f>Q167*H167</f>
        <v>3.8068799999999996</v>
      </c>
      <c r="S167" s="182">
        <v>0</v>
      </c>
      <c r="T167" s="183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4" t="s">
        <v>177</v>
      </c>
      <c r="AT167" s="184" t="s">
        <v>244</v>
      </c>
      <c r="AU167" s="184" t="s">
        <v>84</v>
      </c>
      <c r="AY167" s="17" t="s">
        <v>122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17" t="s">
        <v>82</v>
      </c>
      <c r="BK167" s="185">
        <f>ROUND(I167*H167,2)</f>
        <v>0</v>
      </c>
      <c r="BL167" s="17" t="s">
        <v>129</v>
      </c>
      <c r="BM167" s="184" t="s">
        <v>533</v>
      </c>
    </row>
    <row r="168" spans="1:65" s="14" customFormat="1">
      <c r="B168" s="202"/>
      <c r="C168" s="203"/>
      <c r="D168" s="193" t="s">
        <v>133</v>
      </c>
      <c r="E168" s="204" t="s">
        <v>18</v>
      </c>
      <c r="F168" s="205" t="s">
        <v>534</v>
      </c>
      <c r="G168" s="203"/>
      <c r="H168" s="206">
        <v>21</v>
      </c>
      <c r="I168" s="207"/>
      <c r="J168" s="203"/>
      <c r="K168" s="203"/>
      <c r="L168" s="208"/>
      <c r="M168" s="209"/>
      <c r="N168" s="210"/>
      <c r="O168" s="210"/>
      <c r="P168" s="210"/>
      <c r="Q168" s="210"/>
      <c r="R168" s="210"/>
      <c r="S168" s="210"/>
      <c r="T168" s="211"/>
      <c r="AT168" s="212" t="s">
        <v>133</v>
      </c>
      <c r="AU168" s="212" t="s">
        <v>84</v>
      </c>
      <c r="AV168" s="14" t="s">
        <v>84</v>
      </c>
      <c r="AW168" s="14" t="s">
        <v>35</v>
      </c>
      <c r="AX168" s="14" t="s">
        <v>82</v>
      </c>
      <c r="AY168" s="212" t="s">
        <v>122</v>
      </c>
    </row>
    <row r="169" spans="1:65" s="14" customFormat="1">
      <c r="B169" s="202"/>
      <c r="C169" s="203"/>
      <c r="D169" s="193" t="s">
        <v>133</v>
      </c>
      <c r="E169" s="203"/>
      <c r="F169" s="205" t="s">
        <v>535</v>
      </c>
      <c r="G169" s="203"/>
      <c r="H169" s="206">
        <v>21.63</v>
      </c>
      <c r="I169" s="207"/>
      <c r="J169" s="203"/>
      <c r="K169" s="203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133</v>
      </c>
      <c r="AU169" s="212" t="s">
        <v>84</v>
      </c>
      <c r="AV169" s="14" t="s">
        <v>84</v>
      </c>
      <c r="AW169" s="14" t="s">
        <v>4</v>
      </c>
      <c r="AX169" s="14" t="s">
        <v>82</v>
      </c>
      <c r="AY169" s="212" t="s">
        <v>122</v>
      </c>
    </row>
    <row r="170" spans="1:65" s="2" customFormat="1" ht="16.5" customHeight="1">
      <c r="A170" s="34"/>
      <c r="B170" s="35"/>
      <c r="C170" s="224" t="s">
        <v>270</v>
      </c>
      <c r="D170" s="224" t="s">
        <v>244</v>
      </c>
      <c r="E170" s="225" t="s">
        <v>357</v>
      </c>
      <c r="F170" s="226" t="s">
        <v>358</v>
      </c>
      <c r="G170" s="227" t="s">
        <v>127</v>
      </c>
      <c r="H170" s="228">
        <v>7.21</v>
      </c>
      <c r="I170" s="229"/>
      <c r="J170" s="230">
        <f>ROUND(I170*H170,2)</f>
        <v>0</v>
      </c>
      <c r="K170" s="226" t="s">
        <v>128</v>
      </c>
      <c r="L170" s="231"/>
      <c r="M170" s="232" t="s">
        <v>18</v>
      </c>
      <c r="N170" s="233" t="s">
        <v>45</v>
      </c>
      <c r="O170" s="64"/>
      <c r="P170" s="182">
        <f>O170*H170</f>
        <v>0</v>
      </c>
      <c r="Q170" s="182">
        <v>0.17599999999999999</v>
      </c>
      <c r="R170" s="182">
        <f>Q170*H170</f>
        <v>1.2689599999999999</v>
      </c>
      <c r="S170" s="182">
        <v>0</v>
      </c>
      <c r="T170" s="183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4" t="s">
        <v>177</v>
      </c>
      <c r="AT170" s="184" t="s">
        <v>244</v>
      </c>
      <c r="AU170" s="184" t="s">
        <v>84</v>
      </c>
      <c r="AY170" s="17" t="s">
        <v>122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7" t="s">
        <v>82</v>
      </c>
      <c r="BK170" s="185">
        <f>ROUND(I170*H170,2)</f>
        <v>0</v>
      </c>
      <c r="BL170" s="17" t="s">
        <v>129</v>
      </c>
      <c r="BM170" s="184" t="s">
        <v>536</v>
      </c>
    </row>
    <row r="171" spans="1:65" s="2" customFormat="1" ht="19.5">
      <c r="A171" s="34"/>
      <c r="B171" s="35"/>
      <c r="C171" s="36"/>
      <c r="D171" s="193" t="s">
        <v>316</v>
      </c>
      <c r="E171" s="36"/>
      <c r="F171" s="234" t="s">
        <v>537</v>
      </c>
      <c r="G171" s="36"/>
      <c r="H171" s="36"/>
      <c r="I171" s="188"/>
      <c r="J171" s="36"/>
      <c r="K171" s="36"/>
      <c r="L171" s="39"/>
      <c r="M171" s="189"/>
      <c r="N171" s="190"/>
      <c r="O171" s="64"/>
      <c r="P171" s="64"/>
      <c r="Q171" s="64"/>
      <c r="R171" s="64"/>
      <c r="S171" s="64"/>
      <c r="T171" s="65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T171" s="17" t="s">
        <v>316</v>
      </c>
      <c r="AU171" s="17" t="s">
        <v>84</v>
      </c>
    </row>
    <row r="172" spans="1:65" s="14" customFormat="1">
      <c r="B172" s="202"/>
      <c r="C172" s="203"/>
      <c r="D172" s="193" t="s">
        <v>133</v>
      </c>
      <c r="E172" s="204" t="s">
        <v>18</v>
      </c>
      <c r="F172" s="205" t="s">
        <v>538</v>
      </c>
      <c r="G172" s="203"/>
      <c r="H172" s="206">
        <v>7</v>
      </c>
      <c r="I172" s="207"/>
      <c r="J172" s="203"/>
      <c r="K172" s="203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133</v>
      </c>
      <c r="AU172" s="212" t="s">
        <v>84</v>
      </c>
      <c r="AV172" s="14" t="s">
        <v>84</v>
      </c>
      <c r="AW172" s="14" t="s">
        <v>35</v>
      </c>
      <c r="AX172" s="14" t="s">
        <v>82</v>
      </c>
      <c r="AY172" s="212" t="s">
        <v>122</v>
      </c>
    </row>
    <row r="173" spans="1:65" s="14" customFormat="1">
      <c r="B173" s="202"/>
      <c r="C173" s="203"/>
      <c r="D173" s="193" t="s">
        <v>133</v>
      </c>
      <c r="E173" s="203"/>
      <c r="F173" s="205" t="s">
        <v>539</v>
      </c>
      <c r="G173" s="203"/>
      <c r="H173" s="206">
        <v>7.21</v>
      </c>
      <c r="I173" s="207"/>
      <c r="J173" s="203"/>
      <c r="K173" s="203"/>
      <c r="L173" s="208"/>
      <c r="M173" s="209"/>
      <c r="N173" s="210"/>
      <c r="O173" s="210"/>
      <c r="P173" s="210"/>
      <c r="Q173" s="210"/>
      <c r="R173" s="210"/>
      <c r="S173" s="210"/>
      <c r="T173" s="211"/>
      <c r="AT173" s="212" t="s">
        <v>133</v>
      </c>
      <c r="AU173" s="212" t="s">
        <v>84</v>
      </c>
      <c r="AV173" s="14" t="s">
        <v>84</v>
      </c>
      <c r="AW173" s="14" t="s">
        <v>4</v>
      </c>
      <c r="AX173" s="14" t="s">
        <v>82</v>
      </c>
      <c r="AY173" s="212" t="s">
        <v>122</v>
      </c>
    </row>
    <row r="174" spans="1:65" s="12" customFormat="1" ht="22.9" customHeight="1">
      <c r="B174" s="157"/>
      <c r="C174" s="158"/>
      <c r="D174" s="159" t="s">
        <v>73</v>
      </c>
      <c r="E174" s="171" t="s">
        <v>184</v>
      </c>
      <c r="F174" s="171" t="s">
        <v>367</v>
      </c>
      <c r="G174" s="158"/>
      <c r="H174" s="158"/>
      <c r="I174" s="161"/>
      <c r="J174" s="172">
        <f>BK174</f>
        <v>0</v>
      </c>
      <c r="K174" s="158"/>
      <c r="L174" s="163"/>
      <c r="M174" s="164"/>
      <c r="N174" s="165"/>
      <c r="O174" s="165"/>
      <c r="P174" s="166">
        <f>SUM(P175:P210)</f>
        <v>0</v>
      </c>
      <c r="Q174" s="165"/>
      <c r="R174" s="166">
        <f>SUM(R175:R210)</f>
        <v>5.1648734000000003</v>
      </c>
      <c r="S174" s="165"/>
      <c r="T174" s="167">
        <f>SUM(T175:T210)</f>
        <v>0</v>
      </c>
      <c r="AR174" s="168" t="s">
        <v>82</v>
      </c>
      <c r="AT174" s="169" t="s">
        <v>73</v>
      </c>
      <c r="AU174" s="169" t="s">
        <v>82</v>
      </c>
      <c r="AY174" s="168" t="s">
        <v>122</v>
      </c>
      <c r="BK174" s="170">
        <f>SUM(BK175:BK210)</f>
        <v>0</v>
      </c>
    </row>
    <row r="175" spans="1:65" s="2" customFormat="1" ht="21.75" customHeight="1">
      <c r="A175" s="34"/>
      <c r="B175" s="35"/>
      <c r="C175" s="173" t="s">
        <v>278</v>
      </c>
      <c r="D175" s="173" t="s">
        <v>124</v>
      </c>
      <c r="E175" s="174" t="s">
        <v>540</v>
      </c>
      <c r="F175" s="175" t="s">
        <v>541</v>
      </c>
      <c r="G175" s="176" t="s">
        <v>192</v>
      </c>
      <c r="H175" s="177">
        <v>6</v>
      </c>
      <c r="I175" s="178"/>
      <c r="J175" s="179">
        <f>ROUND(I175*H175,2)</f>
        <v>0</v>
      </c>
      <c r="K175" s="175" t="s">
        <v>128</v>
      </c>
      <c r="L175" s="39"/>
      <c r="M175" s="180" t="s">
        <v>18</v>
      </c>
      <c r="N175" s="181" t="s">
        <v>45</v>
      </c>
      <c r="O175" s="64"/>
      <c r="P175" s="182">
        <f>O175*H175</f>
        <v>0</v>
      </c>
      <c r="Q175" s="182">
        <v>1.6000000000000001E-4</v>
      </c>
      <c r="R175" s="182">
        <f>Q175*H175</f>
        <v>9.6000000000000013E-4</v>
      </c>
      <c r="S175" s="182">
        <v>0</v>
      </c>
      <c r="T175" s="183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4" t="s">
        <v>129</v>
      </c>
      <c r="AT175" s="184" t="s">
        <v>124</v>
      </c>
      <c r="AU175" s="184" t="s">
        <v>84</v>
      </c>
      <c r="AY175" s="17" t="s">
        <v>122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7" t="s">
        <v>82</v>
      </c>
      <c r="BK175" s="185">
        <f>ROUND(I175*H175,2)</f>
        <v>0</v>
      </c>
      <c r="BL175" s="17" t="s">
        <v>129</v>
      </c>
      <c r="BM175" s="184" t="s">
        <v>542</v>
      </c>
    </row>
    <row r="176" spans="1:65" s="2" customFormat="1">
      <c r="A176" s="34"/>
      <c r="B176" s="35"/>
      <c r="C176" s="36"/>
      <c r="D176" s="186" t="s">
        <v>131</v>
      </c>
      <c r="E176" s="36"/>
      <c r="F176" s="187" t="s">
        <v>543</v>
      </c>
      <c r="G176" s="36"/>
      <c r="H176" s="36"/>
      <c r="I176" s="188"/>
      <c r="J176" s="36"/>
      <c r="K176" s="36"/>
      <c r="L176" s="39"/>
      <c r="M176" s="189"/>
      <c r="N176" s="190"/>
      <c r="O176" s="64"/>
      <c r="P176" s="64"/>
      <c r="Q176" s="64"/>
      <c r="R176" s="64"/>
      <c r="S176" s="64"/>
      <c r="T176" s="65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7" t="s">
        <v>131</v>
      </c>
      <c r="AU176" s="17" t="s">
        <v>84</v>
      </c>
    </row>
    <row r="177" spans="1:65" s="13" customFormat="1">
      <c r="B177" s="191"/>
      <c r="C177" s="192"/>
      <c r="D177" s="193" t="s">
        <v>133</v>
      </c>
      <c r="E177" s="194" t="s">
        <v>18</v>
      </c>
      <c r="F177" s="195" t="s">
        <v>544</v>
      </c>
      <c r="G177" s="192"/>
      <c r="H177" s="194" t="s">
        <v>18</v>
      </c>
      <c r="I177" s="196"/>
      <c r="J177" s="192"/>
      <c r="K177" s="192"/>
      <c r="L177" s="197"/>
      <c r="M177" s="198"/>
      <c r="N177" s="199"/>
      <c r="O177" s="199"/>
      <c r="P177" s="199"/>
      <c r="Q177" s="199"/>
      <c r="R177" s="199"/>
      <c r="S177" s="199"/>
      <c r="T177" s="200"/>
      <c r="AT177" s="201" t="s">
        <v>133</v>
      </c>
      <c r="AU177" s="201" t="s">
        <v>84</v>
      </c>
      <c r="AV177" s="13" t="s">
        <v>82</v>
      </c>
      <c r="AW177" s="13" t="s">
        <v>35</v>
      </c>
      <c r="AX177" s="13" t="s">
        <v>74</v>
      </c>
      <c r="AY177" s="201" t="s">
        <v>122</v>
      </c>
    </row>
    <row r="178" spans="1:65" s="14" customFormat="1">
      <c r="B178" s="202"/>
      <c r="C178" s="203"/>
      <c r="D178" s="193" t="s">
        <v>133</v>
      </c>
      <c r="E178" s="204" t="s">
        <v>18</v>
      </c>
      <c r="F178" s="205" t="s">
        <v>348</v>
      </c>
      <c r="G178" s="203"/>
      <c r="H178" s="206">
        <v>6</v>
      </c>
      <c r="I178" s="207"/>
      <c r="J178" s="203"/>
      <c r="K178" s="203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133</v>
      </c>
      <c r="AU178" s="212" t="s">
        <v>84</v>
      </c>
      <c r="AV178" s="14" t="s">
        <v>84</v>
      </c>
      <c r="AW178" s="14" t="s">
        <v>35</v>
      </c>
      <c r="AX178" s="14" t="s">
        <v>82</v>
      </c>
      <c r="AY178" s="212" t="s">
        <v>122</v>
      </c>
    </row>
    <row r="179" spans="1:65" s="2" customFormat="1" ht="24.2" customHeight="1">
      <c r="A179" s="34"/>
      <c r="B179" s="35"/>
      <c r="C179" s="173" t="s">
        <v>283</v>
      </c>
      <c r="D179" s="173" t="s">
        <v>124</v>
      </c>
      <c r="E179" s="174" t="s">
        <v>545</v>
      </c>
      <c r="F179" s="175" t="s">
        <v>546</v>
      </c>
      <c r="G179" s="176" t="s">
        <v>192</v>
      </c>
      <c r="H179" s="177">
        <v>6</v>
      </c>
      <c r="I179" s="178"/>
      <c r="J179" s="179">
        <f>ROUND(I179*H179,2)</f>
        <v>0</v>
      </c>
      <c r="K179" s="175" t="s">
        <v>128</v>
      </c>
      <c r="L179" s="39"/>
      <c r="M179" s="180" t="s">
        <v>18</v>
      </c>
      <c r="N179" s="181" t="s">
        <v>45</v>
      </c>
      <c r="O179" s="64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4" t="s">
        <v>129</v>
      </c>
      <c r="AT179" s="184" t="s">
        <v>124</v>
      </c>
      <c r="AU179" s="184" t="s">
        <v>84</v>
      </c>
      <c r="AY179" s="17" t="s">
        <v>122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7" t="s">
        <v>82</v>
      </c>
      <c r="BK179" s="185">
        <f>ROUND(I179*H179,2)</f>
        <v>0</v>
      </c>
      <c r="BL179" s="17" t="s">
        <v>129</v>
      </c>
      <c r="BM179" s="184" t="s">
        <v>547</v>
      </c>
    </row>
    <row r="180" spans="1:65" s="2" customFormat="1">
      <c r="A180" s="34"/>
      <c r="B180" s="35"/>
      <c r="C180" s="36"/>
      <c r="D180" s="186" t="s">
        <v>131</v>
      </c>
      <c r="E180" s="36"/>
      <c r="F180" s="187" t="s">
        <v>548</v>
      </c>
      <c r="G180" s="36"/>
      <c r="H180" s="36"/>
      <c r="I180" s="188"/>
      <c r="J180" s="36"/>
      <c r="K180" s="36"/>
      <c r="L180" s="39"/>
      <c r="M180" s="189"/>
      <c r="N180" s="190"/>
      <c r="O180" s="64"/>
      <c r="P180" s="64"/>
      <c r="Q180" s="64"/>
      <c r="R180" s="64"/>
      <c r="S180" s="64"/>
      <c r="T180" s="65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7" t="s">
        <v>131</v>
      </c>
      <c r="AU180" s="17" t="s">
        <v>84</v>
      </c>
    </row>
    <row r="181" spans="1:65" s="2" customFormat="1" ht="24.2" customHeight="1">
      <c r="A181" s="34"/>
      <c r="B181" s="35"/>
      <c r="C181" s="173" t="s">
        <v>288</v>
      </c>
      <c r="D181" s="173" t="s">
        <v>124</v>
      </c>
      <c r="E181" s="174" t="s">
        <v>409</v>
      </c>
      <c r="F181" s="175" t="s">
        <v>410</v>
      </c>
      <c r="G181" s="176" t="s">
        <v>192</v>
      </c>
      <c r="H181" s="177">
        <v>8</v>
      </c>
      <c r="I181" s="178"/>
      <c r="J181" s="179">
        <f>ROUND(I181*H181,2)</f>
        <v>0</v>
      </c>
      <c r="K181" s="175" t="s">
        <v>128</v>
      </c>
      <c r="L181" s="39"/>
      <c r="M181" s="180" t="s">
        <v>18</v>
      </c>
      <c r="N181" s="181" t="s">
        <v>45</v>
      </c>
      <c r="O181" s="64"/>
      <c r="P181" s="182">
        <f>O181*H181</f>
        <v>0</v>
      </c>
      <c r="Q181" s="182">
        <v>0.16850000000000001</v>
      </c>
      <c r="R181" s="182">
        <f>Q181*H181</f>
        <v>1.3480000000000001</v>
      </c>
      <c r="S181" s="182">
        <v>0</v>
      </c>
      <c r="T181" s="183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4" t="s">
        <v>129</v>
      </c>
      <c r="AT181" s="184" t="s">
        <v>124</v>
      </c>
      <c r="AU181" s="184" t="s">
        <v>84</v>
      </c>
      <c r="AY181" s="17" t="s">
        <v>122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17" t="s">
        <v>82</v>
      </c>
      <c r="BK181" s="185">
        <f>ROUND(I181*H181,2)</f>
        <v>0</v>
      </c>
      <c r="BL181" s="17" t="s">
        <v>129</v>
      </c>
      <c r="BM181" s="184" t="s">
        <v>411</v>
      </c>
    </row>
    <row r="182" spans="1:65" s="2" customFormat="1">
      <c r="A182" s="34"/>
      <c r="B182" s="35"/>
      <c r="C182" s="36"/>
      <c r="D182" s="186" t="s">
        <v>131</v>
      </c>
      <c r="E182" s="36"/>
      <c r="F182" s="187" t="s">
        <v>412</v>
      </c>
      <c r="G182" s="36"/>
      <c r="H182" s="36"/>
      <c r="I182" s="188"/>
      <c r="J182" s="36"/>
      <c r="K182" s="36"/>
      <c r="L182" s="39"/>
      <c r="M182" s="189"/>
      <c r="N182" s="190"/>
      <c r="O182" s="64"/>
      <c r="P182" s="64"/>
      <c r="Q182" s="64"/>
      <c r="R182" s="64"/>
      <c r="S182" s="64"/>
      <c r="T182" s="65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7" t="s">
        <v>131</v>
      </c>
      <c r="AU182" s="17" t="s">
        <v>84</v>
      </c>
    </row>
    <row r="183" spans="1:65" s="2" customFormat="1" ht="19.5">
      <c r="A183" s="34"/>
      <c r="B183" s="35"/>
      <c r="C183" s="36"/>
      <c r="D183" s="193" t="s">
        <v>316</v>
      </c>
      <c r="E183" s="36"/>
      <c r="F183" s="234" t="s">
        <v>413</v>
      </c>
      <c r="G183" s="36"/>
      <c r="H183" s="36"/>
      <c r="I183" s="188"/>
      <c r="J183" s="36"/>
      <c r="K183" s="36"/>
      <c r="L183" s="39"/>
      <c r="M183" s="189"/>
      <c r="N183" s="190"/>
      <c r="O183" s="64"/>
      <c r="P183" s="64"/>
      <c r="Q183" s="64"/>
      <c r="R183" s="64"/>
      <c r="S183" s="64"/>
      <c r="T183" s="65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T183" s="17" t="s">
        <v>316</v>
      </c>
      <c r="AU183" s="17" t="s">
        <v>84</v>
      </c>
    </row>
    <row r="184" spans="1:65" s="14" customFormat="1">
      <c r="B184" s="202"/>
      <c r="C184" s="203"/>
      <c r="D184" s="193" t="s">
        <v>133</v>
      </c>
      <c r="E184" s="204" t="s">
        <v>18</v>
      </c>
      <c r="F184" s="205" t="s">
        <v>549</v>
      </c>
      <c r="G184" s="203"/>
      <c r="H184" s="206">
        <v>8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133</v>
      </c>
      <c r="AU184" s="212" t="s">
        <v>84</v>
      </c>
      <c r="AV184" s="14" t="s">
        <v>84</v>
      </c>
      <c r="AW184" s="14" t="s">
        <v>35</v>
      </c>
      <c r="AX184" s="14" t="s">
        <v>82</v>
      </c>
      <c r="AY184" s="212" t="s">
        <v>122</v>
      </c>
    </row>
    <row r="185" spans="1:65" s="2" customFormat="1" ht="16.5" customHeight="1">
      <c r="A185" s="34"/>
      <c r="B185" s="35"/>
      <c r="C185" s="224" t="s">
        <v>293</v>
      </c>
      <c r="D185" s="224" t="s">
        <v>244</v>
      </c>
      <c r="E185" s="225" t="s">
        <v>416</v>
      </c>
      <c r="F185" s="226" t="s">
        <v>417</v>
      </c>
      <c r="G185" s="227" t="s">
        <v>192</v>
      </c>
      <c r="H185" s="228">
        <v>7.14</v>
      </c>
      <c r="I185" s="229"/>
      <c r="J185" s="230">
        <f>ROUND(I185*H185,2)</f>
        <v>0</v>
      </c>
      <c r="K185" s="226" t="s">
        <v>128</v>
      </c>
      <c r="L185" s="231"/>
      <c r="M185" s="232" t="s">
        <v>18</v>
      </c>
      <c r="N185" s="233" t="s">
        <v>45</v>
      </c>
      <c r="O185" s="64"/>
      <c r="P185" s="182">
        <f>O185*H185</f>
        <v>0</v>
      </c>
      <c r="Q185" s="182">
        <v>0.08</v>
      </c>
      <c r="R185" s="182">
        <f>Q185*H185</f>
        <v>0.57120000000000004</v>
      </c>
      <c r="S185" s="182">
        <v>0</v>
      </c>
      <c r="T185" s="183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4" t="s">
        <v>177</v>
      </c>
      <c r="AT185" s="184" t="s">
        <v>244</v>
      </c>
      <c r="AU185" s="184" t="s">
        <v>84</v>
      </c>
      <c r="AY185" s="17" t="s">
        <v>122</v>
      </c>
      <c r="BE185" s="185">
        <f>IF(N185="základní",J185,0)</f>
        <v>0</v>
      </c>
      <c r="BF185" s="185">
        <f>IF(N185="snížená",J185,0)</f>
        <v>0</v>
      </c>
      <c r="BG185" s="185">
        <f>IF(N185="zákl. přenesená",J185,0)</f>
        <v>0</v>
      </c>
      <c r="BH185" s="185">
        <f>IF(N185="sníž. přenesená",J185,0)</f>
        <v>0</v>
      </c>
      <c r="BI185" s="185">
        <f>IF(N185="nulová",J185,0)</f>
        <v>0</v>
      </c>
      <c r="BJ185" s="17" t="s">
        <v>82</v>
      </c>
      <c r="BK185" s="185">
        <f>ROUND(I185*H185,2)</f>
        <v>0</v>
      </c>
      <c r="BL185" s="17" t="s">
        <v>129</v>
      </c>
      <c r="BM185" s="184" t="s">
        <v>418</v>
      </c>
    </row>
    <row r="186" spans="1:65" s="14" customFormat="1">
      <c r="B186" s="202"/>
      <c r="C186" s="203"/>
      <c r="D186" s="193" t="s">
        <v>133</v>
      </c>
      <c r="E186" s="203"/>
      <c r="F186" s="205" t="s">
        <v>550</v>
      </c>
      <c r="G186" s="203"/>
      <c r="H186" s="206">
        <v>7.14</v>
      </c>
      <c r="I186" s="207"/>
      <c r="J186" s="203"/>
      <c r="K186" s="203"/>
      <c r="L186" s="208"/>
      <c r="M186" s="209"/>
      <c r="N186" s="210"/>
      <c r="O186" s="210"/>
      <c r="P186" s="210"/>
      <c r="Q186" s="210"/>
      <c r="R186" s="210"/>
      <c r="S186" s="210"/>
      <c r="T186" s="211"/>
      <c r="AT186" s="212" t="s">
        <v>133</v>
      </c>
      <c r="AU186" s="212" t="s">
        <v>84</v>
      </c>
      <c r="AV186" s="14" t="s">
        <v>84</v>
      </c>
      <c r="AW186" s="14" t="s">
        <v>4</v>
      </c>
      <c r="AX186" s="14" t="s">
        <v>82</v>
      </c>
      <c r="AY186" s="212" t="s">
        <v>122</v>
      </c>
    </row>
    <row r="187" spans="1:65" s="2" customFormat="1" ht="16.5" customHeight="1">
      <c r="A187" s="34"/>
      <c r="B187" s="35"/>
      <c r="C187" s="224" t="s">
        <v>298</v>
      </c>
      <c r="D187" s="224" t="s">
        <v>244</v>
      </c>
      <c r="E187" s="225" t="s">
        <v>426</v>
      </c>
      <c r="F187" s="226" t="s">
        <v>427</v>
      </c>
      <c r="G187" s="227" t="s">
        <v>192</v>
      </c>
      <c r="H187" s="228">
        <v>1.02</v>
      </c>
      <c r="I187" s="229"/>
      <c r="J187" s="230">
        <f>ROUND(I187*H187,2)</f>
        <v>0</v>
      </c>
      <c r="K187" s="226" t="s">
        <v>128</v>
      </c>
      <c r="L187" s="231"/>
      <c r="M187" s="232" t="s">
        <v>18</v>
      </c>
      <c r="N187" s="233" t="s">
        <v>45</v>
      </c>
      <c r="O187" s="64"/>
      <c r="P187" s="182">
        <f>O187*H187</f>
        <v>0</v>
      </c>
      <c r="Q187" s="182">
        <v>6.5670000000000006E-2</v>
      </c>
      <c r="R187" s="182">
        <f>Q187*H187</f>
        <v>6.6983400000000012E-2</v>
      </c>
      <c r="S187" s="182">
        <v>0</v>
      </c>
      <c r="T187" s="183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4" t="s">
        <v>177</v>
      </c>
      <c r="AT187" s="184" t="s">
        <v>244</v>
      </c>
      <c r="AU187" s="184" t="s">
        <v>84</v>
      </c>
      <c r="AY187" s="17" t="s">
        <v>122</v>
      </c>
      <c r="BE187" s="185">
        <f>IF(N187="základní",J187,0)</f>
        <v>0</v>
      </c>
      <c r="BF187" s="185">
        <f>IF(N187="snížená",J187,0)</f>
        <v>0</v>
      </c>
      <c r="BG187" s="185">
        <f>IF(N187="zákl. přenesená",J187,0)</f>
        <v>0</v>
      </c>
      <c r="BH187" s="185">
        <f>IF(N187="sníž. přenesená",J187,0)</f>
        <v>0</v>
      </c>
      <c r="BI187" s="185">
        <f>IF(N187="nulová",J187,0)</f>
        <v>0</v>
      </c>
      <c r="BJ187" s="17" t="s">
        <v>82</v>
      </c>
      <c r="BK187" s="185">
        <f>ROUND(I187*H187,2)</f>
        <v>0</v>
      </c>
      <c r="BL187" s="17" t="s">
        <v>129</v>
      </c>
      <c r="BM187" s="184" t="s">
        <v>428</v>
      </c>
    </row>
    <row r="188" spans="1:65" s="13" customFormat="1">
      <c r="B188" s="191"/>
      <c r="C188" s="192"/>
      <c r="D188" s="193" t="s">
        <v>133</v>
      </c>
      <c r="E188" s="194" t="s">
        <v>18</v>
      </c>
      <c r="F188" s="195" t="s">
        <v>551</v>
      </c>
      <c r="G188" s="192"/>
      <c r="H188" s="194" t="s">
        <v>18</v>
      </c>
      <c r="I188" s="196"/>
      <c r="J188" s="192"/>
      <c r="K188" s="192"/>
      <c r="L188" s="197"/>
      <c r="M188" s="198"/>
      <c r="N188" s="199"/>
      <c r="O188" s="199"/>
      <c r="P188" s="199"/>
      <c r="Q188" s="199"/>
      <c r="R188" s="199"/>
      <c r="S188" s="199"/>
      <c r="T188" s="200"/>
      <c r="AT188" s="201" t="s">
        <v>133</v>
      </c>
      <c r="AU188" s="201" t="s">
        <v>84</v>
      </c>
      <c r="AV188" s="13" t="s">
        <v>82</v>
      </c>
      <c r="AW188" s="13" t="s">
        <v>35</v>
      </c>
      <c r="AX188" s="13" t="s">
        <v>74</v>
      </c>
      <c r="AY188" s="201" t="s">
        <v>122</v>
      </c>
    </row>
    <row r="189" spans="1:65" s="14" customFormat="1">
      <c r="B189" s="202"/>
      <c r="C189" s="203"/>
      <c r="D189" s="193" t="s">
        <v>133</v>
      </c>
      <c r="E189" s="204" t="s">
        <v>18</v>
      </c>
      <c r="F189" s="205" t="s">
        <v>552</v>
      </c>
      <c r="G189" s="203"/>
      <c r="H189" s="206">
        <v>1</v>
      </c>
      <c r="I189" s="207"/>
      <c r="J189" s="203"/>
      <c r="K189" s="203"/>
      <c r="L189" s="208"/>
      <c r="M189" s="209"/>
      <c r="N189" s="210"/>
      <c r="O189" s="210"/>
      <c r="P189" s="210"/>
      <c r="Q189" s="210"/>
      <c r="R189" s="210"/>
      <c r="S189" s="210"/>
      <c r="T189" s="211"/>
      <c r="AT189" s="212" t="s">
        <v>133</v>
      </c>
      <c r="AU189" s="212" t="s">
        <v>84</v>
      </c>
      <c r="AV189" s="14" t="s">
        <v>84</v>
      </c>
      <c r="AW189" s="14" t="s">
        <v>35</v>
      </c>
      <c r="AX189" s="14" t="s">
        <v>82</v>
      </c>
      <c r="AY189" s="212" t="s">
        <v>122</v>
      </c>
    </row>
    <row r="190" spans="1:65" s="14" customFormat="1">
      <c r="B190" s="202"/>
      <c r="C190" s="203"/>
      <c r="D190" s="193" t="s">
        <v>133</v>
      </c>
      <c r="E190" s="203"/>
      <c r="F190" s="205" t="s">
        <v>553</v>
      </c>
      <c r="G190" s="203"/>
      <c r="H190" s="206">
        <v>1.02</v>
      </c>
      <c r="I190" s="207"/>
      <c r="J190" s="203"/>
      <c r="K190" s="203"/>
      <c r="L190" s="208"/>
      <c r="M190" s="209"/>
      <c r="N190" s="210"/>
      <c r="O190" s="210"/>
      <c r="P190" s="210"/>
      <c r="Q190" s="210"/>
      <c r="R190" s="210"/>
      <c r="S190" s="210"/>
      <c r="T190" s="211"/>
      <c r="AT190" s="212" t="s">
        <v>133</v>
      </c>
      <c r="AU190" s="212" t="s">
        <v>84</v>
      </c>
      <c r="AV190" s="14" t="s">
        <v>84</v>
      </c>
      <c r="AW190" s="14" t="s">
        <v>4</v>
      </c>
      <c r="AX190" s="14" t="s">
        <v>82</v>
      </c>
      <c r="AY190" s="212" t="s">
        <v>122</v>
      </c>
    </row>
    <row r="191" spans="1:65" s="2" customFormat="1" ht="24.2" customHeight="1">
      <c r="A191" s="34"/>
      <c r="B191" s="35"/>
      <c r="C191" s="173" t="s">
        <v>306</v>
      </c>
      <c r="D191" s="173" t="s">
        <v>124</v>
      </c>
      <c r="E191" s="174" t="s">
        <v>432</v>
      </c>
      <c r="F191" s="175" t="s">
        <v>433</v>
      </c>
      <c r="G191" s="176" t="s">
        <v>192</v>
      </c>
      <c r="H191" s="177">
        <v>17</v>
      </c>
      <c r="I191" s="178"/>
      <c r="J191" s="179">
        <f>ROUND(I191*H191,2)</f>
        <v>0</v>
      </c>
      <c r="K191" s="175" t="s">
        <v>128</v>
      </c>
      <c r="L191" s="39"/>
      <c r="M191" s="180" t="s">
        <v>18</v>
      </c>
      <c r="N191" s="181" t="s">
        <v>45</v>
      </c>
      <c r="O191" s="64"/>
      <c r="P191" s="182">
        <f>O191*H191</f>
        <v>0</v>
      </c>
      <c r="Q191" s="182">
        <v>0.14041999999999999</v>
      </c>
      <c r="R191" s="182">
        <f>Q191*H191</f>
        <v>2.3871399999999996</v>
      </c>
      <c r="S191" s="182">
        <v>0</v>
      </c>
      <c r="T191" s="183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4" t="s">
        <v>129</v>
      </c>
      <c r="AT191" s="184" t="s">
        <v>124</v>
      </c>
      <c r="AU191" s="184" t="s">
        <v>84</v>
      </c>
      <c r="AY191" s="17" t="s">
        <v>122</v>
      </c>
      <c r="BE191" s="185">
        <f>IF(N191="základní",J191,0)</f>
        <v>0</v>
      </c>
      <c r="BF191" s="185">
        <f>IF(N191="snížená",J191,0)</f>
        <v>0</v>
      </c>
      <c r="BG191" s="185">
        <f>IF(N191="zákl. přenesená",J191,0)</f>
        <v>0</v>
      </c>
      <c r="BH191" s="185">
        <f>IF(N191="sníž. přenesená",J191,0)</f>
        <v>0</v>
      </c>
      <c r="BI191" s="185">
        <f>IF(N191="nulová",J191,0)</f>
        <v>0</v>
      </c>
      <c r="BJ191" s="17" t="s">
        <v>82</v>
      </c>
      <c r="BK191" s="185">
        <f>ROUND(I191*H191,2)</f>
        <v>0</v>
      </c>
      <c r="BL191" s="17" t="s">
        <v>129</v>
      </c>
      <c r="BM191" s="184" t="s">
        <v>554</v>
      </c>
    </row>
    <row r="192" spans="1:65" s="2" customFormat="1">
      <c r="A192" s="34"/>
      <c r="B192" s="35"/>
      <c r="C192" s="36"/>
      <c r="D192" s="186" t="s">
        <v>131</v>
      </c>
      <c r="E192" s="36"/>
      <c r="F192" s="187" t="s">
        <v>435</v>
      </c>
      <c r="G192" s="36"/>
      <c r="H192" s="36"/>
      <c r="I192" s="188"/>
      <c r="J192" s="36"/>
      <c r="K192" s="36"/>
      <c r="L192" s="39"/>
      <c r="M192" s="189"/>
      <c r="N192" s="190"/>
      <c r="O192" s="64"/>
      <c r="P192" s="64"/>
      <c r="Q192" s="64"/>
      <c r="R192" s="64"/>
      <c r="S192" s="64"/>
      <c r="T192" s="65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7" t="s">
        <v>131</v>
      </c>
      <c r="AU192" s="17" t="s">
        <v>84</v>
      </c>
    </row>
    <row r="193" spans="1:65" s="2" customFormat="1" ht="16.5" customHeight="1">
      <c r="A193" s="34"/>
      <c r="B193" s="35"/>
      <c r="C193" s="224" t="s">
        <v>312</v>
      </c>
      <c r="D193" s="224" t="s">
        <v>244</v>
      </c>
      <c r="E193" s="225" t="s">
        <v>437</v>
      </c>
      <c r="F193" s="226" t="s">
        <v>438</v>
      </c>
      <c r="G193" s="227" t="s">
        <v>192</v>
      </c>
      <c r="H193" s="228">
        <v>17.34</v>
      </c>
      <c r="I193" s="229"/>
      <c r="J193" s="230">
        <f>ROUND(I193*H193,2)</f>
        <v>0</v>
      </c>
      <c r="K193" s="226" t="s">
        <v>128</v>
      </c>
      <c r="L193" s="231"/>
      <c r="M193" s="232" t="s">
        <v>18</v>
      </c>
      <c r="N193" s="233" t="s">
        <v>45</v>
      </c>
      <c r="O193" s="64"/>
      <c r="P193" s="182">
        <f>O193*H193</f>
        <v>0</v>
      </c>
      <c r="Q193" s="182">
        <v>4.4999999999999998E-2</v>
      </c>
      <c r="R193" s="182">
        <f>Q193*H193</f>
        <v>0.78029999999999999</v>
      </c>
      <c r="S193" s="182">
        <v>0</v>
      </c>
      <c r="T193" s="183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4" t="s">
        <v>177</v>
      </c>
      <c r="AT193" s="184" t="s">
        <v>244</v>
      </c>
      <c r="AU193" s="184" t="s">
        <v>84</v>
      </c>
      <c r="AY193" s="17" t="s">
        <v>122</v>
      </c>
      <c r="BE193" s="185">
        <f>IF(N193="základní",J193,0)</f>
        <v>0</v>
      </c>
      <c r="BF193" s="185">
        <f>IF(N193="snížená",J193,0)</f>
        <v>0</v>
      </c>
      <c r="BG193" s="185">
        <f>IF(N193="zákl. přenesená",J193,0)</f>
        <v>0</v>
      </c>
      <c r="BH193" s="185">
        <f>IF(N193="sníž. přenesená",J193,0)</f>
        <v>0</v>
      </c>
      <c r="BI193" s="185">
        <f>IF(N193="nulová",J193,0)</f>
        <v>0</v>
      </c>
      <c r="BJ193" s="17" t="s">
        <v>82</v>
      </c>
      <c r="BK193" s="185">
        <f>ROUND(I193*H193,2)</f>
        <v>0</v>
      </c>
      <c r="BL193" s="17" t="s">
        <v>129</v>
      </c>
      <c r="BM193" s="184" t="s">
        <v>555</v>
      </c>
    </row>
    <row r="194" spans="1:65" s="14" customFormat="1">
      <c r="B194" s="202"/>
      <c r="C194" s="203"/>
      <c r="D194" s="193" t="s">
        <v>133</v>
      </c>
      <c r="E194" s="203"/>
      <c r="F194" s="205" t="s">
        <v>556</v>
      </c>
      <c r="G194" s="203"/>
      <c r="H194" s="206">
        <v>17.34</v>
      </c>
      <c r="I194" s="207"/>
      <c r="J194" s="203"/>
      <c r="K194" s="203"/>
      <c r="L194" s="208"/>
      <c r="M194" s="209"/>
      <c r="N194" s="210"/>
      <c r="O194" s="210"/>
      <c r="P194" s="210"/>
      <c r="Q194" s="210"/>
      <c r="R194" s="210"/>
      <c r="S194" s="210"/>
      <c r="T194" s="211"/>
      <c r="AT194" s="212" t="s">
        <v>133</v>
      </c>
      <c r="AU194" s="212" t="s">
        <v>84</v>
      </c>
      <c r="AV194" s="14" t="s">
        <v>84</v>
      </c>
      <c r="AW194" s="14" t="s">
        <v>4</v>
      </c>
      <c r="AX194" s="14" t="s">
        <v>82</v>
      </c>
      <c r="AY194" s="212" t="s">
        <v>122</v>
      </c>
    </row>
    <row r="195" spans="1:65" s="2" customFormat="1" ht="33" customHeight="1">
      <c r="A195" s="34"/>
      <c r="B195" s="35"/>
      <c r="C195" s="173" t="s">
        <v>320</v>
      </c>
      <c r="D195" s="173" t="s">
        <v>124</v>
      </c>
      <c r="E195" s="174" t="s">
        <v>442</v>
      </c>
      <c r="F195" s="175" t="s">
        <v>443</v>
      </c>
      <c r="G195" s="176" t="s">
        <v>192</v>
      </c>
      <c r="H195" s="177">
        <v>9</v>
      </c>
      <c r="I195" s="178"/>
      <c r="J195" s="179">
        <f>ROUND(I195*H195,2)</f>
        <v>0</v>
      </c>
      <c r="K195" s="175" t="s">
        <v>128</v>
      </c>
      <c r="L195" s="39"/>
      <c r="M195" s="180" t="s">
        <v>18</v>
      </c>
      <c r="N195" s="181" t="s">
        <v>45</v>
      </c>
      <c r="O195" s="64"/>
      <c r="P195" s="182">
        <f>O195*H195</f>
        <v>0</v>
      </c>
      <c r="Q195" s="182">
        <v>6.0999999999999997E-4</v>
      </c>
      <c r="R195" s="182">
        <f>Q195*H195</f>
        <v>5.4900000000000001E-3</v>
      </c>
      <c r="S195" s="182">
        <v>0</v>
      </c>
      <c r="T195" s="183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4" t="s">
        <v>129</v>
      </c>
      <c r="AT195" s="184" t="s">
        <v>124</v>
      </c>
      <c r="AU195" s="184" t="s">
        <v>84</v>
      </c>
      <c r="AY195" s="17" t="s">
        <v>122</v>
      </c>
      <c r="BE195" s="185">
        <f>IF(N195="základní",J195,0)</f>
        <v>0</v>
      </c>
      <c r="BF195" s="185">
        <f>IF(N195="snížená",J195,0)</f>
        <v>0</v>
      </c>
      <c r="BG195" s="185">
        <f>IF(N195="zákl. přenesená",J195,0)</f>
        <v>0</v>
      </c>
      <c r="BH195" s="185">
        <f>IF(N195="sníž. přenesená",J195,0)</f>
        <v>0</v>
      </c>
      <c r="BI195" s="185">
        <f>IF(N195="nulová",J195,0)</f>
        <v>0</v>
      </c>
      <c r="BJ195" s="17" t="s">
        <v>82</v>
      </c>
      <c r="BK195" s="185">
        <f>ROUND(I195*H195,2)</f>
        <v>0</v>
      </c>
      <c r="BL195" s="17" t="s">
        <v>129</v>
      </c>
      <c r="BM195" s="184" t="s">
        <v>444</v>
      </c>
    </row>
    <row r="196" spans="1:65" s="2" customFormat="1">
      <c r="A196" s="34"/>
      <c r="B196" s="35"/>
      <c r="C196" s="36"/>
      <c r="D196" s="186" t="s">
        <v>131</v>
      </c>
      <c r="E196" s="36"/>
      <c r="F196" s="187" t="s">
        <v>445</v>
      </c>
      <c r="G196" s="36"/>
      <c r="H196" s="36"/>
      <c r="I196" s="188"/>
      <c r="J196" s="36"/>
      <c r="K196" s="36"/>
      <c r="L196" s="39"/>
      <c r="M196" s="189"/>
      <c r="N196" s="190"/>
      <c r="O196" s="64"/>
      <c r="P196" s="64"/>
      <c r="Q196" s="64"/>
      <c r="R196" s="64"/>
      <c r="S196" s="64"/>
      <c r="T196" s="65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7" t="s">
        <v>131</v>
      </c>
      <c r="AU196" s="17" t="s">
        <v>84</v>
      </c>
    </row>
    <row r="197" spans="1:65" s="13" customFormat="1">
      <c r="B197" s="191"/>
      <c r="C197" s="192"/>
      <c r="D197" s="193" t="s">
        <v>133</v>
      </c>
      <c r="E197" s="194" t="s">
        <v>18</v>
      </c>
      <c r="F197" s="195" t="s">
        <v>446</v>
      </c>
      <c r="G197" s="192"/>
      <c r="H197" s="194" t="s">
        <v>18</v>
      </c>
      <c r="I197" s="196"/>
      <c r="J197" s="192"/>
      <c r="K197" s="192"/>
      <c r="L197" s="197"/>
      <c r="M197" s="198"/>
      <c r="N197" s="199"/>
      <c r="O197" s="199"/>
      <c r="P197" s="199"/>
      <c r="Q197" s="199"/>
      <c r="R197" s="199"/>
      <c r="S197" s="199"/>
      <c r="T197" s="200"/>
      <c r="AT197" s="201" t="s">
        <v>133</v>
      </c>
      <c r="AU197" s="201" t="s">
        <v>84</v>
      </c>
      <c r="AV197" s="13" t="s">
        <v>82</v>
      </c>
      <c r="AW197" s="13" t="s">
        <v>35</v>
      </c>
      <c r="AX197" s="13" t="s">
        <v>74</v>
      </c>
      <c r="AY197" s="201" t="s">
        <v>122</v>
      </c>
    </row>
    <row r="198" spans="1:65" s="14" customFormat="1">
      <c r="B198" s="202"/>
      <c r="C198" s="203"/>
      <c r="D198" s="193" t="s">
        <v>133</v>
      </c>
      <c r="E198" s="204" t="s">
        <v>18</v>
      </c>
      <c r="F198" s="205" t="s">
        <v>557</v>
      </c>
      <c r="G198" s="203"/>
      <c r="H198" s="206">
        <v>9</v>
      </c>
      <c r="I198" s="207"/>
      <c r="J198" s="203"/>
      <c r="K198" s="203"/>
      <c r="L198" s="208"/>
      <c r="M198" s="209"/>
      <c r="N198" s="210"/>
      <c r="O198" s="210"/>
      <c r="P198" s="210"/>
      <c r="Q198" s="210"/>
      <c r="R198" s="210"/>
      <c r="S198" s="210"/>
      <c r="T198" s="211"/>
      <c r="AT198" s="212" t="s">
        <v>133</v>
      </c>
      <c r="AU198" s="212" t="s">
        <v>84</v>
      </c>
      <c r="AV198" s="14" t="s">
        <v>84</v>
      </c>
      <c r="AW198" s="14" t="s">
        <v>35</v>
      </c>
      <c r="AX198" s="14" t="s">
        <v>82</v>
      </c>
      <c r="AY198" s="212" t="s">
        <v>122</v>
      </c>
    </row>
    <row r="199" spans="1:65" s="2" customFormat="1" ht="33" customHeight="1">
      <c r="A199" s="34"/>
      <c r="B199" s="35"/>
      <c r="C199" s="173" t="s">
        <v>326</v>
      </c>
      <c r="D199" s="173" t="s">
        <v>124</v>
      </c>
      <c r="E199" s="174" t="s">
        <v>449</v>
      </c>
      <c r="F199" s="175" t="s">
        <v>450</v>
      </c>
      <c r="G199" s="176" t="s">
        <v>192</v>
      </c>
      <c r="H199" s="177">
        <v>8</v>
      </c>
      <c r="I199" s="178"/>
      <c r="J199" s="179">
        <f>ROUND(I199*H199,2)</f>
        <v>0</v>
      </c>
      <c r="K199" s="175" t="s">
        <v>128</v>
      </c>
      <c r="L199" s="39"/>
      <c r="M199" s="180" t="s">
        <v>18</v>
      </c>
      <c r="N199" s="181" t="s">
        <v>45</v>
      </c>
      <c r="O199" s="64"/>
      <c r="P199" s="182">
        <f>O199*H199</f>
        <v>0</v>
      </c>
      <c r="Q199" s="182">
        <v>5.9999999999999995E-4</v>
      </c>
      <c r="R199" s="182">
        <f>Q199*H199</f>
        <v>4.7999999999999996E-3</v>
      </c>
      <c r="S199" s="182">
        <v>0</v>
      </c>
      <c r="T199" s="183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4" t="s">
        <v>129</v>
      </c>
      <c r="AT199" s="184" t="s">
        <v>124</v>
      </c>
      <c r="AU199" s="184" t="s">
        <v>84</v>
      </c>
      <c r="AY199" s="17" t="s">
        <v>122</v>
      </c>
      <c r="BE199" s="185">
        <f>IF(N199="základní",J199,0)</f>
        <v>0</v>
      </c>
      <c r="BF199" s="185">
        <f>IF(N199="snížená",J199,0)</f>
        <v>0</v>
      </c>
      <c r="BG199" s="185">
        <f>IF(N199="zákl. přenesená",J199,0)</f>
        <v>0</v>
      </c>
      <c r="BH199" s="185">
        <f>IF(N199="sníž. přenesená",J199,0)</f>
        <v>0</v>
      </c>
      <c r="BI199" s="185">
        <f>IF(N199="nulová",J199,0)</f>
        <v>0</v>
      </c>
      <c r="BJ199" s="17" t="s">
        <v>82</v>
      </c>
      <c r="BK199" s="185">
        <f>ROUND(I199*H199,2)</f>
        <v>0</v>
      </c>
      <c r="BL199" s="17" t="s">
        <v>129</v>
      </c>
      <c r="BM199" s="184" t="s">
        <v>451</v>
      </c>
    </row>
    <row r="200" spans="1:65" s="2" customFormat="1">
      <c r="A200" s="34"/>
      <c r="B200" s="35"/>
      <c r="C200" s="36"/>
      <c r="D200" s="186" t="s">
        <v>131</v>
      </c>
      <c r="E200" s="36"/>
      <c r="F200" s="187" t="s">
        <v>452</v>
      </c>
      <c r="G200" s="36"/>
      <c r="H200" s="36"/>
      <c r="I200" s="188"/>
      <c r="J200" s="36"/>
      <c r="K200" s="36"/>
      <c r="L200" s="39"/>
      <c r="M200" s="189"/>
      <c r="N200" s="190"/>
      <c r="O200" s="64"/>
      <c r="P200" s="64"/>
      <c r="Q200" s="64"/>
      <c r="R200" s="64"/>
      <c r="S200" s="64"/>
      <c r="T200" s="65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7" t="s">
        <v>131</v>
      </c>
      <c r="AU200" s="17" t="s">
        <v>84</v>
      </c>
    </row>
    <row r="201" spans="1:65" s="13" customFormat="1">
      <c r="B201" s="191"/>
      <c r="C201" s="192"/>
      <c r="D201" s="193" t="s">
        <v>133</v>
      </c>
      <c r="E201" s="194" t="s">
        <v>18</v>
      </c>
      <c r="F201" s="195" t="s">
        <v>453</v>
      </c>
      <c r="G201" s="192"/>
      <c r="H201" s="194" t="s">
        <v>18</v>
      </c>
      <c r="I201" s="196"/>
      <c r="J201" s="192"/>
      <c r="K201" s="192"/>
      <c r="L201" s="197"/>
      <c r="M201" s="198"/>
      <c r="N201" s="199"/>
      <c r="O201" s="199"/>
      <c r="P201" s="199"/>
      <c r="Q201" s="199"/>
      <c r="R201" s="199"/>
      <c r="S201" s="199"/>
      <c r="T201" s="200"/>
      <c r="AT201" s="201" t="s">
        <v>133</v>
      </c>
      <c r="AU201" s="201" t="s">
        <v>84</v>
      </c>
      <c r="AV201" s="13" t="s">
        <v>82</v>
      </c>
      <c r="AW201" s="13" t="s">
        <v>35</v>
      </c>
      <c r="AX201" s="13" t="s">
        <v>74</v>
      </c>
      <c r="AY201" s="201" t="s">
        <v>122</v>
      </c>
    </row>
    <row r="202" spans="1:65" s="14" customFormat="1">
      <c r="B202" s="202"/>
      <c r="C202" s="203"/>
      <c r="D202" s="193" t="s">
        <v>133</v>
      </c>
      <c r="E202" s="204" t="s">
        <v>18</v>
      </c>
      <c r="F202" s="205" t="s">
        <v>558</v>
      </c>
      <c r="G202" s="203"/>
      <c r="H202" s="206">
        <v>8</v>
      </c>
      <c r="I202" s="207"/>
      <c r="J202" s="203"/>
      <c r="K202" s="203"/>
      <c r="L202" s="208"/>
      <c r="M202" s="209"/>
      <c r="N202" s="210"/>
      <c r="O202" s="210"/>
      <c r="P202" s="210"/>
      <c r="Q202" s="210"/>
      <c r="R202" s="210"/>
      <c r="S202" s="210"/>
      <c r="T202" s="211"/>
      <c r="AT202" s="212" t="s">
        <v>133</v>
      </c>
      <c r="AU202" s="212" t="s">
        <v>84</v>
      </c>
      <c r="AV202" s="14" t="s">
        <v>84</v>
      </c>
      <c r="AW202" s="14" t="s">
        <v>35</v>
      </c>
      <c r="AX202" s="14" t="s">
        <v>82</v>
      </c>
      <c r="AY202" s="212" t="s">
        <v>122</v>
      </c>
    </row>
    <row r="203" spans="1:65" s="2" customFormat="1" ht="16.5" customHeight="1">
      <c r="A203" s="34"/>
      <c r="B203" s="35"/>
      <c r="C203" s="173" t="s">
        <v>331</v>
      </c>
      <c r="D203" s="173" t="s">
        <v>124</v>
      </c>
      <c r="E203" s="174" t="s">
        <v>559</v>
      </c>
      <c r="F203" s="175" t="s">
        <v>560</v>
      </c>
      <c r="G203" s="176" t="s">
        <v>371</v>
      </c>
      <c r="H203" s="177">
        <v>7</v>
      </c>
      <c r="I203" s="178"/>
      <c r="J203" s="179">
        <f>ROUND(I203*H203,2)</f>
        <v>0</v>
      </c>
      <c r="K203" s="175" t="s">
        <v>18</v>
      </c>
      <c r="L203" s="39"/>
      <c r="M203" s="180" t="s">
        <v>18</v>
      </c>
      <c r="N203" s="181" t="s">
        <v>45</v>
      </c>
      <c r="O203" s="64"/>
      <c r="P203" s="182">
        <f>O203*H203</f>
        <v>0</v>
      </c>
      <c r="Q203" s="182">
        <v>0</v>
      </c>
      <c r="R203" s="182">
        <f>Q203*H203</f>
        <v>0</v>
      </c>
      <c r="S203" s="182">
        <v>0</v>
      </c>
      <c r="T203" s="183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4" t="s">
        <v>129</v>
      </c>
      <c r="AT203" s="184" t="s">
        <v>124</v>
      </c>
      <c r="AU203" s="184" t="s">
        <v>84</v>
      </c>
      <c r="AY203" s="17" t="s">
        <v>122</v>
      </c>
      <c r="BE203" s="185">
        <f>IF(N203="základní",J203,0)</f>
        <v>0</v>
      </c>
      <c r="BF203" s="185">
        <f>IF(N203="snížená",J203,0)</f>
        <v>0</v>
      </c>
      <c r="BG203" s="185">
        <f>IF(N203="zákl. přenesená",J203,0)</f>
        <v>0</v>
      </c>
      <c r="BH203" s="185">
        <f>IF(N203="sníž. přenesená",J203,0)</f>
        <v>0</v>
      </c>
      <c r="BI203" s="185">
        <f>IF(N203="nulová",J203,0)</f>
        <v>0</v>
      </c>
      <c r="BJ203" s="17" t="s">
        <v>82</v>
      </c>
      <c r="BK203" s="185">
        <f>ROUND(I203*H203,2)</f>
        <v>0</v>
      </c>
      <c r="BL203" s="17" t="s">
        <v>129</v>
      </c>
      <c r="BM203" s="184" t="s">
        <v>561</v>
      </c>
    </row>
    <row r="204" spans="1:65" s="2" customFormat="1" ht="24.2" customHeight="1">
      <c r="A204" s="34"/>
      <c r="B204" s="35"/>
      <c r="C204" s="224" t="s">
        <v>335</v>
      </c>
      <c r="D204" s="224" t="s">
        <v>244</v>
      </c>
      <c r="E204" s="225" t="s">
        <v>562</v>
      </c>
      <c r="F204" s="226" t="s">
        <v>563</v>
      </c>
      <c r="G204" s="227" t="s">
        <v>564</v>
      </c>
      <c r="H204" s="228">
        <v>1</v>
      </c>
      <c r="I204" s="229"/>
      <c r="J204" s="230">
        <f>ROUND(I204*H204,2)</f>
        <v>0</v>
      </c>
      <c r="K204" s="226" t="s">
        <v>18</v>
      </c>
      <c r="L204" s="231"/>
      <c r="M204" s="232" t="s">
        <v>18</v>
      </c>
      <c r="N204" s="233" t="s">
        <v>45</v>
      </c>
      <c r="O204" s="64"/>
      <c r="P204" s="182">
        <f>O204*H204</f>
        <v>0</v>
      </c>
      <c r="Q204" s="182">
        <v>0</v>
      </c>
      <c r="R204" s="182">
        <f>Q204*H204</f>
        <v>0</v>
      </c>
      <c r="S204" s="182">
        <v>0</v>
      </c>
      <c r="T204" s="183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4" t="s">
        <v>177</v>
      </c>
      <c r="AT204" s="184" t="s">
        <v>244</v>
      </c>
      <c r="AU204" s="184" t="s">
        <v>84</v>
      </c>
      <c r="AY204" s="17" t="s">
        <v>122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17" t="s">
        <v>82</v>
      </c>
      <c r="BK204" s="185">
        <f>ROUND(I204*H204,2)</f>
        <v>0</v>
      </c>
      <c r="BL204" s="17" t="s">
        <v>129</v>
      </c>
      <c r="BM204" s="184" t="s">
        <v>565</v>
      </c>
    </row>
    <row r="205" spans="1:65" s="2" customFormat="1" ht="48.75">
      <c r="A205" s="34"/>
      <c r="B205" s="35"/>
      <c r="C205" s="36"/>
      <c r="D205" s="193" t="s">
        <v>316</v>
      </c>
      <c r="E205" s="36"/>
      <c r="F205" s="234" t="s">
        <v>566</v>
      </c>
      <c r="G205" s="36"/>
      <c r="H205" s="36"/>
      <c r="I205" s="188"/>
      <c r="J205" s="36"/>
      <c r="K205" s="36"/>
      <c r="L205" s="39"/>
      <c r="M205" s="189"/>
      <c r="N205" s="190"/>
      <c r="O205" s="64"/>
      <c r="P205" s="64"/>
      <c r="Q205" s="64"/>
      <c r="R205" s="64"/>
      <c r="S205" s="64"/>
      <c r="T205" s="65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7" t="s">
        <v>316</v>
      </c>
      <c r="AU205" s="17" t="s">
        <v>84</v>
      </c>
    </row>
    <row r="206" spans="1:65" s="2" customFormat="1" ht="24.2" customHeight="1">
      <c r="A206" s="34"/>
      <c r="B206" s="35"/>
      <c r="C206" s="224" t="s">
        <v>339</v>
      </c>
      <c r="D206" s="224" t="s">
        <v>244</v>
      </c>
      <c r="E206" s="225" t="s">
        <v>567</v>
      </c>
      <c r="F206" s="226" t="s">
        <v>568</v>
      </c>
      <c r="G206" s="227" t="s">
        <v>564</v>
      </c>
      <c r="H206" s="228">
        <v>1</v>
      </c>
      <c r="I206" s="229"/>
      <c r="J206" s="230">
        <f>ROUND(I206*H206,2)</f>
        <v>0</v>
      </c>
      <c r="K206" s="226" t="s">
        <v>18</v>
      </c>
      <c r="L206" s="231"/>
      <c r="M206" s="232" t="s">
        <v>18</v>
      </c>
      <c r="N206" s="233" t="s">
        <v>45</v>
      </c>
      <c r="O206" s="64"/>
      <c r="P206" s="182">
        <f>O206*H206</f>
        <v>0</v>
      </c>
      <c r="Q206" s="182">
        <v>0</v>
      </c>
      <c r="R206" s="182">
        <f>Q206*H206</f>
        <v>0</v>
      </c>
      <c r="S206" s="182">
        <v>0</v>
      </c>
      <c r="T206" s="183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4" t="s">
        <v>177</v>
      </c>
      <c r="AT206" s="184" t="s">
        <v>244</v>
      </c>
      <c r="AU206" s="184" t="s">
        <v>84</v>
      </c>
      <c r="AY206" s="17" t="s">
        <v>122</v>
      </c>
      <c r="BE206" s="185">
        <f>IF(N206="základní",J206,0)</f>
        <v>0</v>
      </c>
      <c r="BF206" s="185">
        <f>IF(N206="snížená",J206,0)</f>
        <v>0</v>
      </c>
      <c r="BG206" s="185">
        <f>IF(N206="zákl. přenesená",J206,0)</f>
        <v>0</v>
      </c>
      <c r="BH206" s="185">
        <f>IF(N206="sníž. přenesená",J206,0)</f>
        <v>0</v>
      </c>
      <c r="BI206" s="185">
        <f>IF(N206="nulová",J206,0)</f>
        <v>0</v>
      </c>
      <c r="BJ206" s="17" t="s">
        <v>82</v>
      </c>
      <c r="BK206" s="185">
        <f>ROUND(I206*H206,2)</f>
        <v>0</v>
      </c>
      <c r="BL206" s="17" t="s">
        <v>129</v>
      </c>
      <c r="BM206" s="184" t="s">
        <v>569</v>
      </c>
    </row>
    <row r="207" spans="1:65" s="2" customFormat="1" ht="48.75">
      <c r="A207" s="34"/>
      <c r="B207" s="35"/>
      <c r="C207" s="36"/>
      <c r="D207" s="193" t="s">
        <v>316</v>
      </c>
      <c r="E207" s="36"/>
      <c r="F207" s="234" t="s">
        <v>570</v>
      </c>
      <c r="G207" s="36"/>
      <c r="H207" s="36"/>
      <c r="I207" s="188"/>
      <c r="J207" s="36"/>
      <c r="K207" s="36"/>
      <c r="L207" s="39"/>
      <c r="M207" s="189"/>
      <c r="N207" s="190"/>
      <c r="O207" s="64"/>
      <c r="P207" s="64"/>
      <c r="Q207" s="64"/>
      <c r="R207" s="64"/>
      <c r="S207" s="64"/>
      <c r="T207" s="65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T207" s="17" t="s">
        <v>316</v>
      </c>
      <c r="AU207" s="17" t="s">
        <v>84</v>
      </c>
    </row>
    <row r="208" spans="1:65" s="2" customFormat="1" ht="16.5" customHeight="1">
      <c r="A208" s="34"/>
      <c r="B208" s="35"/>
      <c r="C208" s="224" t="s">
        <v>342</v>
      </c>
      <c r="D208" s="224" t="s">
        <v>244</v>
      </c>
      <c r="E208" s="225" t="s">
        <v>571</v>
      </c>
      <c r="F208" s="226" t="s">
        <v>572</v>
      </c>
      <c r="G208" s="227" t="s">
        <v>371</v>
      </c>
      <c r="H208" s="228">
        <v>12</v>
      </c>
      <c r="I208" s="229"/>
      <c r="J208" s="230">
        <f>ROUND(I208*H208,2)</f>
        <v>0</v>
      </c>
      <c r="K208" s="226" t="s">
        <v>18</v>
      </c>
      <c r="L208" s="231"/>
      <c r="M208" s="232" t="s">
        <v>18</v>
      </c>
      <c r="N208" s="233" t="s">
        <v>45</v>
      </c>
      <c r="O208" s="64"/>
      <c r="P208" s="182">
        <f>O208*H208</f>
        <v>0</v>
      </c>
      <c r="Q208" s="182">
        <v>0</v>
      </c>
      <c r="R208" s="182">
        <f>Q208*H208</f>
        <v>0</v>
      </c>
      <c r="S208" s="182">
        <v>0</v>
      </c>
      <c r="T208" s="183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4" t="s">
        <v>177</v>
      </c>
      <c r="AT208" s="184" t="s">
        <v>244</v>
      </c>
      <c r="AU208" s="184" t="s">
        <v>84</v>
      </c>
      <c r="AY208" s="17" t="s">
        <v>122</v>
      </c>
      <c r="BE208" s="185">
        <f>IF(N208="základní",J208,0)</f>
        <v>0</v>
      </c>
      <c r="BF208" s="185">
        <f>IF(N208="snížená",J208,0)</f>
        <v>0</v>
      </c>
      <c r="BG208" s="185">
        <f>IF(N208="zákl. přenesená",J208,0)</f>
        <v>0</v>
      </c>
      <c r="BH208" s="185">
        <f>IF(N208="sníž. přenesená",J208,0)</f>
        <v>0</v>
      </c>
      <c r="BI208" s="185">
        <f>IF(N208="nulová",J208,0)</f>
        <v>0</v>
      </c>
      <c r="BJ208" s="17" t="s">
        <v>82</v>
      </c>
      <c r="BK208" s="185">
        <f>ROUND(I208*H208,2)</f>
        <v>0</v>
      </c>
      <c r="BL208" s="17" t="s">
        <v>129</v>
      </c>
      <c r="BM208" s="184" t="s">
        <v>573</v>
      </c>
    </row>
    <row r="209" spans="1:65" s="2" customFormat="1" ht="39">
      <c r="A209" s="34"/>
      <c r="B209" s="35"/>
      <c r="C209" s="36"/>
      <c r="D209" s="193" t="s">
        <v>316</v>
      </c>
      <c r="E209" s="36"/>
      <c r="F209" s="234" t="s">
        <v>574</v>
      </c>
      <c r="G209" s="36"/>
      <c r="H209" s="36"/>
      <c r="I209" s="188"/>
      <c r="J209" s="36"/>
      <c r="K209" s="36"/>
      <c r="L209" s="39"/>
      <c r="M209" s="189"/>
      <c r="N209" s="190"/>
      <c r="O209" s="64"/>
      <c r="P209" s="64"/>
      <c r="Q209" s="64"/>
      <c r="R209" s="64"/>
      <c r="S209" s="64"/>
      <c r="T209" s="65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7" t="s">
        <v>316</v>
      </c>
      <c r="AU209" s="17" t="s">
        <v>84</v>
      </c>
    </row>
    <row r="210" spans="1:65" s="2" customFormat="1" ht="16.5" customHeight="1">
      <c r="A210" s="34"/>
      <c r="B210" s="35"/>
      <c r="C210" s="173" t="s">
        <v>350</v>
      </c>
      <c r="D210" s="173" t="s">
        <v>124</v>
      </c>
      <c r="E210" s="174" t="s">
        <v>575</v>
      </c>
      <c r="F210" s="175" t="s">
        <v>576</v>
      </c>
      <c r="G210" s="176" t="s">
        <v>577</v>
      </c>
      <c r="H210" s="177">
        <v>1</v>
      </c>
      <c r="I210" s="178"/>
      <c r="J210" s="179">
        <f>ROUND(I210*H210,2)</f>
        <v>0</v>
      </c>
      <c r="K210" s="175" t="s">
        <v>18</v>
      </c>
      <c r="L210" s="39"/>
      <c r="M210" s="180" t="s">
        <v>18</v>
      </c>
      <c r="N210" s="181" t="s">
        <v>45</v>
      </c>
      <c r="O210" s="64"/>
      <c r="P210" s="182">
        <f>O210*H210</f>
        <v>0</v>
      </c>
      <c r="Q210" s="182">
        <v>0</v>
      </c>
      <c r="R210" s="182">
        <f>Q210*H210</f>
        <v>0</v>
      </c>
      <c r="S210" s="182">
        <v>0</v>
      </c>
      <c r="T210" s="183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4" t="s">
        <v>129</v>
      </c>
      <c r="AT210" s="184" t="s">
        <v>124</v>
      </c>
      <c r="AU210" s="184" t="s">
        <v>84</v>
      </c>
      <c r="AY210" s="17" t="s">
        <v>122</v>
      </c>
      <c r="BE210" s="185">
        <f>IF(N210="základní",J210,0)</f>
        <v>0</v>
      </c>
      <c r="BF210" s="185">
        <f>IF(N210="snížená",J210,0)</f>
        <v>0</v>
      </c>
      <c r="BG210" s="185">
        <f>IF(N210="zákl. přenesená",J210,0)</f>
        <v>0</v>
      </c>
      <c r="BH210" s="185">
        <f>IF(N210="sníž. přenesená",J210,0)</f>
        <v>0</v>
      </c>
      <c r="BI210" s="185">
        <f>IF(N210="nulová",J210,0)</f>
        <v>0</v>
      </c>
      <c r="BJ210" s="17" t="s">
        <v>82</v>
      </c>
      <c r="BK210" s="185">
        <f>ROUND(I210*H210,2)</f>
        <v>0</v>
      </c>
      <c r="BL210" s="17" t="s">
        <v>129</v>
      </c>
      <c r="BM210" s="184" t="s">
        <v>578</v>
      </c>
    </row>
    <row r="211" spans="1:65" s="12" customFormat="1" ht="22.9" customHeight="1">
      <c r="B211" s="157"/>
      <c r="C211" s="158"/>
      <c r="D211" s="159" t="s">
        <v>73</v>
      </c>
      <c r="E211" s="171" t="s">
        <v>466</v>
      </c>
      <c r="F211" s="171" t="s">
        <v>467</v>
      </c>
      <c r="G211" s="158"/>
      <c r="H211" s="158"/>
      <c r="I211" s="161"/>
      <c r="J211" s="172">
        <f>BK211</f>
        <v>0</v>
      </c>
      <c r="K211" s="158"/>
      <c r="L211" s="163"/>
      <c r="M211" s="164"/>
      <c r="N211" s="165"/>
      <c r="O211" s="165"/>
      <c r="P211" s="166">
        <f>SUM(P212:P222)</f>
        <v>0</v>
      </c>
      <c r="Q211" s="165"/>
      <c r="R211" s="166">
        <f>SUM(R212:R222)</f>
        <v>0</v>
      </c>
      <c r="S211" s="165"/>
      <c r="T211" s="167">
        <f>SUM(T212:T222)</f>
        <v>0</v>
      </c>
      <c r="AR211" s="168" t="s">
        <v>82</v>
      </c>
      <c r="AT211" s="169" t="s">
        <v>73</v>
      </c>
      <c r="AU211" s="169" t="s">
        <v>82</v>
      </c>
      <c r="AY211" s="168" t="s">
        <v>122</v>
      </c>
      <c r="BK211" s="170">
        <f>SUM(BK212:BK222)</f>
        <v>0</v>
      </c>
    </row>
    <row r="212" spans="1:65" s="2" customFormat="1" ht="24.2" customHeight="1">
      <c r="A212" s="34"/>
      <c r="B212" s="35"/>
      <c r="C212" s="173" t="s">
        <v>356</v>
      </c>
      <c r="D212" s="173" t="s">
        <v>124</v>
      </c>
      <c r="E212" s="174" t="s">
        <v>469</v>
      </c>
      <c r="F212" s="175" t="s">
        <v>470</v>
      </c>
      <c r="G212" s="176" t="s">
        <v>229</v>
      </c>
      <c r="H212" s="177">
        <v>22.558</v>
      </c>
      <c r="I212" s="178"/>
      <c r="J212" s="179">
        <f>ROUND(I212*H212,2)</f>
        <v>0</v>
      </c>
      <c r="K212" s="175" t="s">
        <v>128</v>
      </c>
      <c r="L212" s="39"/>
      <c r="M212" s="180" t="s">
        <v>18</v>
      </c>
      <c r="N212" s="181" t="s">
        <v>45</v>
      </c>
      <c r="O212" s="64"/>
      <c r="P212" s="182">
        <f>O212*H212</f>
        <v>0</v>
      </c>
      <c r="Q212" s="182">
        <v>0</v>
      </c>
      <c r="R212" s="182">
        <f>Q212*H212</f>
        <v>0</v>
      </c>
      <c r="S212" s="182">
        <v>0</v>
      </c>
      <c r="T212" s="183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4" t="s">
        <v>129</v>
      </c>
      <c r="AT212" s="184" t="s">
        <v>124</v>
      </c>
      <c r="AU212" s="184" t="s">
        <v>84</v>
      </c>
      <c r="AY212" s="17" t="s">
        <v>122</v>
      </c>
      <c r="BE212" s="185">
        <f>IF(N212="základní",J212,0)</f>
        <v>0</v>
      </c>
      <c r="BF212" s="185">
        <f>IF(N212="snížená",J212,0)</f>
        <v>0</v>
      </c>
      <c r="BG212" s="185">
        <f>IF(N212="zákl. přenesená",J212,0)</f>
        <v>0</v>
      </c>
      <c r="BH212" s="185">
        <f>IF(N212="sníž. přenesená",J212,0)</f>
        <v>0</v>
      </c>
      <c r="BI212" s="185">
        <f>IF(N212="nulová",J212,0)</f>
        <v>0</v>
      </c>
      <c r="BJ212" s="17" t="s">
        <v>82</v>
      </c>
      <c r="BK212" s="185">
        <f>ROUND(I212*H212,2)</f>
        <v>0</v>
      </c>
      <c r="BL212" s="17" t="s">
        <v>129</v>
      </c>
      <c r="BM212" s="184" t="s">
        <v>471</v>
      </c>
    </row>
    <row r="213" spans="1:65" s="2" customFormat="1">
      <c r="A213" s="34"/>
      <c r="B213" s="35"/>
      <c r="C213" s="36"/>
      <c r="D213" s="186" t="s">
        <v>131</v>
      </c>
      <c r="E213" s="36"/>
      <c r="F213" s="187" t="s">
        <v>472</v>
      </c>
      <c r="G213" s="36"/>
      <c r="H213" s="36"/>
      <c r="I213" s="188"/>
      <c r="J213" s="36"/>
      <c r="K213" s="36"/>
      <c r="L213" s="39"/>
      <c r="M213" s="189"/>
      <c r="N213" s="190"/>
      <c r="O213" s="64"/>
      <c r="P213" s="64"/>
      <c r="Q213" s="64"/>
      <c r="R213" s="64"/>
      <c r="S213" s="64"/>
      <c r="T213" s="65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T213" s="17" t="s">
        <v>131</v>
      </c>
      <c r="AU213" s="17" t="s">
        <v>84</v>
      </c>
    </row>
    <row r="214" spans="1:65" s="2" customFormat="1" ht="24.2" customHeight="1">
      <c r="A214" s="34"/>
      <c r="B214" s="35"/>
      <c r="C214" s="173" t="s">
        <v>362</v>
      </c>
      <c r="D214" s="173" t="s">
        <v>124</v>
      </c>
      <c r="E214" s="174" t="s">
        <v>474</v>
      </c>
      <c r="F214" s="175" t="s">
        <v>475</v>
      </c>
      <c r="G214" s="176" t="s">
        <v>229</v>
      </c>
      <c r="H214" s="177">
        <v>67.674000000000007</v>
      </c>
      <c r="I214" s="178"/>
      <c r="J214" s="179">
        <f>ROUND(I214*H214,2)</f>
        <v>0</v>
      </c>
      <c r="K214" s="175" t="s">
        <v>128</v>
      </c>
      <c r="L214" s="39"/>
      <c r="M214" s="180" t="s">
        <v>18</v>
      </c>
      <c r="N214" s="181" t="s">
        <v>45</v>
      </c>
      <c r="O214" s="64"/>
      <c r="P214" s="182">
        <f>O214*H214</f>
        <v>0</v>
      </c>
      <c r="Q214" s="182">
        <v>0</v>
      </c>
      <c r="R214" s="182">
        <f>Q214*H214</f>
        <v>0</v>
      </c>
      <c r="S214" s="182">
        <v>0</v>
      </c>
      <c r="T214" s="183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4" t="s">
        <v>129</v>
      </c>
      <c r="AT214" s="184" t="s">
        <v>124</v>
      </c>
      <c r="AU214" s="184" t="s">
        <v>84</v>
      </c>
      <c r="AY214" s="17" t="s">
        <v>122</v>
      </c>
      <c r="BE214" s="185">
        <f>IF(N214="základní",J214,0)</f>
        <v>0</v>
      </c>
      <c r="BF214" s="185">
        <f>IF(N214="snížená",J214,0)</f>
        <v>0</v>
      </c>
      <c r="BG214" s="185">
        <f>IF(N214="zákl. přenesená",J214,0)</f>
        <v>0</v>
      </c>
      <c r="BH214" s="185">
        <f>IF(N214="sníž. přenesená",J214,0)</f>
        <v>0</v>
      </c>
      <c r="BI214" s="185">
        <f>IF(N214="nulová",J214,0)</f>
        <v>0</v>
      </c>
      <c r="BJ214" s="17" t="s">
        <v>82</v>
      </c>
      <c r="BK214" s="185">
        <f>ROUND(I214*H214,2)</f>
        <v>0</v>
      </c>
      <c r="BL214" s="17" t="s">
        <v>129</v>
      </c>
      <c r="BM214" s="184" t="s">
        <v>476</v>
      </c>
    </row>
    <row r="215" spans="1:65" s="2" customFormat="1">
      <c r="A215" s="34"/>
      <c r="B215" s="35"/>
      <c r="C215" s="36"/>
      <c r="D215" s="186" t="s">
        <v>131</v>
      </c>
      <c r="E215" s="36"/>
      <c r="F215" s="187" t="s">
        <v>477</v>
      </c>
      <c r="G215" s="36"/>
      <c r="H215" s="36"/>
      <c r="I215" s="188"/>
      <c r="J215" s="36"/>
      <c r="K215" s="36"/>
      <c r="L215" s="39"/>
      <c r="M215" s="189"/>
      <c r="N215" s="190"/>
      <c r="O215" s="64"/>
      <c r="P215" s="64"/>
      <c r="Q215" s="64"/>
      <c r="R215" s="64"/>
      <c r="S215" s="64"/>
      <c r="T215" s="65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T215" s="17" t="s">
        <v>131</v>
      </c>
      <c r="AU215" s="17" t="s">
        <v>84</v>
      </c>
    </row>
    <row r="216" spans="1:65" s="14" customFormat="1">
      <c r="B216" s="202"/>
      <c r="C216" s="203"/>
      <c r="D216" s="193" t="s">
        <v>133</v>
      </c>
      <c r="E216" s="203"/>
      <c r="F216" s="205" t="s">
        <v>579</v>
      </c>
      <c r="G216" s="203"/>
      <c r="H216" s="206">
        <v>67.674000000000007</v>
      </c>
      <c r="I216" s="207"/>
      <c r="J216" s="203"/>
      <c r="K216" s="203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133</v>
      </c>
      <c r="AU216" s="212" t="s">
        <v>84</v>
      </c>
      <c r="AV216" s="14" t="s">
        <v>84</v>
      </c>
      <c r="AW216" s="14" t="s">
        <v>4</v>
      </c>
      <c r="AX216" s="14" t="s">
        <v>82</v>
      </c>
      <c r="AY216" s="212" t="s">
        <v>122</v>
      </c>
    </row>
    <row r="217" spans="1:65" s="2" customFormat="1" ht="24.2" customHeight="1">
      <c r="A217" s="34"/>
      <c r="B217" s="35"/>
      <c r="C217" s="173" t="s">
        <v>368</v>
      </c>
      <c r="D217" s="173" t="s">
        <v>124</v>
      </c>
      <c r="E217" s="174" t="s">
        <v>480</v>
      </c>
      <c r="F217" s="175" t="s">
        <v>481</v>
      </c>
      <c r="G217" s="176" t="s">
        <v>229</v>
      </c>
      <c r="H217" s="177">
        <v>9.7100000000000009</v>
      </c>
      <c r="I217" s="178"/>
      <c r="J217" s="179">
        <f>ROUND(I217*H217,2)</f>
        <v>0</v>
      </c>
      <c r="K217" s="175" t="s">
        <v>128</v>
      </c>
      <c r="L217" s="39"/>
      <c r="M217" s="180" t="s">
        <v>18</v>
      </c>
      <c r="N217" s="181" t="s">
        <v>45</v>
      </c>
      <c r="O217" s="64"/>
      <c r="P217" s="182">
        <f>O217*H217</f>
        <v>0</v>
      </c>
      <c r="Q217" s="182">
        <v>0</v>
      </c>
      <c r="R217" s="182">
        <f>Q217*H217</f>
        <v>0</v>
      </c>
      <c r="S217" s="182">
        <v>0</v>
      </c>
      <c r="T217" s="183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4" t="s">
        <v>129</v>
      </c>
      <c r="AT217" s="184" t="s">
        <v>124</v>
      </c>
      <c r="AU217" s="184" t="s">
        <v>84</v>
      </c>
      <c r="AY217" s="17" t="s">
        <v>122</v>
      </c>
      <c r="BE217" s="185">
        <f>IF(N217="základní",J217,0)</f>
        <v>0</v>
      </c>
      <c r="BF217" s="185">
        <f>IF(N217="snížená",J217,0)</f>
        <v>0</v>
      </c>
      <c r="BG217" s="185">
        <f>IF(N217="zákl. přenesená",J217,0)</f>
        <v>0</v>
      </c>
      <c r="BH217" s="185">
        <f>IF(N217="sníž. přenesená",J217,0)</f>
        <v>0</v>
      </c>
      <c r="BI217" s="185">
        <f>IF(N217="nulová",J217,0)</f>
        <v>0</v>
      </c>
      <c r="BJ217" s="17" t="s">
        <v>82</v>
      </c>
      <c r="BK217" s="185">
        <f>ROUND(I217*H217,2)</f>
        <v>0</v>
      </c>
      <c r="BL217" s="17" t="s">
        <v>129</v>
      </c>
      <c r="BM217" s="184" t="s">
        <v>482</v>
      </c>
    </row>
    <row r="218" spans="1:65" s="2" customFormat="1">
      <c r="A218" s="34"/>
      <c r="B218" s="35"/>
      <c r="C218" s="36"/>
      <c r="D218" s="186" t="s">
        <v>131</v>
      </c>
      <c r="E218" s="36"/>
      <c r="F218" s="187" t="s">
        <v>483</v>
      </c>
      <c r="G218" s="36"/>
      <c r="H218" s="36"/>
      <c r="I218" s="188"/>
      <c r="J218" s="36"/>
      <c r="K218" s="36"/>
      <c r="L218" s="39"/>
      <c r="M218" s="189"/>
      <c r="N218" s="190"/>
      <c r="O218" s="64"/>
      <c r="P218" s="64"/>
      <c r="Q218" s="64"/>
      <c r="R218" s="64"/>
      <c r="S218" s="64"/>
      <c r="T218" s="65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7" t="s">
        <v>131</v>
      </c>
      <c r="AU218" s="17" t="s">
        <v>84</v>
      </c>
    </row>
    <row r="219" spans="1:65" s="2" customFormat="1" ht="24.2" customHeight="1">
      <c r="A219" s="34"/>
      <c r="B219" s="35"/>
      <c r="C219" s="173" t="s">
        <v>375</v>
      </c>
      <c r="D219" s="173" t="s">
        <v>124</v>
      </c>
      <c r="E219" s="174" t="s">
        <v>485</v>
      </c>
      <c r="F219" s="175" t="s">
        <v>228</v>
      </c>
      <c r="G219" s="176" t="s">
        <v>229</v>
      </c>
      <c r="H219" s="177">
        <v>8.8000000000000007</v>
      </c>
      <c r="I219" s="178"/>
      <c r="J219" s="179">
        <f>ROUND(I219*H219,2)</f>
        <v>0</v>
      </c>
      <c r="K219" s="175" t="s">
        <v>128</v>
      </c>
      <c r="L219" s="39"/>
      <c r="M219" s="180" t="s">
        <v>18</v>
      </c>
      <c r="N219" s="181" t="s">
        <v>45</v>
      </c>
      <c r="O219" s="64"/>
      <c r="P219" s="182">
        <f>O219*H219</f>
        <v>0</v>
      </c>
      <c r="Q219" s="182">
        <v>0</v>
      </c>
      <c r="R219" s="182">
        <f>Q219*H219</f>
        <v>0</v>
      </c>
      <c r="S219" s="182">
        <v>0</v>
      </c>
      <c r="T219" s="183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4" t="s">
        <v>129</v>
      </c>
      <c r="AT219" s="184" t="s">
        <v>124</v>
      </c>
      <c r="AU219" s="184" t="s">
        <v>84</v>
      </c>
      <c r="AY219" s="17" t="s">
        <v>122</v>
      </c>
      <c r="BE219" s="185">
        <f>IF(N219="základní",J219,0)</f>
        <v>0</v>
      </c>
      <c r="BF219" s="185">
        <f>IF(N219="snížená",J219,0)</f>
        <v>0</v>
      </c>
      <c r="BG219" s="185">
        <f>IF(N219="zákl. přenesená",J219,0)</f>
        <v>0</v>
      </c>
      <c r="BH219" s="185">
        <f>IF(N219="sníž. přenesená",J219,0)</f>
        <v>0</v>
      </c>
      <c r="BI219" s="185">
        <f>IF(N219="nulová",J219,0)</f>
        <v>0</v>
      </c>
      <c r="BJ219" s="17" t="s">
        <v>82</v>
      </c>
      <c r="BK219" s="185">
        <f>ROUND(I219*H219,2)</f>
        <v>0</v>
      </c>
      <c r="BL219" s="17" t="s">
        <v>129</v>
      </c>
      <c r="BM219" s="184" t="s">
        <v>486</v>
      </c>
    </row>
    <row r="220" spans="1:65" s="2" customFormat="1">
      <c r="A220" s="34"/>
      <c r="B220" s="35"/>
      <c r="C220" s="36"/>
      <c r="D220" s="186" t="s">
        <v>131</v>
      </c>
      <c r="E220" s="36"/>
      <c r="F220" s="187" t="s">
        <v>487</v>
      </c>
      <c r="G220" s="36"/>
      <c r="H220" s="36"/>
      <c r="I220" s="188"/>
      <c r="J220" s="36"/>
      <c r="K220" s="36"/>
      <c r="L220" s="39"/>
      <c r="M220" s="189"/>
      <c r="N220" s="190"/>
      <c r="O220" s="64"/>
      <c r="P220" s="64"/>
      <c r="Q220" s="64"/>
      <c r="R220" s="64"/>
      <c r="S220" s="64"/>
      <c r="T220" s="65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7" t="s">
        <v>131</v>
      </c>
      <c r="AU220" s="17" t="s">
        <v>84</v>
      </c>
    </row>
    <row r="221" spans="1:65" s="2" customFormat="1" ht="24.2" customHeight="1">
      <c r="A221" s="34"/>
      <c r="B221" s="35"/>
      <c r="C221" s="173" t="s">
        <v>379</v>
      </c>
      <c r="D221" s="173" t="s">
        <v>124</v>
      </c>
      <c r="E221" s="174" t="s">
        <v>489</v>
      </c>
      <c r="F221" s="175" t="s">
        <v>490</v>
      </c>
      <c r="G221" s="176" t="s">
        <v>229</v>
      </c>
      <c r="H221" s="177">
        <v>4.048</v>
      </c>
      <c r="I221" s="178"/>
      <c r="J221" s="179">
        <f>ROUND(I221*H221,2)</f>
        <v>0</v>
      </c>
      <c r="K221" s="175" t="s">
        <v>128</v>
      </c>
      <c r="L221" s="39"/>
      <c r="M221" s="180" t="s">
        <v>18</v>
      </c>
      <c r="N221" s="181" t="s">
        <v>45</v>
      </c>
      <c r="O221" s="64"/>
      <c r="P221" s="182">
        <f>O221*H221</f>
        <v>0</v>
      </c>
      <c r="Q221" s="182">
        <v>0</v>
      </c>
      <c r="R221" s="182">
        <f>Q221*H221</f>
        <v>0</v>
      </c>
      <c r="S221" s="182">
        <v>0</v>
      </c>
      <c r="T221" s="183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4" t="s">
        <v>129</v>
      </c>
      <c r="AT221" s="184" t="s">
        <v>124</v>
      </c>
      <c r="AU221" s="184" t="s">
        <v>84</v>
      </c>
      <c r="AY221" s="17" t="s">
        <v>122</v>
      </c>
      <c r="BE221" s="185">
        <f>IF(N221="základní",J221,0)</f>
        <v>0</v>
      </c>
      <c r="BF221" s="185">
        <f>IF(N221="snížená",J221,0)</f>
        <v>0</v>
      </c>
      <c r="BG221" s="185">
        <f>IF(N221="zákl. přenesená",J221,0)</f>
        <v>0</v>
      </c>
      <c r="BH221" s="185">
        <f>IF(N221="sníž. přenesená",J221,0)</f>
        <v>0</v>
      </c>
      <c r="BI221" s="185">
        <f>IF(N221="nulová",J221,0)</f>
        <v>0</v>
      </c>
      <c r="BJ221" s="17" t="s">
        <v>82</v>
      </c>
      <c r="BK221" s="185">
        <f>ROUND(I221*H221,2)</f>
        <v>0</v>
      </c>
      <c r="BL221" s="17" t="s">
        <v>129</v>
      </c>
      <c r="BM221" s="184" t="s">
        <v>491</v>
      </c>
    </row>
    <row r="222" spans="1:65" s="2" customFormat="1">
      <c r="A222" s="34"/>
      <c r="B222" s="35"/>
      <c r="C222" s="36"/>
      <c r="D222" s="186" t="s">
        <v>131</v>
      </c>
      <c r="E222" s="36"/>
      <c r="F222" s="187" t="s">
        <v>492</v>
      </c>
      <c r="G222" s="36"/>
      <c r="H222" s="36"/>
      <c r="I222" s="188"/>
      <c r="J222" s="36"/>
      <c r="K222" s="36"/>
      <c r="L222" s="39"/>
      <c r="M222" s="189"/>
      <c r="N222" s="190"/>
      <c r="O222" s="64"/>
      <c r="P222" s="64"/>
      <c r="Q222" s="64"/>
      <c r="R222" s="64"/>
      <c r="S222" s="64"/>
      <c r="T222" s="65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T222" s="17" t="s">
        <v>131</v>
      </c>
      <c r="AU222" s="17" t="s">
        <v>84</v>
      </c>
    </row>
    <row r="223" spans="1:65" s="12" customFormat="1" ht="22.9" customHeight="1">
      <c r="B223" s="157"/>
      <c r="C223" s="158"/>
      <c r="D223" s="159" t="s">
        <v>73</v>
      </c>
      <c r="E223" s="171" t="s">
        <v>493</v>
      </c>
      <c r="F223" s="171" t="s">
        <v>494</v>
      </c>
      <c r="G223" s="158"/>
      <c r="H223" s="158"/>
      <c r="I223" s="161"/>
      <c r="J223" s="172">
        <f>BK223</f>
        <v>0</v>
      </c>
      <c r="K223" s="158"/>
      <c r="L223" s="163"/>
      <c r="M223" s="164"/>
      <c r="N223" s="165"/>
      <c r="O223" s="165"/>
      <c r="P223" s="166">
        <f>SUM(P224:P225)</f>
        <v>0</v>
      </c>
      <c r="Q223" s="165"/>
      <c r="R223" s="166">
        <f>SUM(R224:R225)</f>
        <v>0</v>
      </c>
      <c r="S223" s="165"/>
      <c r="T223" s="167">
        <f>SUM(T224:T225)</f>
        <v>0</v>
      </c>
      <c r="AR223" s="168" t="s">
        <v>82</v>
      </c>
      <c r="AT223" s="169" t="s">
        <v>73</v>
      </c>
      <c r="AU223" s="169" t="s">
        <v>82</v>
      </c>
      <c r="AY223" s="168" t="s">
        <v>122</v>
      </c>
      <c r="BK223" s="170">
        <f>SUM(BK224:BK225)</f>
        <v>0</v>
      </c>
    </row>
    <row r="224" spans="1:65" s="2" customFormat="1" ht="24.2" customHeight="1">
      <c r="A224" s="34"/>
      <c r="B224" s="35"/>
      <c r="C224" s="173" t="s">
        <v>385</v>
      </c>
      <c r="D224" s="173" t="s">
        <v>124</v>
      </c>
      <c r="E224" s="174" t="s">
        <v>496</v>
      </c>
      <c r="F224" s="175" t="s">
        <v>497</v>
      </c>
      <c r="G224" s="176" t="s">
        <v>229</v>
      </c>
      <c r="H224" s="177">
        <v>12.779</v>
      </c>
      <c r="I224" s="178"/>
      <c r="J224" s="179">
        <f>ROUND(I224*H224,2)</f>
        <v>0</v>
      </c>
      <c r="K224" s="175" t="s">
        <v>128</v>
      </c>
      <c r="L224" s="39"/>
      <c r="M224" s="180" t="s">
        <v>18</v>
      </c>
      <c r="N224" s="181" t="s">
        <v>45</v>
      </c>
      <c r="O224" s="64"/>
      <c r="P224" s="182">
        <f>O224*H224</f>
        <v>0</v>
      </c>
      <c r="Q224" s="182">
        <v>0</v>
      </c>
      <c r="R224" s="182">
        <f>Q224*H224</f>
        <v>0</v>
      </c>
      <c r="S224" s="182">
        <v>0</v>
      </c>
      <c r="T224" s="183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4" t="s">
        <v>129</v>
      </c>
      <c r="AT224" s="184" t="s">
        <v>124</v>
      </c>
      <c r="AU224" s="184" t="s">
        <v>84</v>
      </c>
      <c r="AY224" s="17" t="s">
        <v>122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17" t="s">
        <v>82</v>
      </c>
      <c r="BK224" s="185">
        <f>ROUND(I224*H224,2)</f>
        <v>0</v>
      </c>
      <c r="BL224" s="17" t="s">
        <v>129</v>
      </c>
      <c r="BM224" s="184" t="s">
        <v>498</v>
      </c>
    </row>
    <row r="225" spans="1:47" s="2" customFormat="1">
      <c r="A225" s="34"/>
      <c r="B225" s="35"/>
      <c r="C225" s="36"/>
      <c r="D225" s="186" t="s">
        <v>131</v>
      </c>
      <c r="E225" s="36"/>
      <c r="F225" s="187" t="s">
        <v>499</v>
      </c>
      <c r="G225" s="36"/>
      <c r="H225" s="36"/>
      <c r="I225" s="188"/>
      <c r="J225" s="36"/>
      <c r="K225" s="36"/>
      <c r="L225" s="39"/>
      <c r="M225" s="235"/>
      <c r="N225" s="236"/>
      <c r="O225" s="237"/>
      <c r="P225" s="237"/>
      <c r="Q225" s="237"/>
      <c r="R225" s="237"/>
      <c r="S225" s="237"/>
      <c r="T225" s="238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T225" s="17" t="s">
        <v>131</v>
      </c>
      <c r="AU225" s="17" t="s">
        <v>84</v>
      </c>
    </row>
    <row r="226" spans="1:47" s="2" customFormat="1" ht="6.95" customHeight="1">
      <c r="A226" s="34"/>
      <c r="B226" s="47"/>
      <c r="C226" s="48"/>
      <c r="D226" s="48"/>
      <c r="E226" s="48"/>
      <c r="F226" s="48"/>
      <c r="G226" s="48"/>
      <c r="H226" s="48"/>
      <c r="I226" s="48"/>
      <c r="J226" s="48"/>
      <c r="K226" s="48"/>
      <c r="L226" s="39"/>
      <c r="M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</row>
  </sheetData>
  <sheetProtection algorithmName="SHA-512" hashValue="qMm5tQrfjS7htGu6DuR2trB4haXb+fbvLfLnWHlMWK+lYXfSeCe8N42pFiEXOE7RHqd9tROtDnf4dfFiRmceOg==" saltValue="qUVhv1nkc6L3h8167YKCY07xfCaT+tePFSLXg2WBpDzJTyFQpZatkiM7DHAMr4lfEdEd2eULo0gxxNEJqdFN6Q==" spinCount="100000" sheet="1" objects="1" scenarios="1" formatColumns="0" formatRows="0" autoFilter="0"/>
  <autoFilter ref="C84:K225" xr:uid="{00000000-0009-0000-0000-000002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200-000000000000}"/>
    <hyperlink ref="F93" r:id="rId2" xr:uid="{00000000-0004-0000-0200-000001000000}"/>
    <hyperlink ref="F97" r:id="rId3" xr:uid="{00000000-0004-0000-0200-000002000000}"/>
    <hyperlink ref="F101" r:id="rId4" xr:uid="{00000000-0004-0000-0200-000003000000}"/>
    <hyperlink ref="F105" r:id="rId5" xr:uid="{00000000-0004-0000-0200-000004000000}"/>
    <hyperlink ref="F108" r:id="rId6" xr:uid="{00000000-0004-0000-0200-000005000000}"/>
    <hyperlink ref="F115" r:id="rId7" xr:uid="{00000000-0004-0000-0200-000006000000}"/>
    <hyperlink ref="F119" r:id="rId8" xr:uid="{00000000-0004-0000-0200-000007000000}"/>
    <hyperlink ref="F126" r:id="rId9" xr:uid="{00000000-0004-0000-0200-000008000000}"/>
    <hyperlink ref="F129" r:id="rId10" xr:uid="{00000000-0004-0000-0200-000009000000}"/>
    <hyperlink ref="F132" r:id="rId11" xr:uid="{00000000-0004-0000-0200-00000A000000}"/>
    <hyperlink ref="F134" r:id="rId12" xr:uid="{00000000-0004-0000-0200-00000B000000}"/>
    <hyperlink ref="F138" r:id="rId13" xr:uid="{00000000-0004-0000-0200-00000C000000}"/>
    <hyperlink ref="F141" r:id="rId14" xr:uid="{00000000-0004-0000-0200-00000D000000}"/>
    <hyperlink ref="F148" r:id="rId15" xr:uid="{00000000-0004-0000-0200-00000E000000}"/>
    <hyperlink ref="F152" r:id="rId16" xr:uid="{00000000-0004-0000-0200-00000F000000}"/>
    <hyperlink ref="F156" r:id="rId17" xr:uid="{00000000-0004-0000-0200-000010000000}"/>
    <hyperlink ref="F160" r:id="rId18" xr:uid="{00000000-0004-0000-0200-000011000000}"/>
    <hyperlink ref="F164" r:id="rId19" xr:uid="{00000000-0004-0000-0200-000012000000}"/>
    <hyperlink ref="F176" r:id="rId20" xr:uid="{00000000-0004-0000-0200-000013000000}"/>
    <hyperlink ref="F180" r:id="rId21" xr:uid="{00000000-0004-0000-0200-000014000000}"/>
    <hyperlink ref="F182" r:id="rId22" xr:uid="{00000000-0004-0000-0200-000015000000}"/>
    <hyperlink ref="F192" r:id="rId23" xr:uid="{00000000-0004-0000-0200-000016000000}"/>
    <hyperlink ref="F196" r:id="rId24" xr:uid="{00000000-0004-0000-0200-000017000000}"/>
    <hyperlink ref="F200" r:id="rId25" xr:uid="{00000000-0004-0000-0200-000018000000}"/>
    <hyperlink ref="F213" r:id="rId26" xr:uid="{00000000-0004-0000-0200-000019000000}"/>
    <hyperlink ref="F215" r:id="rId27" xr:uid="{00000000-0004-0000-0200-00001A000000}"/>
    <hyperlink ref="F218" r:id="rId28" xr:uid="{00000000-0004-0000-0200-00001B000000}"/>
    <hyperlink ref="F220" r:id="rId29" xr:uid="{00000000-0004-0000-0200-00001C000000}"/>
    <hyperlink ref="F222" r:id="rId30" xr:uid="{00000000-0004-0000-0200-00001D000000}"/>
    <hyperlink ref="F225" r:id="rId31" xr:uid="{00000000-0004-0000-0200-00001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2:BM227"/>
  <sheetViews>
    <sheetView showGridLines="0" tabSelected="1" topLeftCell="A59" workbookViewId="0">
      <selection activeCell="H129" sqref="H12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AT2" s="17" t="s">
        <v>90</v>
      </c>
    </row>
    <row r="3" spans="1:46" s="1" customFormat="1" ht="6.95" hidden="1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84</v>
      </c>
    </row>
    <row r="4" spans="1:46" s="1" customFormat="1" ht="24.95" hidden="1" customHeight="1">
      <c r="B4" s="20"/>
      <c r="D4" s="103" t="s">
        <v>94</v>
      </c>
      <c r="L4" s="20"/>
      <c r="M4" s="104" t="s">
        <v>10</v>
      </c>
      <c r="AT4" s="17" t="s">
        <v>4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105" t="s">
        <v>15</v>
      </c>
      <c r="L6" s="20"/>
    </row>
    <row r="7" spans="1:46" s="1" customFormat="1" ht="16.5" hidden="1" customHeight="1">
      <c r="B7" s="20"/>
      <c r="E7" s="287" t="str">
        <f>'Rekapitulace stavby'!K6</f>
        <v>Nový přechod pro chodce v ul.Ant. Sochora, pod ul. Koperníkova</v>
      </c>
      <c r="F7" s="288"/>
      <c r="G7" s="288"/>
      <c r="H7" s="288"/>
      <c r="L7" s="20"/>
    </row>
    <row r="8" spans="1:46" s="2" customFormat="1" ht="12" hidden="1" customHeight="1">
      <c r="A8" s="34"/>
      <c r="B8" s="39"/>
      <c r="C8" s="34"/>
      <c r="D8" s="105" t="s">
        <v>95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hidden="1" customHeight="1">
      <c r="A9" s="34"/>
      <c r="B9" s="39"/>
      <c r="C9" s="34"/>
      <c r="D9" s="34"/>
      <c r="E9" s="289" t="s">
        <v>580</v>
      </c>
      <c r="F9" s="290"/>
      <c r="G9" s="290"/>
      <c r="H9" s="290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idden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hidden="1" customHeight="1">
      <c r="A11" s="34"/>
      <c r="B11" s="39"/>
      <c r="C11" s="34"/>
      <c r="D11" s="105" t="s">
        <v>17</v>
      </c>
      <c r="E11" s="34"/>
      <c r="F11" s="107" t="s">
        <v>18</v>
      </c>
      <c r="G11" s="34"/>
      <c r="H11" s="34"/>
      <c r="I11" s="105" t="s">
        <v>19</v>
      </c>
      <c r="J11" s="107" t="s">
        <v>18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hidden="1" customHeight="1">
      <c r="A12" s="34"/>
      <c r="B12" s="39"/>
      <c r="C12" s="34"/>
      <c r="D12" s="105" t="s">
        <v>20</v>
      </c>
      <c r="E12" s="34"/>
      <c r="F12" s="107" t="s">
        <v>21</v>
      </c>
      <c r="G12" s="34"/>
      <c r="H12" s="34"/>
      <c r="I12" s="105" t="s">
        <v>22</v>
      </c>
      <c r="J12" s="108">
        <f>'Rekapitulace stavby'!AN8</f>
        <v>46085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hidden="1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hidden="1" customHeight="1">
      <c r="A14" s="34"/>
      <c r="B14" s="39"/>
      <c r="C14" s="34"/>
      <c r="D14" s="105" t="s">
        <v>23</v>
      </c>
      <c r="E14" s="34"/>
      <c r="F14" s="34"/>
      <c r="G14" s="34"/>
      <c r="H14" s="34"/>
      <c r="I14" s="105" t="s">
        <v>24</v>
      </c>
      <c r="J14" s="107" t="s">
        <v>25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hidden="1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28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hidden="1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hidden="1" customHeight="1">
      <c r="A17" s="34"/>
      <c r="B17" s="39"/>
      <c r="C17" s="34"/>
      <c r="D17" s="105" t="s">
        <v>29</v>
      </c>
      <c r="E17" s="34"/>
      <c r="F17" s="34"/>
      <c r="G17" s="34"/>
      <c r="H17" s="34"/>
      <c r="I17" s="105" t="s">
        <v>24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hidden="1" customHeight="1">
      <c r="A18" s="34"/>
      <c r="B18" s="39"/>
      <c r="C18" s="34"/>
      <c r="D18" s="34"/>
      <c r="E18" s="291" t="str">
        <f>'Rekapitulace stavby'!E14</f>
        <v>Vyplň údaj</v>
      </c>
      <c r="F18" s="292"/>
      <c r="G18" s="292"/>
      <c r="H18" s="292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hidden="1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hidden="1" customHeight="1">
      <c r="A20" s="34"/>
      <c r="B20" s="39"/>
      <c r="C20" s="34"/>
      <c r="D20" s="105" t="s">
        <v>31</v>
      </c>
      <c r="E20" s="34"/>
      <c r="F20" s="34"/>
      <c r="G20" s="34"/>
      <c r="H20" s="34"/>
      <c r="I20" s="105" t="s">
        <v>24</v>
      </c>
      <c r="J20" s="107" t="s">
        <v>32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hidden="1" customHeight="1">
      <c r="A21" s="34"/>
      <c r="B21" s="39"/>
      <c r="C21" s="34"/>
      <c r="D21" s="34"/>
      <c r="E21" s="107" t="s">
        <v>33</v>
      </c>
      <c r="F21" s="34"/>
      <c r="G21" s="34"/>
      <c r="H21" s="34"/>
      <c r="I21" s="105" t="s">
        <v>27</v>
      </c>
      <c r="J21" s="107" t="s">
        <v>34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hidden="1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hidden="1" customHeight="1">
      <c r="A23" s="34"/>
      <c r="B23" s="39"/>
      <c r="C23" s="34"/>
      <c r="D23" s="105" t="s">
        <v>36</v>
      </c>
      <c r="E23" s="34"/>
      <c r="F23" s="34"/>
      <c r="G23" s="34"/>
      <c r="H23" s="34"/>
      <c r="I23" s="105" t="s">
        <v>24</v>
      </c>
      <c r="J23" s="107" t="s">
        <v>581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hidden="1" customHeight="1">
      <c r="A24" s="34"/>
      <c r="B24" s="39"/>
      <c r="C24" s="34"/>
      <c r="D24" s="34"/>
      <c r="E24" s="107" t="s">
        <v>582</v>
      </c>
      <c r="F24" s="34"/>
      <c r="G24" s="34"/>
      <c r="H24" s="34"/>
      <c r="I24" s="105" t="s">
        <v>27</v>
      </c>
      <c r="J24" s="107" t="s">
        <v>18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hidden="1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hidden="1" customHeight="1">
      <c r="A26" s="34"/>
      <c r="B26" s="39"/>
      <c r="C26" s="34"/>
      <c r="D26" s="105" t="s">
        <v>38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hidden="1" customHeight="1">
      <c r="A27" s="109"/>
      <c r="B27" s="110"/>
      <c r="C27" s="109"/>
      <c r="D27" s="109"/>
      <c r="E27" s="293" t="s">
        <v>18</v>
      </c>
      <c r="F27" s="293"/>
      <c r="G27" s="293"/>
      <c r="H27" s="293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hidden="1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hidden="1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hidden="1" customHeight="1">
      <c r="A30" s="34"/>
      <c r="B30" s="39"/>
      <c r="C30" s="34"/>
      <c r="D30" s="113" t="s">
        <v>40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hidden="1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hidden="1" customHeight="1">
      <c r="A32" s="34"/>
      <c r="B32" s="39"/>
      <c r="C32" s="34"/>
      <c r="D32" s="34"/>
      <c r="E32" s="34"/>
      <c r="F32" s="115" t="s">
        <v>42</v>
      </c>
      <c r="G32" s="34"/>
      <c r="H32" s="34"/>
      <c r="I32" s="115" t="s">
        <v>41</v>
      </c>
      <c r="J32" s="115" t="s">
        <v>43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116" t="s">
        <v>44</v>
      </c>
      <c r="E33" s="105" t="s">
        <v>45</v>
      </c>
      <c r="F33" s="117">
        <f>ROUND((SUM(BE81:BE226)),  2)</f>
        <v>0</v>
      </c>
      <c r="G33" s="34"/>
      <c r="H33" s="34"/>
      <c r="I33" s="118">
        <v>0.21</v>
      </c>
      <c r="J33" s="117">
        <f>ROUND(((SUM(BE81:BE226))*I33),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05" t="s">
        <v>46</v>
      </c>
      <c r="F34" s="117">
        <f>ROUND((SUM(BF81:BF226)),  2)</f>
        <v>0</v>
      </c>
      <c r="G34" s="34"/>
      <c r="H34" s="34"/>
      <c r="I34" s="118">
        <v>0.12</v>
      </c>
      <c r="J34" s="117">
        <f>ROUND(((SUM(BF81:BF226))*I34),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47</v>
      </c>
      <c r="F35" s="117">
        <f>ROUND((SUM(BG81:BG226)),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48</v>
      </c>
      <c r="F36" s="117">
        <f>ROUND((SUM(BH81:BH226)),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49</v>
      </c>
      <c r="F37" s="117">
        <f>ROUND((SUM(BI81:BI226)),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hidden="1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hidden="1" customHeight="1">
      <c r="A39" s="34"/>
      <c r="B39" s="39"/>
      <c r="C39" s="119"/>
      <c r="D39" s="120" t="s">
        <v>50</v>
      </c>
      <c r="E39" s="121"/>
      <c r="F39" s="121"/>
      <c r="G39" s="122" t="s">
        <v>51</v>
      </c>
      <c r="H39" s="123" t="s">
        <v>52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hidden="1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hidden="1"/>
    <row r="42" spans="1:31" hidden="1"/>
    <row r="43" spans="1:31" hidden="1"/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97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15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285" t="str">
        <f>E7</f>
        <v>Nový přechod pro chodce v ul.Ant. Sochora, pod ul. Koperníkova</v>
      </c>
      <c r="F48" s="286"/>
      <c r="G48" s="286"/>
      <c r="H48" s="286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95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264" t="str">
        <f>E9</f>
        <v>SO 03 - Osvětlení přechodu</v>
      </c>
      <c r="F50" s="284"/>
      <c r="G50" s="284"/>
      <c r="H50" s="28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20</v>
      </c>
      <c r="D52" s="36"/>
      <c r="E52" s="36"/>
      <c r="F52" s="27" t="str">
        <f>F12</f>
        <v xml:space="preserve"> </v>
      </c>
      <c r="G52" s="36"/>
      <c r="H52" s="36"/>
      <c r="I52" s="29" t="s">
        <v>22</v>
      </c>
      <c r="J52" s="59">
        <f>IF(J12="","",J12)</f>
        <v>46085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customHeight="1">
      <c r="A54" s="34"/>
      <c r="B54" s="35"/>
      <c r="C54" s="29" t="s">
        <v>23</v>
      </c>
      <c r="D54" s="36"/>
      <c r="E54" s="36"/>
      <c r="F54" s="27" t="str">
        <f>E15</f>
        <v>STATUTÁRNÍ MĚSTO TEPLICE</v>
      </c>
      <c r="G54" s="36"/>
      <c r="H54" s="36"/>
      <c r="I54" s="29" t="s">
        <v>31</v>
      </c>
      <c r="J54" s="32" t="str">
        <f>E21</f>
        <v>PROJEKTY CHLADNÝ s.r.o.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36</v>
      </c>
      <c r="J55" s="32" t="str">
        <f>E24</f>
        <v>Richard Hubený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98</v>
      </c>
      <c r="D57" s="131"/>
      <c r="E57" s="131"/>
      <c r="F57" s="131"/>
      <c r="G57" s="131"/>
      <c r="H57" s="131"/>
      <c r="I57" s="131"/>
      <c r="J57" s="132" t="s">
        <v>99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72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100</v>
      </c>
    </row>
    <row r="60" spans="1:47" s="9" customFormat="1" ht="24.95" customHeight="1">
      <c r="B60" s="134"/>
      <c r="C60" s="135"/>
      <c r="D60" s="136" t="s">
        <v>583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9" customFormat="1" ht="24.95" customHeight="1">
      <c r="B61" s="134"/>
      <c r="C61" s="135"/>
      <c r="D61" s="136" t="s">
        <v>584</v>
      </c>
      <c r="E61" s="137"/>
      <c r="F61" s="137"/>
      <c r="G61" s="137"/>
      <c r="H61" s="137"/>
      <c r="I61" s="137"/>
      <c r="J61" s="138">
        <f>J151</f>
        <v>0</v>
      </c>
      <c r="K61" s="135"/>
      <c r="L61" s="139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107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15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6.5" customHeight="1">
      <c r="A71" s="34"/>
      <c r="B71" s="35"/>
      <c r="C71" s="36"/>
      <c r="D71" s="36"/>
      <c r="E71" s="285" t="str">
        <f>E7</f>
        <v>Nový přechod pro chodce v ul.Ant. Sochora, pod ul. Koperníkova</v>
      </c>
      <c r="F71" s="286"/>
      <c r="G71" s="286"/>
      <c r="H71" s="28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95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6"/>
      <c r="D73" s="36"/>
      <c r="E73" s="264" t="str">
        <f>E9</f>
        <v>SO 03 - Osvětlení přechodu</v>
      </c>
      <c r="F73" s="284"/>
      <c r="G73" s="284"/>
      <c r="H73" s="28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20</v>
      </c>
      <c r="D75" s="36"/>
      <c r="E75" s="36"/>
      <c r="F75" s="27" t="str">
        <f>F12</f>
        <v xml:space="preserve"> </v>
      </c>
      <c r="G75" s="36"/>
      <c r="H75" s="36"/>
      <c r="I75" s="29" t="s">
        <v>22</v>
      </c>
      <c r="J75" s="59">
        <f>IF(J12="","",J12)</f>
        <v>46085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25.7" customHeight="1">
      <c r="A77" s="34"/>
      <c r="B77" s="35"/>
      <c r="C77" s="29" t="s">
        <v>23</v>
      </c>
      <c r="D77" s="36"/>
      <c r="E77" s="36"/>
      <c r="F77" s="27" t="str">
        <f>E15</f>
        <v>STATUTÁRNÍ MĚSTO TEPLICE</v>
      </c>
      <c r="G77" s="36"/>
      <c r="H77" s="36"/>
      <c r="I77" s="29" t="s">
        <v>31</v>
      </c>
      <c r="J77" s="32" t="str">
        <f>E21</f>
        <v>PROJEKTY CHLADNÝ s.r.o.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2" customHeight="1">
      <c r="A78" s="34"/>
      <c r="B78" s="35"/>
      <c r="C78" s="29" t="s">
        <v>29</v>
      </c>
      <c r="D78" s="36"/>
      <c r="E78" s="36"/>
      <c r="F78" s="27" t="str">
        <f>IF(E18="","",E18)</f>
        <v>Vyplň údaj</v>
      </c>
      <c r="G78" s="36"/>
      <c r="H78" s="36"/>
      <c r="I78" s="29" t="s">
        <v>36</v>
      </c>
      <c r="J78" s="32" t="str">
        <f>E24</f>
        <v>Richard Hubený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108</v>
      </c>
      <c r="D80" s="149" t="s">
        <v>59</v>
      </c>
      <c r="E80" s="149" t="s">
        <v>55</v>
      </c>
      <c r="F80" s="149" t="s">
        <v>56</v>
      </c>
      <c r="G80" s="149" t="s">
        <v>109</v>
      </c>
      <c r="H80" s="149" t="s">
        <v>110</v>
      </c>
      <c r="I80" s="149" t="s">
        <v>111</v>
      </c>
      <c r="J80" s="149" t="s">
        <v>99</v>
      </c>
      <c r="K80" s="150" t="s">
        <v>112</v>
      </c>
      <c r="L80" s="151"/>
      <c r="M80" s="68" t="s">
        <v>18</v>
      </c>
      <c r="N80" s="69" t="s">
        <v>44</v>
      </c>
      <c r="O80" s="69" t="s">
        <v>113</v>
      </c>
      <c r="P80" s="69" t="s">
        <v>114</v>
      </c>
      <c r="Q80" s="69" t="s">
        <v>115</v>
      </c>
      <c r="R80" s="69" t="s">
        <v>116</v>
      </c>
      <c r="S80" s="69" t="s">
        <v>117</v>
      </c>
      <c r="T80" s="70" t="s">
        <v>118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119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P82+P151</f>
        <v>0</v>
      </c>
      <c r="Q81" s="72"/>
      <c r="R81" s="154">
        <f>R82+R151</f>
        <v>0</v>
      </c>
      <c r="S81" s="72"/>
      <c r="T81" s="155">
        <f>T82+T151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73</v>
      </c>
      <c r="AU81" s="17" t="s">
        <v>100</v>
      </c>
      <c r="BK81" s="156">
        <f>BK82+BK151</f>
        <v>0</v>
      </c>
    </row>
    <row r="82" spans="1:65" s="12" customFormat="1" ht="25.9" customHeight="1">
      <c r="B82" s="157"/>
      <c r="C82" s="158"/>
      <c r="D82" s="159" t="s">
        <v>73</v>
      </c>
      <c r="E82" s="160" t="s">
        <v>585</v>
      </c>
      <c r="F82" s="160" t="s">
        <v>586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SUM(P83:P150)</f>
        <v>0</v>
      </c>
      <c r="Q82" s="165"/>
      <c r="R82" s="166">
        <f>SUM(R83:R150)</f>
        <v>0</v>
      </c>
      <c r="S82" s="165"/>
      <c r="T82" s="167">
        <f>SUM(T83:T150)</f>
        <v>0</v>
      </c>
      <c r="AR82" s="168" t="s">
        <v>84</v>
      </c>
      <c r="AT82" s="169" t="s">
        <v>73</v>
      </c>
      <c r="AU82" s="169" t="s">
        <v>74</v>
      </c>
      <c r="AY82" s="168" t="s">
        <v>122</v>
      </c>
      <c r="BK82" s="170">
        <f>SUM(BK83:BK150)</f>
        <v>0</v>
      </c>
    </row>
    <row r="83" spans="1:65" s="2" customFormat="1" ht="16.5" customHeight="1">
      <c r="A83" s="34"/>
      <c r="B83" s="35"/>
      <c r="C83" s="173" t="s">
        <v>82</v>
      </c>
      <c r="D83" s="173" t="s">
        <v>124</v>
      </c>
      <c r="E83" s="174" t="s">
        <v>587</v>
      </c>
      <c r="F83" s="175" t="s">
        <v>588</v>
      </c>
      <c r="G83" s="176" t="s">
        <v>371</v>
      </c>
      <c r="H83" s="177">
        <v>2</v>
      </c>
      <c r="I83" s="178"/>
      <c r="J83" s="179">
        <f>ROUND(I83*H83,2)</f>
        <v>0</v>
      </c>
      <c r="K83" s="175" t="s">
        <v>128</v>
      </c>
      <c r="L83" s="39"/>
      <c r="M83" s="180" t="s">
        <v>18</v>
      </c>
      <c r="N83" s="181" t="s">
        <v>45</v>
      </c>
      <c r="O83" s="64"/>
      <c r="P83" s="182">
        <f>O83*H83</f>
        <v>0</v>
      </c>
      <c r="Q83" s="182">
        <v>0</v>
      </c>
      <c r="R83" s="182">
        <f>Q83*H83</f>
        <v>0</v>
      </c>
      <c r="S83" s="182">
        <v>0</v>
      </c>
      <c r="T83" s="183">
        <f>S83*H83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R83" s="184" t="s">
        <v>233</v>
      </c>
      <c r="AT83" s="184" t="s">
        <v>124</v>
      </c>
      <c r="AU83" s="184" t="s">
        <v>82</v>
      </c>
      <c r="AY83" s="17" t="s">
        <v>122</v>
      </c>
      <c r="BE83" s="185">
        <f>IF(N83="základní",J83,0)</f>
        <v>0</v>
      </c>
      <c r="BF83" s="185">
        <f>IF(N83="snížená",J83,0)</f>
        <v>0</v>
      </c>
      <c r="BG83" s="185">
        <f>IF(N83="zákl. přenesená",J83,0)</f>
        <v>0</v>
      </c>
      <c r="BH83" s="185">
        <f>IF(N83="sníž. přenesená",J83,0)</f>
        <v>0</v>
      </c>
      <c r="BI83" s="185">
        <f>IF(N83="nulová",J83,0)</f>
        <v>0</v>
      </c>
      <c r="BJ83" s="17" t="s">
        <v>82</v>
      </c>
      <c r="BK83" s="185">
        <f>ROUND(I83*H83,2)</f>
        <v>0</v>
      </c>
      <c r="BL83" s="17" t="s">
        <v>233</v>
      </c>
      <c r="BM83" s="184" t="s">
        <v>84</v>
      </c>
    </row>
    <row r="84" spans="1:65" s="2" customFormat="1">
      <c r="A84" s="34"/>
      <c r="B84" s="35"/>
      <c r="C84" s="36"/>
      <c r="D84" s="186" t="s">
        <v>131</v>
      </c>
      <c r="E84" s="36"/>
      <c r="F84" s="187" t="s">
        <v>589</v>
      </c>
      <c r="G84" s="36"/>
      <c r="H84" s="36"/>
      <c r="I84" s="188"/>
      <c r="J84" s="36"/>
      <c r="K84" s="36"/>
      <c r="L84" s="39"/>
      <c r="M84" s="189"/>
      <c r="N84" s="190"/>
      <c r="O84" s="64"/>
      <c r="P84" s="64"/>
      <c r="Q84" s="64"/>
      <c r="R84" s="64"/>
      <c r="S84" s="64"/>
      <c r="T84" s="65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T84" s="17" t="s">
        <v>131</v>
      </c>
      <c r="AU84" s="17" t="s">
        <v>82</v>
      </c>
    </row>
    <row r="85" spans="1:65" s="2" customFormat="1" ht="16.5" customHeight="1">
      <c r="A85" s="34"/>
      <c r="B85" s="35"/>
      <c r="C85" s="224" t="s">
        <v>84</v>
      </c>
      <c r="D85" s="224" t="s">
        <v>244</v>
      </c>
      <c r="E85" s="225" t="s">
        <v>607</v>
      </c>
      <c r="F85" s="226" t="s">
        <v>590</v>
      </c>
      <c r="G85" s="227" t="s">
        <v>591</v>
      </c>
      <c r="H85" s="228">
        <v>1</v>
      </c>
      <c r="I85" s="229"/>
      <c r="J85" s="230">
        <f>ROUND(I85*H85,2)</f>
        <v>0</v>
      </c>
      <c r="K85" s="226" t="s">
        <v>18</v>
      </c>
      <c r="L85" s="231"/>
      <c r="M85" s="232" t="s">
        <v>18</v>
      </c>
      <c r="N85" s="233" t="s">
        <v>45</v>
      </c>
      <c r="O85" s="64"/>
      <c r="P85" s="182">
        <f>O85*H85</f>
        <v>0</v>
      </c>
      <c r="Q85" s="182">
        <v>0</v>
      </c>
      <c r="R85" s="182">
        <f>Q85*H85</f>
        <v>0</v>
      </c>
      <c r="S85" s="182">
        <v>0</v>
      </c>
      <c r="T85" s="183">
        <f>S85*H85</f>
        <v>0</v>
      </c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R85" s="184" t="s">
        <v>331</v>
      </c>
      <c r="AT85" s="184" t="s">
        <v>244</v>
      </c>
      <c r="AU85" s="184" t="s">
        <v>82</v>
      </c>
      <c r="AY85" s="17" t="s">
        <v>122</v>
      </c>
      <c r="BE85" s="185">
        <f>IF(N85="základní",J85,0)</f>
        <v>0</v>
      </c>
      <c r="BF85" s="185">
        <f>IF(N85="snížená",J85,0)</f>
        <v>0</v>
      </c>
      <c r="BG85" s="185">
        <f>IF(N85="zákl. přenesená",J85,0)</f>
        <v>0</v>
      </c>
      <c r="BH85" s="185">
        <f>IF(N85="sníž. přenesená",J85,0)</f>
        <v>0</v>
      </c>
      <c r="BI85" s="185">
        <f>IF(N85="nulová",J85,0)</f>
        <v>0</v>
      </c>
      <c r="BJ85" s="17" t="s">
        <v>82</v>
      </c>
      <c r="BK85" s="185">
        <f>ROUND(I85*H85,2)</f>
        <v>0</v>
      </c>
      <c r="BL85" s="17" t="s">
        <v>233</v>
      </c>
      <c r="BM85" s="184" t="s">
        <v>129</v>
      </c>
    </row>
    <row r="86" spans="1:65" s="2" customFormat="1" ht="19.5">
      <c r="A86" s="34"/>
      <c r="B86" s="35"/>
      <c r="C86" s="36"/>
      <c r="D86" s="193" t="s">
        <v>316</v>
      </c>
      <c r="E86" s="36"/>
      <c r="F86" s="234" t="s">
        <v>592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316</v>
      </c>
      <c r="AU86" s="17" t="s">
        <v>82</v>
      </c>
    </row>
    <row r="87" spans="1:65" s="2" customFormat="1" ht="16.5" customHeight="1">
      <c r="A87" s="241"/>
      <c r="B87" s="35"/>
      <c r="C87" s="224">
        <v>3</v>
      </c>
      <c r="D87" s="224" t="s">
        <v>244</v>
      </c>
      <c r="E87" s="225" t="s">
        <v>888</v>
      </c>
      <c r="F87" s="226" t="s">
        <v>887</v>
      </c>
      <c r="G87" s="227" t="s">
        <v>591</v>
      </c>
      <c r="H87" s="228">
        <v>1</v>
      </c>
      <c r="I87" s="229"/>
      <c r="J87" s="230">
        <f>ROUND(I87*H87,2)</f>
        <v>0</v>
      </c>
      <c r="K87" s="226" t="s">
        <v>18</v>
      </c>
      <c r="L87" s="231"/>
      <c r="M87" s="232" t="s">
        <v>18</v>
      </c>
      <c r="N87" s="233" t="s">
        <v>45</v>
      </c>
      <c r="O87" s="64"/>
      <c r="P87" s="182">
        <f>O87*H87</f>
        <v>0</v>
      </c>
      <c r="Q87" s="182">
        <v>0</v>
      </c>
      <c r="R87" s="182">
        <f>Q87*H87</f>
        <v>0</v>
      </c>
      <c r="S87" s="182">
        <v>0</v>
      </c>
      <c r="T87" s="183">
        <f>S87*H87</f>
        <v>0</v>
      </c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R87" s="184" t="s">
        <v>331</v>
      </c>
      <c r="AT87" s="184" t="s">
        <v>244</v>
      </c>
      <c r="AU87" s="184" t="s">
        <v>82</v>
      </c>
      <c r="AY87" s="17" t="s">
        <v>122</v>
      </c>
      <c r="BE87" s="185">
        <f>IF(N87="základní",J87,0)</f>
        <v>0</v>
      </c>
      <c r="BF87" s="185">
        <f>IF(N87="snížená",J87,0)</f>
        <v>0</v>
      </c>
      <c r="BG87" s="185">
        <f>IF(N87="zákl. přenesená",J87,0)</f>
        <v>0</v>
      </c>
      <c r="BH87" s="185">
        <f>IF(N87="sníž. přenesená",J87,0)</f>
        <v>0</v>
      </c>
      <c r="BI87" s="185">
        <f>IF(N87="nulová",J87,0)</f>
        <v>0</v>
      </c>
      <c r="BJ87" s="17" t="s">
        <v>82</v>
      </c>
      <c r="BK87" s="185">
        <f>ROUND(I87*H87,2)</f>
        <v>0</v>
      </c>
      <c r="BL87" s="17" t="s">
        <v>233</v>
      </c>
      <c r="BM87" s="184" t="s">
        <v>129</v>
      </c>
    </row>
    <row r="88" spans="1:65" s="2" customFormat="1" ht="19.5">
      <c r="A88" s="241"/>
      <c r="B88" s="35"/>
      <c r="C88" s="242"/>
      <c r="D88" s="193" t="s">
        <v>316</v>
      </c>
      <c r="E88" s="242"/>
      <c r="F88" s="234" t="s">
        <v>592</v>
      </c>
      <c r="G88" s="242"/>
      <c r="H88" s="242"/>
      <c r="I88" s="188"/>
      <c r="J88" s="242"/>
      <c r="K88" s="242"/>
      <c r="L88" s="39"/>
      <c r="M88" s="189"/>
      <c r="N88" s="190"/>
      <c r="O88" s="64"/>
      <c r="P88" s="64"/>
      <c r="Q88" s="64"/>
      <c r="R88" s="64"/>
      <c r="S88" s="64"/>
      <c r="T88" s="65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1"/>
      <c r="AT88" s="17" t="s">
        <v>316</v>
      </c>
      <c r="AU88" s="17" t="s">
        <v>82</v>
      </c>
    </row>
    <row r="89" spans="1:65" s="2" customFormat="1" ht="16.5" customHeight="1">
      <c r="A89" s="34"/>
      <c r="B89" s="35"/>
      <c r="C89" s="224">
        <v>4</v>
      </c>
      <c r="D89" s="224" t="s">
        <v>244</v>
      </c>
      <c r="E89" s="225" t="s">
        <v>593</v>
      </c>
      <c r="F89" s="226" t="s">
        <v>594</v>
      </c>
      <c r="G89" s="227" t="s">
        <v>371</v>
      </c>
      <c r="H89" s="228">
        <v>1</v>
      </c>
      <c r="I89" s="229"/>
      <c r="J89" s="230">
        <f>ROUND(I89*H89,2)</f>
        <v>0</v>
      </c>
      <c r="K89" s="226" t="s">
        <v>128</v>
      </c>
      <c r="L89" s="231"/>
      <c r="M89" s="232" t="s">
        <v>18</v>
      </c>
      <c r="N89" s="233" t="s">
        <v>45</v>
      </c>
      <c r="O89" s="64"/>
      <c r="P89" s="182">
        <f>O89*H89</f>
        <v>0</v>
      </c>
      <c r="Q89" s="182">
        <v>0</v>
      </c>
      <c r="R89" s="182">
        <f>Q89*H89</f>
        <v>0</v>
      </c>
      <c r="S89" s="182">
        <v>0</v>
      </c>
      <c r="T89" s="183">
        <f>S89*H89</f>
        <v>0</v>
      </c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R89" s="184" t="s">
        <v>331</v>
      </c>
      <c r="AT89" s="184" t="s">
        <v>244</v>
      </c>
      <c r="AU89" s="184" t="s">
        <v>82</v>
      </c>
      <c r="AY89" s="17" t="s">
        <v>122</v>
      </c>
      <c r="BE89" s="185">
        <f>IF(N89="základní",J89,0)</f>
        <v>0</v>
      </c>
      <c r="BF89" s="185">
        <f>IF(N89="snížená",J89,0)</f>
        <v>0</v>
      </c>
      <c r="BG89" s="185">
        <f>IF(N89="zákl. přenesená",J89,0)</f>
        <v>0</v>
      </c>
      <c r="BH89" s="185">
        <f>IF(N89="sníž. přenesená",J89,0)</f>
        <v>0</v>
      </c>
      <c r="BI89" s="185">
        <f>IF(N89="nulová",J89,0)</f>
        <v>0</v>
      </c>
      <c r="BJ89" s="17" t="s">
        <v>82</v>
      </c>
      <c r="BK89" s="185">
        <f>ROUND(I89*H89,2)</f>
        <v>0</v>
      </c>
      <c r="BL89" s="17" t="s">
        <v>233</v>
      </c>
      <c r="BM89" s="184" t="s">
        <v>165</v>
      </c>
    </row>
    <row r="90" spans="1:65" s="2" customFormat="1" ht="16.5" customHeight="1">
      <c r="A90" s="241"/>
      <c r="B90" s="35"/>
      <c r="C90" s="224">
        <v>5</v>
      </c>
      <c r="D90" s="224" t="s">
        <v>244</v>
      </c>
      <c r="E90" s="225" t="s">
        <v>885</v>
      </c>
      <c r="F90" s="226" t="s">
        <v>886</v>
      </c>
      <c r="G90" s="227" t="s">
        <v>371</v>
      </c>
      <c r="H90" s="228">
        <v>1</v>
      </c>
      <c r="I90" s="229"/>
      <c r="J90" s="230">
        <f>ROUND(I90*H90,2)</f>
        <v>0</v>
      </c>
      <c r="K90" s="226" t="s">
        <v>128</v>
      </c>
      <c r="L90" s="231"/>
      <c r="M90" s="232" t="s">
        <v>18</v>
      </c>
      <c r="N90" s="233" t="s">
        <v>45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241"/>
      <c r="V90" s="241"/>
      <c r="W90" s="241"/>
      <c r="X90" s="241"/>
      <c r="Y90" s="241"/>
      <c r="Z90" s="241"/>
      <c r="AA90" s="241"/>
      <c r="AB90" s="241"/>
      <c r="AC90" s="241"/>
      <c r="AD90" s="241"/>
      <c r="AE90" s="241"/>
      <c r="AR90" s="184" t="s">
        <v>331</v>
      </c>
      <c r="AT90" s="184" t="s">
        <v>244</v>
      </c>
      <c r="AU90" s="184" t="s">
        <v>82</v>
      </c>
      <c r="AY90" s="17" t="s">
        <v>122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82</v>
      </c>
      <c r="BK90" s="185">
        <f>ROUND(I90*H90,2)</f>
        <v>0</v>
      </c>
      <c r="BL90" s="17" t="s">
        <v>233</v>
      </c>
      <c r="BM90" s="184" t="s">
        <v>165</v>
      </c>
    </row>
    <row r="91" spans="1:65" s="2" customFormat="1" ht="16.5" customHeight="1">
      <c r="A91" s="34"/>
      <c r="B91" s="35"/>
      <c r="C91" s="224">
        <v>6</v>
      </c>
      <c r="D91" s="224" t="s">
        <v>244</v>
      </c>
      <c r="E91" s="225" t="s">
        <v>595</v>
      </c>
      <c r="F91" s="226" t="s">
        <v>880</v>
      </c>
      <c r="G91" s="227" t="s">
        <v>591</v>
      </c>
      <c r="H91" s="228">
        <v>2</v>
      </c>
      <c r="I91" s="229"/>
      <c r="J91" s="230">
        <f>ROUND(I91*H91,2)</f>
        <v>0</v>
      </c>
      <c r="K91" s="226" t="s">
        <v>18</v>
      </c>
      <c r="L91" s="231"/>
      <c r="M91" s="232" t="s">
        <v>18</v>
      </c>
      <c r="N91" s="233" t="s">
        <v>45</v>
      </c>
      <c r="O91" s="64"/>
      <c r="P91" s="182">
        <f>O91*H91</f>
        <v>0</v>
      </c>
      <c r="Q91" s="182">
        <v>0</v>
      </c>
      <c r="R91" s="182">
        <f>Q91*H91</f>
        <v>0</v>
      </c>
      <c r="S91" s="182">
        <v>0</v>
      </c>
      <c r="T91" s="183">
        <f>S91*H91</f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84" t="s">
        <v>331</v>
      </c>
      <c r="AT91" s="184" t="s">
        <v>244</v>
      </c>
      <c r="AU91" s="184" t="s">
        <v>82</v>
      </c>
      <c r="AY91" s="17" t="s">
        <v>122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17" t="s">
        <v>82</v>
      </c>
      <c r="BK91" s="185">
        <f>ROUND(I91*H91,2)</f>
        <v>0</v>
      </c>
      <c r="BL91" s="17" t="s">
        <v>233</v>
      </c>
      <c r="BM91" s="184" t="s">
        <v>177</v>
      </c>
    </row>
    <row r="92" spans="1:65" s="2" customFormat="1" ht="16.5" customHeight="1">
      <c r="A92" s="34"/>
      <c r="B92" s="35"/>
      <c r="C92" s="173">
        <v>7</v>
      </c>
      <c r="D92" s="173" t="s">
        <v>124</v>
      </c>
      <c r="E92" s="174" t="s">
        <v>596</v>
      </c>
      <c r="F92" s="175" t="s">
        <v>597</v>
      </c>
      <c r="G92" s="176" t="s">
        <v>371</v>
      </c>
      <c r="H92" s="177">
        <v>2</v>
      </c>
      <c r="I92" s="178"/>
      <c r="J92" s="179">
        <f>ROUND(I92*H92,2)</f>
        <v>0</v>
      </c>
      <c r="K92" s="175" t="s">
        <v>128</v>
      </c>
      <c r="L92" s="39"/>
      <c r="M92" s="180" t="s">
        <v>18</v>
      </c>
      <c r="N92" s="181" t="s">
        <v>45</v>
      </c>
      <c r="O92" s="64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4" t="s">
        <v>233</v>
      </c>
      <c r="AT92" s="184" t="s">
        <v>124</v>
      </c>
      <c r="AU92" s="184" t="s">
        <v>82</v>
      </c>
      <c r="AY92" s="17" t="s">
        <v>122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7" t="s">
        <v>82</v>
      </c>
      <c r="BK92" s="185">
        <f>ROUND(I92*H92,2)</f>
        <v>0</v>
      </c>
      <c r="BL92" s="17" t="s">
        <v>233</v>
      </c>
      <c r="BM92" s="184" t="s">
        <v>189</v>
      </c>
    </row>
    <row r="93" spans="1:65" s="2" customFormat="1">
      <c r="A93" s="34"/>
      <c r="B93" s="35"/>
      <c r="C93" s="36"/>
      <c r="D93" s="186" t="s">
        <v>131</v>
      </c>
      <c r="E93" s="36"/>
      <c r="F93" s="187" t="s">
        <v>598</v>
      </c>
      <c r="G93" s="36"/>
      <c r="H93" s="36"/>
      <c r="I93" s="188"/>
      <c r="J93" s="36"/>
      <c r="K93" s="36"/>
      <c r="L93" s="39"/>
      <c r="M93" s="189"/>
      <c r="N93" s="190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131</v>
      </c>
      <c r="AU93" s="17" t="s">
        <v>82</v>
      </c>
    </row>
    <row r="94" spans="1:65" s="2" customFormat="1" ht="16.5" customHeight="1">
      <c r="A94" s="34"/>
      <c r="B94" s="35"/>
      <c r="C94" s="224">
        <v>8</v>
      </c>
      <c r="D94" s="224" t="s">
        <v>244</v>
      </c>
      <c r="E94" s="225" t="s">
        <v>599</v>
      </c>
      <c r="F94" s="226" t="s">
        <v>600</v>
      </c>
      <c r="G94" s="227" t="s">
        <v>371</v>
      </c>
      <c r="H94" s="228">
        <v>1</v>
      </c>
      <c r="I94" s="229"/>
      <c r="J94" s="230">
        <f>ROUND(I94*H94,2)</f>
        <v>0</v>
      </c>
      <c r="K94" s="226" t="s">
        <v>18</v>
      </c>
      <c r="L94" s="231"/>
      <c r="M94" s="232" t="s">
        <v>18</v>
      </c>
      <c r="N94" s="233" t="s">
        <v>45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331</v>
      </c>
      <c r="AT94" s="184" t="s">
        <v>244</v>
      </c>
      <c r="AU94" s="184" t="s">
        <v>82</v>
      </c>
      <c r="AY94" s="17" t="s">
        <v>122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82</v>
      </c>
      <c r="BK94" s="185">
        <f>ROUND(I94*H94,2)</f>
        <v>0</v>
      </c>
      <c r="BL94" s="17" t="s">
        <v>233</v>
      </c>
      <c r="BM94" s="184" t="s">
        <v>8</v>
      </c>
    </row>
    <row r="95" spans="1:65" s="2" customFormat="1" ht="16.5" customHeight="1">
      <c r="A95" s="34"/>
      <c r="B95" s="35"/>
      <c r="C95" s="224">
        <v>9</v>
      </c>
      <c r="D95" s="224" t="s">
        <v>244</v>
      </c>
      <c r="E95" s="225" t="s">
        <v>601</v>
      </c>
      <c r="F95" s="226" t="s">
        <v>602</v>
      </c>
      <c r="G95" s="227" t="s">
        <v>371</v>
      </c>
      <c r="H95" s="228">
        <v>1</v>
      </c>
      <c r="I95" s="229"/>
      <c r="J95" s="230">
        <f>ROUND(I95*H95,2)</f>
        <v>0</v>
      </c>
      <c r="K95" s="226" t="s">
        <v>18</v>
      </c>
      <c r="L95" s="231"/>
      <c r="M95" s="232" t="s">
        <v>18</v>
      </c>
      <c r="N95" s="233" t="s">
        <v>45</v>
      </c>
      <c r="O95" s="64"/>
      <c r="P95" s="182">
        <f>O95*H95</f>
        <v>0</v>
      </c>
      <c r="Q95" s="182">
        <v>0</v>
      </c>
      <c r="R95" s="182">
        <f>Q95*H95</f>
        <v>0</v>
      </c>
      <c r="S95" s="182">
        <v>0</v>
      </c>
      <c r="T95" s="183">
        <f>S95*H95</f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84" t="s">
        <v>331</v>
      </c>
      <c r="AT95" s="184" t="s">
        <v>244</v>
      </c>
      <c r="AU95" s="184" t="s">
        <v>82</v>
      </c>
      <c r="AY95" s="17" t="s">
        <v>122</v>
      </c>
      <c r="BE95" s="185">
        <f>IF(N95="základní",J95,0)</f>
        <v>0</v>
      </c>
      <c r="BF95" s="185">
        <f>IF(N95="snížená",J95,0)</f>
        <v>0</v>
      </c>
      <c r="BG95" s="185">
        <f>IF(N95="zákl. přenesená",J95,0)</f>
        <v>0</v>
      </c>
      <c r="BH95" s="185">
        <f>IF(N95="sníž. přenesená",J95,0)</f>
        <v>0</v>
      </c>
      <c r="BI95" s="185">
        <f>IF(N95="nulová",J95,0)</f>
        <v>0</v>
      </c>
      <c r="BJ95" s="17" t="s">
        <v>82</v>
      </c>
      <c r="BK95" s="185">
        <f>ROUND(I95*H95,2)</f>
        <v>0</v>
      </c>
      <c r="BL95" s="17" t="s">
        <v>233</v>
      </c>
      <c r="BM95" s="184" t="s">
        <v>220</v>
      </c>
    </row>
    <row r="96" spans="1:65" s="2" customFormat="1" ht="16.5" customHeight="1">
      <c r="A96" s="34"/>
      <c r="B96" s="35"/>
      <c r="C96" s="224">
        <v>10</v>
      </c>
      <c r="D96" s="224" t="s">
        <v>244</v>
      </c>
      <c r="E96" s="225" t="s">
        <v>603</v>
      </c>
      <c r="F96" s="226" t="s">
        <v>881</v>
      </c>
      <c r="G96" s="227" t="s">
        <v>591</v>
      </c>
      <c r="H96" s="228">
        <v>2</v>
      </c>
      <c r="I96" s="229"/>
      <c r="J96" s="230">
        <f>ROUND(I96*H96,2)</f>
        <v>0</v>
      </c>
      <c r="K96" s="226" t="s">
        <v>18</v>
      </c>
      <c r="L96" s="231"/>
      <c r="M96" s="232" t="s">
        <v>18</v>
      </c>
      <c r="N96" s="233" t="s">
        <v>45</v>
      </c>
      <c r="O96" s="64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4" t="s">
        <v>331</v>
      </c>
      <c r="AT96" s="184" t="s">
        <v>244</v>
      </c>
      <c r="AU96" s="184" t="s">
        <v>82</v>
      </c>
      <c r="AY96" s="17" t="s">
        <v>122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7" t="s">
        <v>82</v>
      </c>
      <c r="BK96" s="185">
        <f>ROUND(I96*H96,2)</f>
        <v>0</v>
      </c>
      <c r="BL96" s="17" t="s">
        <v>233</v>
      </c>
      <c r="BM96" s="184" t="s">
        <v>233</v>
      </c>
    </row>
    <row r="97" spans="1:65" s="2" customFormat="1" ht="16.5" customHeight="1">
      <c r="A97" s="34"/>
      <c r="B97" s="35"/>
      <c r="C97" s="173">
        <v>11</v>
      </c>
      <c r="D97" s="173" t="s">
        <v>124</v>
      </c>
      <c r="E97" s="174" t="s">
        <v>604</v>
      </c>
      <c r="F97" s="175" t="s">
        <v>605</v>
      </c>
      <c r="G97" s="176" t="s">
        <v>371</v>
      </c>
      <c r="H97" s="177">
        <v>2</v>
      </c>
      <c r="I97" s="178"/>
      <c r="J97" s="179">
        <f>ROUND(I97*H97,2)</f>
        <v>0</v>
      </c>
      <c r="K97" s="175" t="s">
        <v>128</v>
      </c>
      <c r="L97" s="39"/>
      <c r="M97" s="180" t="s">
        <v>18</v>
      </c>
      <c r="N97" s="181" t="s">
        <v>45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233</v>
      </c>
      <c r="AT97" s="184" t="s">
        <v>124</v>
      </c>
      <c r="AU97" s="184" t="s">
        <v>82</v>
      </c>
      <c r="AY97" s="17" t="s">
        <v>122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82</v>
      </c>
      <c r="BK97" s="185">
        <f>ROUND(I97*H97,2)</f>
        <v>0</v>
      </c>
      <c r="BL97" s="17" t="s">
        <v>233</v>
      </c>
      <c r="BM97" s="184" t="s">
        <v>243</v>
      </c>
    </row>
    <row r="98" spans="1:65" s="2" customFormat="1">
      <c r="A98" s="34"/>
      <c r="B98" s="35"/>
      <c r="C98" s="36"/>
      <c r="D98" s="186" t="s">
        <v>131</v>
      </c>
      <c r="E98" s="36"/>
      <c r="F98" s="187" t="s">
        <v>606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131</v>
      </c>
      <c r="AU98" s="17" t="s">
        <v>82</v>
      </c>
    </row>
    <row r="99" spans="1:65" s="2" customFormat="1" ht="16.5" customHeight="1">
      <c r="A99" s="34"/>
      <c r="B99" s="35"/>
      <c r="C99" s="224">
        <v>12</v>
      </c>
      <c r="D99" s="224" t="s">
        <v>244</v>
      </c>
      <c r="E99" s="225" t="s">
        <v>607</v>
      </c>
      <c r="F99" s="226" t="s">
        <v>608</v>
      </c>
      <c r="G99" s="227" t="s">
        <v>591</v>
      </c>
      <c r="H99" s="228">
        <v>2</v>
      </c>
      <c r="I99" s="229"/>
      <c r="J99" s="230">
        <f>ROUND(I99*H99,2)</f>
        <v>0</v>
      </c>
      <c r="K99" s="226" t="s">
        <v>18</v>
      </c>
      <c r="L99" s="231"/>
      <c r="M99" s="232" t="s">
        <v>18</v>
      </c>
      <c r="N99" s="233" t="s">
        <v>45</v>
      </c>
      <c r="O99" s="64"/>
      <c r="P99" s="182">
        <f>O99*H99</f>
        <v>0</v>
      </c>
      <c r="Q99" s="182">
        <v>0</v>
      </c>
      <c r="R99" s="182">
        <f>Q99*H99</f>
        <v>0</v>
      </c>
      <c r="S99" s="182">
        <v>0</v>
      </c>
      <c r="T99" s="183">
        <f>S99*H99</f>
        <v>0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84" t="s">
        <v>331</v>
      </c>
      <c r="AT99" s="184" t="s">
        <v>244</v>
      </c>
      <c r="AU99" s="184" t="s">
        <v>82</v>
      </c>
      <c r="AY99" s="17" t="s">
        <v>122</v>
      </c>
      <c r="BE99" s="185">
        <f>IF(N99="základní",J99,0)</f>
        <v>0</v>
      </c>
      <c r="BF99" s="185">
        <f>IF(N99="snížená",J99,0)</f>
        <v>0</v>
      </c>
      <c r="BG99" s="185">
        <f>IF(N99="zákl. přenesená",J99,0)</f>
        <v>0</v>
      </c>
      <c r="BH99" s="185">
        <f>IF(N99="sníž. přenesená",J99,0)</f>
        <v>0</v>
      </c>
      <c r="BI99" s="185">
        <f>IF(N99="nulová",J99,0)</f>
        <v>0</v>
      </c>
      <c r="BJ99" s="17" t="s">
        <v>82</v>
      </c>
      <c r="BK99" s="185">
        <f>ROUND(I99*H99,2)</f>
        <v>0</v>
      </c>
      <c r="BL99" s="17" t="s">
        <v>233</v>
      </c>
      <c r="BM99" s="184" t="s">
        <v>256</v>
      </c>
    </row>
    <row r="100" spans="1:65" s="2" customFormat="1" ht="16.5" customHeight="1">
      <c r="A100" s="34"/>
      <c r="B100" s="35"/>
      <c r="C100" s="173">
        <v>13</v>
      </c>
      <c r="D100" s="173" t="s">
        <v>124</v>
      </c>
      <c r="E100" s="174" t="s">
        <v>609</v>
      </c>
      <c r="F100" s="175" t="s">
        <v>610</v>
      </c>
      <c r="G100" s="176" t="s">
        <v>371</v>
      </c>
      <c r="H100" s="177">
        <v>4</v>
      </c>
      <c r="I100" s="178"/>
      <c r="J100" s="179">
        <f>ROUND(I100*H100,2)</f>
        <v>0</v>
      </c>
      <c r="K100" s="175" t="s">
        <v>128</v>
      </c>
      <c r="L100" s="39"/>
      <c r="M100" s="180" t="s">
        <v>18</v>
      </c>
      <c r="N100" s="181" t="s">
        <v>45</v>
      </c>
      <c r="O100" s="64"/>
      <c r="P100" s="182">
        <f>O100*H100</f>
        <v>0</v>
      </c>
      <c r="Q100" s="182">
        <v>0</v>
      </c>
      <c r="R100" s="182">
        <f>Q100*H100</f>
        <v>0</v>
      </c>
      <c r="S100" s="182">
        <v>0</v>
      </c>
      <c r="T100" s="183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4" t="s">
        <v>233</v>
      </c>
      <c r="AT100" s="184" t="s">
        <v>124</v>
      </c>
      <c r="AU100" s="184" t="s">
        <v>82</v>
      </c>
      <c r="AY100" s="17" t="s">
        <v>122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17" t="s">
        <v>82</v>
      </c>
      <c r="BK100" s="185">
        <f>ROUND(I100*H100,2)</f>
        <v>0</v>
      </c>
      <c r="BL100" s="17" t="s">
        <v>233</v>
      </c>
      <c r="BM100" s="184" t="s">
        <v>270</v>
      </c>
    </row>
    <row r="101" spans="1:65" s="2" customFormat="1">
      <c r="A101" s="34"/>
      <c r="B101" s="35"/>
      <c r="C101" s="36"/>
      <c r="D101" s="186" t="s">
        <v>131</v>
      </c>
      <c r="E101" s="36"/>
      <c r="F101" s="187" t="s">
        <v>611</v>
      </c>
      <c r="G101" s="36"/>
      <c r="H101" s="36"/>
      <c r="I101" s="188"/>
      <c r="J101" s="36"/>
      <c r="K101" s="36"/>
      <c r="L101" s="39"/>
      <c r="M101" s="189"/>
      <c r="N101" s="190"/>
      <c r="O101" s="64"/>
      <c r="P101" s="64"/>
      <c r="Q101" s="64"/>
      <c r="R101" s="64"/>
      <c r="S101" s="64"/>
      <c r="T101" s="65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131</v>
      </c>
      <c r="AU101" s="17" t="s">
        <v>82</v>
      </c>
    </row>
    <row r="102" spans="1:65" s="2" customFormat="1" ht="16.5" customHeight="1">
      <c r="A102" s="34"/>
      <c r="B102" s="35"/>
      <c r="C102" s="224">
        <v>14</v>
      </c>
      <c r="D102" s="224" t="s">
        <v>244</v>
      </c>
      <c r="E102" s="225" t="s">
        <v>612</v>
      </c>
      <c r="F102" s="226" t="s">
        <v>613</v>
      </c>
      <c r="G102" s="227" t="s">
        <v>371</v>
      </c>
      <c r="H102" s="228">
        <v>4</v>
      </c>
      <c r="I102" s="229"/>
      <c r="J102" s="230">
        <f>ROUND(I102*H102,2)</f>
        <v>0</v>
      </c>
      <c r="K102" s="226" t="s">
        <v>128</v>
      </c>
      <c r="L102" s="231"/>
      <c r="M102" s="232" t="s">
        <v>18</v>
      </c>
      <c r="N102" s="233" t="s">
        <v>45</v>
      </c>
      <c r="O102" s="64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331</v>
      </c>
      <c r="AT102" s="184" t="s">
        <v>244</v>
      </c>
      <c r="AU102" s="184" t="s">
        <v>82</v>
      </c>
      <c r="AY102" s="17" t="s">
        <v>122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82</v>
      </c>
      <c r="BK102" s="185">
        <f>ROUND(I102*H102,2)</f>
        <v>0</v>
      </c>
      <c r="BL102" s="17" t="s">
        <v>233</v>
      </c>
      <c r="BM102" s="184" t="s">
        <v>283</v>
      </c>
    </row>
    <row r="103" spans="1:65" s="2" customFormat="1" ht="16.5" customHeight="1">
      <c r="A103" s="34"/>
      <c r="B103" s="35"/>
      <c r="C103" s="173">
        <v>15</v>
      </c>
      <c r="D103" s="173" t="s">
        <v>124</v>
      </c>
      <c r="E103" s="174" t="s">
        <v>614</v>
      </c>
      <c r="F103" s="175" t="s">
        <v>615</v>
      </c>
      <c r="G103" s="176" t="s">
        <v>371</v>
      </c>
      <c r="H103" s="177">
        <v>2</v>
      </c>
      <c r="I103" s="178"/>
      <c r="J103" s="179">
        <f>ROUND(I103*H103,2)</f>
        <v>0</v>
      </c>
      <c r="K103" s="175" t="s">
        <v>18</v>
      </c>
      <c r="L103" s="39"/>
      <c r="M103" s="180" t="s">
        <v>18</v>
      </c>
      <c r="N103" s="181" t="s">
        <v>45</v>
      </c>
      <c r="O103" s="64"/>
      <c r="P103" s="182">
        <f>O103*H103</f>
        <v>0</v>
      </c>
      <c r="Q103" s="182">
        <v>0</v>
      </c>
      <c r="R103" s="182">
        <f>Q103*H103</f>
        <v>0</v>
      </c>
      <c r="S103" s="182">
        <v>0</v>
      </c>
      <c r="T103" s="183">
        <f>S103*H103</f>
        <v>0</v>
      </c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84" t="s">
        <v>233</v>
      </c>
      <c r="AT103" s="184" t="s">
        <v>124</v>
      </c>
      <c r="AU103" s="184" t="s">
        <v>82</v>
      </c>
      <c r="AY103" s="17" t="s">
        <v>122</v>
      </c>
      <c r="BE103" s="185">
        <f>IF(N103="základní",J103,0)</f>
        <v>0</v>
      </c>
      <c r="BF103" s="185">
        <f>IF(N103="snížená",J103,0)</f>
        <v>0</v>
      </c>
      <c r="BG103" s="185">
        <f>IF(N103="zákl. přenesená",J103,0)</f>
        <v>0</v>
      </c>
      <c r="BH103" s="185">
        <f>IF(N103="sníž. přenesená",J103,0)</f>
        <v>0</v>
      </c>
      <c r="BI103" s="185">
        <f>IF(N103="nulová",J103,0)</f>
        <v>0</v>
      </c>
      <c r="BJ103" s="17" t="s">
        <v>82</v>
      </c>
      <c r="BK103" s="185">
        <f>ROUND(I103*H103,2)</f>
        <v>0</v>
      </c>
      <c r="BL103" s="17" t="s">
        <v>233</v>
      </c>
      <c r="BM103" s="184" t="s">
        <v>616</v>
      </c>
    </row>
    <row r="104" spans="1:65" s="2" customFormat="1" ht="19.5">
      <c r="A104" s="34"/>
      <c r="B104" s="35"/>
      <c r="C104" s="36"/>
      <c r="D104" s="193" t="s">
        <v>316</v>
      </c>
      <c r="E104" s="36"/>
      <c r="F104" s="234" t="s">
        <v>882</v>
      </c>
      <c r="G104" s="36"/>
      <c r="H104" s="36"/>
      <c r="I104" s="188"/>
      <c r="J104" s="36"/>
      <c r="K104" s="36"/>
      <c r="L104" s="39"/>
      <c r="M104" s="189"/>
      <c r="N104" s="190"/>
      <c r="O104" s="64"/>
      <c r="P104" s="64"/>
      <c r="Q104" s="64"/>
      <c r="R104" s="64"/>
      <c r="S104" s="64"/>
      <c r="T104" s="65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316</v>
      </c>
      <c r="AU104" s="17" t="s">
        <v>82</v>
      </c>
    </row>
    <row r="105" spans="1:65" s="2" customFormat="1" ht="16.5" customHeight="1">
      <c r="A105" s="34"/>
      <c r="B105" s="35"/>
      <c r="C105" s="173">
        <v>16</v>
      </c>
      <c r="D105" s="173" t="s">
        <v>124</v>
      </c>
      <c r="E105" s="174" t="s">
        <v>617</v>
      </c>
      <c r="F105" s="175" t="s">
        <v>618</v>
      </c>
      <c r="G105" s="176" t="s">
        <v>192</v>
      </c>
      <c r="H105" s="177">
        <v>30</v>
      </c>
      <c r="I105" s="178"/>
      <c r="J105" s="179">
        <f>ROUND(I105*H105,2)</f>
        <v>0</v>
      </c>
      <c r="K105" s="175" t="s">
        <v>128</v>
      </c>
      <c r="L105" s="39"/>
      <c r="M105" s="180" t="s">
        <v>18</v>
      </c>
      <c r="N105" s="181" t="s">
        <v>45</v>
      </c>
      <c r="O105" s="64"/>
      <c r="P105" s="182">
        <f>O105*H105</f>
        <v>0</v>
      </c>
      <c r="Q105" s="182">
        <v>0</v>
      </c>
      <c r="R105" s="182">
        <f>Q105*H105</f>
        <v>0</v>
      </c>
      <c r="S105" s="182">
        <v>0</v>
      </c>
      <c r="T105" s="183">
        <f>S105*H105</f>
        <v>0</v>
      </c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R105" s="184" t="s">
        <v>233</v>
      </c>
      <c r="AT105" s="184" t="s">
        <v>124</v>
      </c>
      <c r="AU105" s="184" t="s">
        <v>82</v>
      </c>
      <c r="AY105" s="17" t="s">
        <v>122</v>
      </c>
      <c r="BE105" s="185">
        <f>IF(N105="základní",J105,0)</f>
        <v>0</v>
      </c>
      <c r="BF105" s="185">
        <f>IF(N105="snížená",J105,0)</f>
        <v>0</v>
      </c>
      <c r="BG105" s="185">
        <f>IF(N105="zákl. přenesená",J105,0)</f>
        <v>0</v>
      </c>
      <c r="BH105" s="185">
        <f>IF(N105="sníž. přenesená",J105,0)</f>
        <v>0</v>
      </c>
      <c r="BI105" s="185">
        <f>IF(N105="nulová",J105,0)</f>
        <v>0</v>
      </c>
      <c r="BJ105" s="17" t="s">
        <v>82</v>
      </c>
      <c r="BK105" s="185">
        <f>ROUND(I105*H105,2)</f>
        <v>0</v>
      </c>
      <c r="BL105" s="17" t="s">
        <v>233</v>
      </c>
      <c r="BM105" s="184" t="s">
        <v>293</v>
      </c>
    </row>
    <row r="106" spans="1:65" s="2" customFormat="1">
      <c r="A106" s="34"/>
      <c r="B106" s="35"/>
      <c r="C106" s="36"/>
      <c r="D106" s="186" t="s">
        <v>131</v>
      </c>
      <c r="E106" s="36"/>
      <c r="F106" s="187" t="s">
        <v>619</v>
      </c>
      <c r="G106" s="36"/>
      <c r="H106" s="36"/>
      <c r="I106" s="188"/>
      <c r="J106" s="36"/>
      <c r="K106" s="36"/>
      <c r="L106" s="39"/>
      <c r="M106" s="189"/>
      <c r="N106" s="190"/>
      <c r="O106" s="64"/>
      <c r="P106" s="64"/>
      <c r="Q106" s="64"/>
      <c r="R106" s="64"/>
      <c r="S106" s="64"/>
      <c r="T106" s="65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T106" s="17" t="s">
        <v>131</v>
      </c>
      <c r="AU106" s="17" t="s">
        <v>82</v>
      </c>
    </row>
    <row r="107" spans="1:65" s="2" customFormat="1" ht="16.5" customHeight="1">
      <c r="A107" s="34"/>
      <c r="B107" s="35"/>
      <c r="C107" s="224">
        <v>17</v>
      </c>
      <c r="D107" s="224" t="s">
        <v>244</v>
      </c>
      <c r="E107" s="225" t="s">
        <v>620</v>
      </c>
      <c r="F107" s="226" t="s">
        <v>621</v>
      </c>
      <c r="G107" s="227" t="s">
        <v>192</v>
      </c>
      <c r="H107" s="228">
        <v>30</v>
      </c>
      <c r="I107" s="229"/>
      <c r="J107" s="230">
        <f>ROUND(I107*H107,2)</f>
        <v>0</v>
      </c>
      <c r="K107" s="226" t="s">
        <v>128</v>
      </c>
      <c r="L107" s="231"/>
      <c r="M107" s="232" t="s">
        <v>18</v>
      </c>
      <c r="N107" s="233" t="s">
        <v>45</v>
      </c>
      <c r="O107" s="64"/>
      <c r="P107" s="182">
        <f>O107*H107</f>
        <v>0</v>
      </c>
      <c r="Q107" s="182">
        <v>0</v>
      </c>
      <c r="R107" s="182">
        <f>Q107*H107</f>
        <v>0</v>
      </c>
      <c r="S107" s="182">
        <v>0</v>
      </c>
      <c r="T107" s="183">
        <f>S107*H107</f>
        <v>0</v>
      </c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R107" s="184" t="s">
        <v>331</v>
      </c>
      <c r="AT107" s="184" t="s">
        <v>244</v>
      </c>
      <c r="AU107" s="184" t="s">
        <v>82</v>
      </c>
      <c r="AY107" s="17" t="s">
        <v>122</v>
      </c>
      <c r="BE107" s="185">
        <f>IF(N107="základní",J107,0)</f>
        <v>0</v>
      </c>
      <c r="BF107" s="185">
        <f>IF(N107="snížená",J107,0)</f>
        <v>0</v>
      </c>
      <c r="BG107" s="185">
        <f>IF(N107="zákl. přenesená",J107,0)</f>
        <v>0</v>
      </c>
      <c r="BH107" s="185">
        <f>IF(N107="sníž. přenesená",J107,0)</f>
        <v>0</v>
      </c>
      <c r="BI107" s="185">
        <f>IF(N107="nulová",J107,0)</f>
        <v>0</v>
      </c>
      <c r="BJ107" s="17" t="s">
        <v>82</v>
      </c>
      <c r="BK107" s="185">
        <f>ROUND(I107*H107,2)</f>
        <v>0</v>
      </c>
      <c r="BL107" s="17" t="s">
        <v>233</v>
      </c>
      <c r="BM107" s="184" t="s">
        <v>306</v>
      </c>
    </row>
    <row r="108" spans="1:65" s="2" customFormat="1" ht="24.2" customHeight="1">
      <c r="A108" s="34"/>
      <c r="B108" s="35"/>
      <c r="C108" s="173">
        <v>18</v>
      </c>
      <c r="D108" s="173" t="s">
        <v>124</v>
      </c>
      <c r="E108" s="174" t="s">
        <v>622</v>
      </c>
      <c r="F108" s="175" t="s">
        <v>623</v>
      </c>
      <c r="G108" s="176" t="s">
        <v>192</v>
      </c>
      <c r="H108" s="177">
        <v>8</v>
      </c>
      <c r="I108" s="178"/>
      <c r="J108" s="179">
        <f>ROUND(I108*H108,2)</f>
        <v>0</v>
      </c>
      <c r="K108" s="175" t="s">
        <v>128</v>
      </c>
      <c r="L108" s="39"/>
      <c r="M108" s="180" t="s">
        <v>18</v>
      </c>
      <c r="N108" s="181" t="s">
        <v>45</v>
      </c>
      <c r="O108" s="64"/>
      <c r="P108" s="182">
        <f>O108*H108</f>
        <v>0</v>
      </c>
      <c r="Q108" s="182">
        <v>0</v>
      </c>
      <c r="R108" s="182">
        <f>Q108*H108</f>
        <v>0</v>
      </c>
      <c r="S108" s="182">
        <v>0</v>
      </c>
      <c r="T108" s="183">
        <f>S108*H108</f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84" t="s">
        <v>233</v>
      </c>
      <c r="AT108" s="184" t="s">
        <v>124</v>
      </c>
      <c r="AU108" s="184" t="s">
        <v>82</v>
      </c>
      <c r="AY108" s="17" t="s">
        <v>122</v>
      </c>
      <c r="BE108" s="185">
        <f>IF(N108="základní",J108,0)</f>
        <v>0</v>
      </c>
      <c r="BF108" s="185">
        <f>IF(N108="snížená",J108,0)</f>
        <v>0</v>
      </c>
      <c r="BG108" s="185">
        <f>IF(N108="zákl. přenesená",J108,0)</f>
        <v>0</v>
      </c>
      <c r="BH108" s="185">
        <f>IF(N108="sníž. přenesená",J108,0)</f>
        <v>0</v>
      </c>
      <c r="BI108" s="185">
        <f>IF(N108="nulová",J108,0)</f>
        <v>0</v>
      </c>
      <c r="BJ108" s="17" t="s">
        <v>82</v>
      </c>
      <c r="BK108" s="185">
        <f>ROUND(I108*H108,2)</f>
        <v>0</v>
      </c>
      <c r="BL108" s="17" t="s">
        <v>233</v>
      </c>
      <c r="BM108" s="184" t="s">
        <v>320</v>
      </c>
    </row>
    <row r="109" spans="1:65" s="2" customFormat="1">
      <c r="A109" s="34"/>
      <c r="B109" s="35"/>
      <c r="C109" s="36"/>
      <c r="D109" s="186" t="s">
        <v>131</v>
      </c>
      <c r="E109" s="36"/>
      <c r="F109" s="187" t="s">
        <v>624</v>
      </c>
      <c r="G109" s="36"/>
      <c r="H109" s="36"/>
      <c r="I109" s="188"/>
      <c r="J109" s="36"/>
      <c r="K109" s="36"/>
      <c r="L109" s="39"/>
      <c r="M109" s="189"/>
      <c r="N109" s="190"/>
      <c r="O109" s="64"/>
      <c r="P109" s="64"/>
      <c r="Q109" s="64"/>
      <c r="R109" s="64"/>
      <c r="S109" s="64"/>
      <c r="T109" s="65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T109" s="17" t="s">
        <v>131</v>
      </c>
      <c r="AU109" s="17" t="s">
        <v>82</v>
      </c>
    </row>
    <row r="110" spans="1:65" s="2" customFormat="1" ht="16.5" customHeight="1">
      <c r="A110" s="34"/>
      <c r="B110" s="35"/>
      <c r="C110" s="224">
        <v>19</v>
      </c>
      <c r="D110" s="224" t="s">
        <v>244</v>
      </c>
      <c r="E110" s="225" t="s">
        <v>625</v>
      </c>
      <c r="F110" s="226" t="s">
        <v>626</v>
      </c>
      <c r="G110" s="227" t="s">
        <v>192</v>
      </c>
      <c r="H110" s="228">
        <v>8</v>
      </c>
      <c r="I110" s="229"/>
      <c r="J110" s="230">
        <f>ROUND(I110*H110,2)</f>
        <v>0</v>
      </c>
      <c r="K110" s="226" t="s">
        <v>128</v>
      </c>
      <c r="L110" s="231"/>
      <c r="M110" s="232" t="s">
        <v>18</v>
      </c>
      <c r="N110" s="233" t="s">
        <v>45</v>
      </c>
      <c r="O110" s="64"/>
      <c r="P110" s="182">
        <f>O110*H110</f>
        <v>0</v>
      </c>
      <c r="Q110" s="182">
        <v>0</v>
      </c>
      <c r="R110" s="182">
        <f>Q110*H110</f>
        <v>0</v>
      </c>
      <c r="S110" s="182">
        <v>0</v>
      </c>
      <c r="T110" s="183">
        <f>S110*H110</f>
        <v>0</v>
      </c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R110" s="184" t="s">
        <v>331</v>
      </c>
      <c r="AT110" s="184" t="s">
        <v>244</v>
      </c>
      <c r="AU110" s="184" t="s">
        <v>82</v>
      </c>
      <c r="AY110" s="17" t="s">
        <v>122</v>
      </c>
      <c r="BE110" s="185">
        <f>IF(N110="základní",J110,0)</f>
        <v>0</v>
      </c>
      <c r="BF110" s="185">
        <f>IF(N110="snížená",J110,0)</f>
        <v>0</v>
      </c>
      <c r="BG110" s="185">
        <f>IF(N110="zákl. přenesená",J110,0)</f>
        <v>0</v>
      </c>
      <c r="BH110" s="185">
        <f>IF(N110="sníž. přenesená",J110,0)</f>
        <v>0</v>
      </c>
      <c r="BI110" s="185">
        <f>IF(N110="nulová",J110,0)</f>
        <v>0</v>
      </c>
      <c r="BJ110" s="17" t="s">
        <v>82</v>
      </c>
      <c r="BK110" s="185">
        <f>ROUND(I110*H110,2)</f>
        <v>0</v>
      </c>
      <c r="BL110" s="17" t="s">
        <v>233</v>
      </c>
      <c r="BM110" s="184" t="s">
        <v>331</v>
      </c>
    </row>
    <row r="111" spans="1:65" s="2" customFormat="1" ht="16.5" customHeight="1">
      <c r="A111" s="34"/>
      <c r="B111" s="35"/>
      <c r="C111" s="173">
        <v>20</v>
      </c>
      <c r="D111" s="173" t="s">
        <v>124</v>
      </c>
      <c r="E111" s="174" t="s">
        <v>627</v>
      </c>
      <c r="F111" s="175" t="s">
        <v>628</v>
      </c>
      <c r="G111" s="176" t="s">
        <v>192</v>
      </c>
      <c r="H111" s="177">
        <v>45</v>
      </c>
      <c r="I111" s="178"/>
      <c r="J111" s="179">
        <f>ROUND(I111*H111,2)</f>
        <v>0</v>
      </c>
      <c r="K111" s="175" t="s">
        <v>128</v>
      </c>
      <c r="L111" s="39"/>
      <c r="M111" s="180" t="s">
        <v>18</v>
      </c>
      <c r="N111" s="181" t="s">
        <v>45</v>
      </c>
      <c r="O111" s="64"/>
      <c r="P111" s="182">
        <f>O111*H111</f>
        <v>0</v>
      </c>
      <c r="Q111" s="182">
        <v>0</v>
      </c>
      <c r="R111" s="182">
        <f>Q111*H111</f>
        <v>0</v>
      </c>
      <c r="S111" s="182">
        <v>0</v>
      </c>
      <c r="T111" s="183">
        <f>S111*H111</f>
        <v>0</v>
      </c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R111" s="184" t="s">
        <v>233</v>
      </c>
      <c r="AT111" s="184" t="s">
        <v>124</v>
      </c>
      <c r="AU111" s="184" t="s">
        <v>82</v>
      </c>
      <c r="AY111" s="17" t="s">
        <v>122</v>
      </c>
      <c r="BE111" s="185">
        <f>IF(N111="základní",J111,0)</f>
        <v>0</v>
      </c>
      <c r="BF111" s="185">
        <f>IF(N111="snížená",J111,0)</f>
        <v>0</v>
      </c>
      <c r="BG111" s="185">
        <f>IF(N111="zákl. přenesená",J111,0)</f>
        <v>0</v>
      </c>
      <c r="BH111" s="185">
        <f>IF(N111="sníž. přenesená",J111,0)</f>
        <v>0</v>
      </c>
      <c r="BI111" s="185">
        <f>IF(N111="nulová",J111,0)</f>
        <v>0</v>
      </c>
      <c r="BJ111" s="17" t="s">
        <v>82</v>
      </c>
      <c r="BK111" s="185">
        <f>ROUND(I111*H111,2)</f>
        <v>0</v>
      </c>
      <c r="BL111" s="17" t="s">
        <v>233</v>
      </c>
      <c r="BM111" s="184" t="s">
        <v>339</v>
      </c>
    </row>
    <row r="112" spans="1:65" s="2" customFormat="1">
      <c r="A112" s="34"/>
      <c r="B112" s="35"/>
      <c r="C112" s="36"/>
      <c r="D112" s="186" t="s">
        <v>131</v>
      </c>
      <c r="E112" s="36"/>
      <c r="F112" s="187" t="s">
        <v>629</v>
      </c>
      <c r="G112" s="36"/>
      <c r="H112" s="36"/>
      <c r="I112" s="188"/>
      <c r="J112" s="36"/>
      <c r="K112" s="36"/>
      <c r="L112" s="39"/>
      <c r="M112" s="189"/>
      <c r="N112" s="190"/>
      <c r="O112" s="64"/>
      <c r="P112" s="64"/>
      <c r="Q112" s="64"/>
      <c r="R112" s="64"/>
      <c r="S112" s="64"/>
      <c r="T112" s="65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T112" s="17" t="s">
        <v>131</v>
      </c>
      <c r="AU112" s="17" t="s">
        <v>82</v>
      </c>
    </row>
    <row r="113" spans="1:65" s="2" customFormat="1" ht="16.5" customHeight="1">
      <c r="A113" s="34"/>
      <c r="B113" s="35"/>
      <c r="C113" s="224">
        <v>21</v>
      </c>
      <c r="D113" s="224" t="s">
        <v>244</v>
      </c>
      <c r="E113" s="225" t="s">
        <v>625</v>
      </c>
      <c r="F113" s="226" t="s">
        <v>626</v>
      </c>
      <c r="G113" s="227" t="s">
        <v>192</v>
      </c>
      <c r="H113" s="228">
        <v>45</v>
      </c>
      <c r="I113" s="229"/>
      <c r="J113" s="230">
        <f>ROUND(I113*H113,2)</f>
        <v>0</v>
      </c>
      <c r="K113" s="226" t="s">
        <v>128</v>
      </c>
      <c r="L113" s="231"/>
      <c r="M113" s="232" t="s">
        <v>18</v>
      </c>
      <c r="N113" s="233" t="s">
        <v>45</v>
      </c>
      <c r="O113" s="64"/>
      <c r="P113" s="182">
        <f>O113*H113</f>
        <v>0</v>
      </c>
      <c r="Q113" s="182">
        <v>0</v>
      </c>
      <c r="R113" s="182">
        <f>Q113*H113</f>
        <v>0</v>
      </c>
      <c r="S113" s="182">
        <v>0</v>
      </c>
      <c r="T113" s="183">
        <f>S113*H113</f>
        <v>0</v>
      </c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R113" s="184" t="s">
        <v>331</v>
      </c>
      <c r="AT113" s="184" t="s">
        <v>244</v>
      </c>
      <c r="AU113" s="184" t="s">
        <v>82</v>
      </c>
      <c r="AY113" s="17" t="s">
        <v>122</v>
      </c>
      <c r="BE113" s="185">
        <f>IF(N113="základní",J113,0)</f>
        <v>0</v>
      </c>
      <c r="BF113" s="185">
        <f>IF(N113="snížená",J113,0)</f>
        <v>0</v>
      </c>
      <c r="BG113" s="185">
        <f>IF(N113="zákl. přenesená",J113,0)</f>
        <v>0</v>
      </c>
      <c r="BH113" s="185">
        <f>IF(N113="sníž. přenesená",J113,0)</f>
        <v>0</v>
      </c>
      <c r="BI113" s="185">
        <f>IF(N113="nulová",J113,0)</f>
        <v>0</v>
      </c>
      <c r="BJ113" s="17" t="s">
        <v>82</v>
      </c>
      <c r="BK113" s="185">
        <f>ROUND(I113*H113,2)</f>
        <v>0</v>
      </c>
      <c r="BL113" s="17" t="s">
        <v>233</v>
      </c>
      <c r="BM113" s="184" t="s">
        <v>350</v>
      </c>
    </row>
    <row r="114" spans="1:65" s="2" customFormat="1" ht="16.5" customHeight="1">
      <c r="A114" s="34"/>
      <c r="B114" s="35"/>
      <c r="C114" s="173">
        <v>22</v>
      </c>
      <c r="D114" s="173" t="s">
        <v>124</v>
      </c>
      <c r="E114" s="174" t="s">
        <v>627</v>
      </c>
      <c r="F114" s="175" t="s">
        <v>628</v>
      </c>
      <c r="G114" s="176" t="s">
        <v>192</v>
      </c>
      <c r="H114" s="177">
        <v>15</v>
      </c>
      <c r="I114" s="178"/>
      <c r="J114" s="179">
        <f>ROUND(I114*H114,2)</f>
        <v>0</v>
      </c>
      <c r="K114" s="175" t="s">
        <v>128</v>
      </c>
      <c r="L114" s="39"/>
      <c r="M114" s="180" t="s">
        <v>18</v>
      </c>
      <c r="N114" s="181" t="s">
        <v>45</v>
      </c>
      <c r="O114" s="64"/>
      <c r="P114" s="182">
        <f>O114*H114</f>
        <v>0</v>
      </c>
      <c r="Q114" s="182">
        <v>0</v>
      </c>
      <c r="R114" s="182">
        <f>Q114*H114</f>
        <v>0</v>
      </c>
      <c r="S114" s="182">
        <v>0</v>
      </c>
      <c r="T114" s="183">
        <f>S114*H114</f>
        <v>0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84" t="s">
        <v>233</v>
      </c>
      <c r="AT114" s="184" t="s">
        <v>124</v>
      </c>
      <c r="AU114" s="184" t="s">
        <v>82</v>
      </c>
      <c r="AY114" s="17" t="s">
        <v>122</v>
      </c>
      <c r="BE114" s="185">
        <f>IF(N114="základní",J114,0)</f>
        <v>0</v>
      </c>
      <c r="BF114" s="185">
        <f>IF(N114="snížená",J114,0)</f>
        <v>0</v>
      </c>
      <c r="BG114" s="185">
        <f>IF(N114="zákl. přenesená",J114,0)</f>
        <v>0</v>
      </c>
      <c r="BH114" s="185">
        <f>IF(N114="sníž. přenesená",J114,0)</f>
        <v>0</v>
      </c>
      <c r="BI114" s="185">
        <f>IF(N114="nulová",J114,0)</f>
        <v>0</v>
      </c>
      <c r="BJ114" s="17" t="s">
        <v>82</v>
      </c>
      <c r="BK114" s="185">
        <f>ROUND(I114*H114,2)</f>
        <v>0</v>
      </c>
      <c r="BL114" s="17" t="s">
        <v>233</v>
      </c>
      <c r="BM114" s="184" t="s">
        <v>362</v>
      </c>
    </row>
    <row r="115" spans="1:65" s="2" customFormat="1">
      <c r="A115" s="34"/>
      <c r="B115" s="35"/>
      <c r="C115" s="36"/>
      <c r="D115" s="186" t="s">
        <v>131</v>
      </c>
      <c r="E115" s="36"/>
      <c r="F115" s="187" t="s">
        <v>629</v>
      </c>
      <c r="G115" s="36"/>
      <c r="H115" s="36"/>
      <c r="I115" s="188"/>
      <c r="J115" s="36"/>
      <c r="K115" s="36"/>
      <c r="L115" s="39"/>
      <c r="M115" s="189"/>
      <c r="N115" s="190"/>
      <c r="O115" s="64"/>
      <c r="P115" s="64"/>
      <c r="Q115" s="64"/>
      <c r="R115" s="64"/>
      <c r="S115" s="64"/>
      <c r="T115" s="65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T115" s="17" t="s">
        <v>131</v>
      </c>
      <c r="AU115" s="17" t="s">
        <v>82</v>
      </c>
    </row>
    <row r="116" spans="1:65" s="2" customFormat="1" ht="16.5" customHeight="1">
      <c r="A116" s="34"/>
      <c r="B116" s="35"/>
      <c r="C116" s="224">
        <v>23</v>
      </c>
      <c r="D116" s="224" t="s">
        <v>244</v>
      </c>
      <c r="E116" s="225" t="s">
        <v>625</v>
      </c>
      <c r="F116" s="226" t="s">
        <v>626</v>
      </c>
      <c r="G116" s="227" t="s">
        <v>192</v>
      </c>
      <c r="H116" s="228">
        <v>15</v>
      </c>
      <c r="I116" s="229"/>
      <c r="J116" s="230">
        <f>ROUND(I116*H116,2)</f>
        <v>0</v>
      </c>
      <c r="K116" s="226" t="s">
        <v>128</v>
      </c>
      <c r="L116" s="231"/>
      <c r="M116" s="232" t="s">
        <v>18</v>
      </c>
      <c r="N116" s="233" t="s">
        <v>45</v>
      </c>
      <c r="O116" s="64"/>
      <c r="P116" s="182">
        <f>O116*H116</f>
        <v>0</v>
      </c>
      <c r="Q116" s="182">
        <v>0</v>
      </c>
      <c r="R116" s="182">
        <f>Q116*H116</f>
        <v>0</v>
      </c>
      <c r="S116" s="182">
        <v>0</v>
      </c>
      <c r="T116" s="183">
        <f>S116*H116</f>
        <v>0</v>
      </c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R116" s="184" t="s">
        <v>331</v>
      </c>
      <c r="AT116" s="184" t="s">
        <v>244</v>
      </c>
      <c r="AU116" s="184" t="s">
        <v>82</v>
      </c>
      <c r="AY116" s="17" t="s">
        <v>122</v>
      </c>
      <c r="BE116" s="185">
        <f>IF(N116="základní",J116,0)</f>
        <v>0</v>
      </c>
      <c r="BF116" s="185">
        <f>IF(N116="snížená",J116,0)</f>
        <v>0</v>
      </c>
      <c r="BG116" s="185">
        <f>IF(N116="zákl. přenesená",J116,0)</f>
        <v>0</v>
      </c>
      <c r="BH116" s="185">
        <f>IF(N116="sníž. přenesená",J116,0)</f>
        <v>0</v>
      </c>
      <c r="BI116" s="185">
        <f>IF(N116="nulová",J116,0)</f>
        <v>0</v>
      </c>
      <c r="BJ116" s="17" t="s">
        <v>82</v>
      </c>
      <c r="BK116" s="185">
        <f>ROUND(I116*H116,2)</f>
        <v>0</v>
      </c>
      <c r="BL116" s="17" t="s">
        <v>233</v>
      </c>
      <c r="BM116" s="184" t="s">
        <v>375</v>
      </c>
    </row>
    <row r="117" spans="1:65" s="2" customFormat="1" ht="21.75" customHeight="1">
      <c r="A117" s="34"/>
      <c r="B117" s="35"/>
      <c r="C117" s="173">
        <v>24</v>
      </c>
      <c r="D117" s="173" t="s">
        <v>124</v>
      </c>
      <c r="E117" s="174" t="s">
        <v>630</v>
      </c>
      <c r="F117" s="175" t="s">
        <v>631</v>
      </c>
      <c r="G117" s="176" t="s">
        <v>192</v>
      </c>
      <c r="H117" s="177">
        <v>15</v>
      </c>
      <c r="I117" s="178"/>
      <c r="J117" s="179">
        <f>ROUND(I117*H117,2)</f>
        <v>0</v>
      </c>
      <c r="K117" s="175" t="s">
        <v>128</v>
      </c>
      <c r="L117" s="39"/>
      <c r="M117" s="180" t="s">
        <v>18</v>
      </c>
      <c r="N117" s="181" t="s">
        <v>45</v>
      </c>
      <c r="O117" s="64"/>
      <c r="P117" s="182">
        <f>O117*H117</f>
        <v>0</v>
      </c>
      <c r="Q117" s="182">
        <v>0</v>
      </c>
      <c r="R117" s="182">
        <f>Q117*H117</f>
        <v>0</v>
      </c>
      <c r="S117" s="182">
        <v>0</v>
      </c>
      <c r="T117" s="183">
        <f>S117*H117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R117" s="184" t="s">
        <v>233</v>
      </c>
      <c r="AT117" s="184" t="s">
        <v>124</v>
      </c>
      <c r="AU117" s="184" t="s">
        <v>82</v>
      </c>
      <c r="AY117" s="17" t="s">
        <v>122</v>
      </c>
      <c r="BE117" s="185">
        <f>IF(N117="základní",J117,0)</f>
        <v>0</v>
      </c>
      <c r="BF117" s="185">
        <f>IF(N117="snížená",J117,0)</f>
        <v>0</v>
      </c>
      <c r="BG117" s="185">
        <f>IF(N117="zákl. přenesená",J117,0)</f>
        <v>0</v>
      </c>
      <c r="BH117" s="185">
        <f>IF(N117="sníž. přenesená",J117,0)</f>
        <v>0</v>
      </c>
      <c r="BI117" s="185">
        <f>IF(N117="nulová",J117,0)</f>
        <v>0</v>
      </c>
      <c r="BJ117" s="17" t="s">
        <v>82</v>
      </c>
      <c r="BK117" s="185">
        <f>ROUND(I117*H117,2)</f>
        <v>0</v>
      </c>
      <c r="BL117" s="17" t="s">
        <v>233</v>
      </c>
      <c r="BM117" s="184" t="s">
        <v>385</v>
      </c>
    </row>
    <row r="118" spans="1:65" s="2" customFormat="1">
      <c r="A118" s="34"/>
      <c r="B118" s="35"/>
      <c r="C118" s="36"/>
      <c r="D118" s="186" t="s">
        <v>131</v>
      </c>
      <c r="E118" s="36"/>
      <c r="F118" s="187" t="s">
        <v>632</v>
      </c>
      <c r="G118" s="36"/>
      <c r="H118" s="36"/>
      <c r="I118" s="188"/>
      <c r="J118" s="36"/>
      <c r="K118" s="36"/>
      <c r="L118" s="39"/>
      <c r="M118" s="189"/>
      <c r="N118" s="190"/>
      <c r="O118" s="64"/>
      <c r="P118" s="64"/>
      <c r="Q118" s="64"/>
      <c r="R118" s="64"/>
      <c r="S118" s="64"/>
      <c r="T118" s="65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131</v>
      </c>
      <c r="AU118" s="17" t="s">
        <v>82</v>
      </c>
    </row>
    <row r="119" spans="1:65" s="2" customFormat="1" ht="16.5" customHeight="1">
      <c r="A119" s="34"/>
      <c r="B119" s="35"/>
      <c r="C119" s="224">
        <v>25</v>
      </c>
      <c r="D119" s="224" t="s">
        <v>244</v>
      </c>
      <c r="E119" s="225" t="s">
        <v>633</v>
      </c>
      <c r="F119" s="226" t="s">
        <v>634</v>
      </c>
      <c r="G119" s="227" t="s">
        <v>247</v>
      </c>
      <c r="H119" s="228">
        <v>15</v>
      </c>
      <c r="I119" s="229"/>
      <c r="J119" s="230">
        <f>ROUND(I119*H119,2)</f>
        <v>0</v>
      </c>
      <c r="K119" s="226" t="s">
        <v>128</v>
      </c>
      <c r="L119" s="231"/>
      <c r="M119" s="232" t="s">
        <v>18</v>
      </c>
      <c r="N119" s="233" t="s">
        <v>45</v>
      </c>
      <c r="O119" s="64"/>
      <c r="P119" s="182">
        <f>O119*H119</f>
        <v>0</v>
      </c>
      <c r="Q119" s="182">
        <v>0</v>
      </c>
      <c r="R119" s="182">
        <f>Q119*H119</f>
        <v>0</v>
      </c>
      <c r="S119" s="182">
        <v>0</v>
      </c>
      <c r="T119" s="183">
        <f>S119*H119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R119" s="184" t="s">
        <v>331</v>
      </c>
      <c r="AT119" s="184" t="s">
        <v>244</v>
      </c>
      <c r="AU119" s="184" t="s">
        <v>82</v>
      </c>
      <c r="AY119" s="17" t="s">
        <v>122</v>
      </c>
      <c r="BE119" s="185">
        <f>IF(N119="základní",J119,0)</f>
        <v>0</v>
      </c>
      <c r="BF119" s="185">
        <f>IF(N119="snížená",J119,0)</f>
        <v>0</v>
      </c>
      <c r="BG119" s="185">
        <f>IF(N119="zákl. přenesená",J119,0)</f>
        <v>0</v>
      </c>
      <c r="BH119" s="185">
        <f>IF(N119="sníž. přenesená",J119,0)</f>
        <v>0</v>
      </c>
      <c r="BI119" s="185">
        <f>IF(N119="nulová",J119,0)</f>
        <v>0</v>
      </c>
      <c r="BJ119" s="17" t="s">
        <v>82</v>
      </c>
      <c r="BK119" s="185">
        <f>ROUND(I119*H119,2)</f>
        <v>0</v>
      </c>
      <c r="BL119" s="17" t="s">
        <v>233</v>
      </c>
      <c r="BM119" s="184" t="s">
        <v>398</v>
      </c>
    </row>
    <row r="120" spans="1:65" s="2" customFormat="1" ht="16.5" customHeight="1">
      <c r="A120" s="34"/>
      <c r="B120" s="35"/>
      <c r="C120" s="173">
        <v>26</v>
      </c>
      <c r="D120" s="173" t="s">
        <v>124</v>
      </c>
      <c r="E120" s="174" t="s">
        <v>635</v>
      </c>
      <c r="F120" s="175" t="s">
        <v>636</v>
      </c>
      <c r="G120" s="176" t="s">
        <v>371</v>
      </c>
      <c r="H120" s="177">
        <v>1</v>
      </c>
      <c r="I120" s="178"/>
      <c r="J120" s="179">
        <f>ROUND(I120*H120,2)</f>
        <v>0</v>
      </c>
      <c r="K120" s="175" t="s">
        <v>128</v>
      </c>
      <c r="L120" s="39"/>
      <c r="M120" s="180" t="s">
        <v>18</v>
      </c>
      <c r="N120" s="181" t="s">
        <v>45</v>
      </c>
      <c r="O120" s="64"/>
      <c r="P120" s="182">
        <f>O120*H120</f>
        <v>0</v>
      </c>
      <c r="Q120" s="182">
        <v>0</v>
      </c>
      <c r="R120" s="182">
        <f>Q120*H120</f>
        <v>0</v>
      </c>
      <c r="S120" s="182">
        <v>0</v>
      </c>
      <c r="T120" s="183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84" t="s">
        <v>233</v>
      </c>
      <c r="AT120" s="184" t="s">
        <v>124</v>
      </c>
      <c r="AU120" s="184" t="s">
        <v>82</v>
      </c>
      <c r="AY120" s="17" t="s">
        <v>122</v>
      </c>
      <c r="BE120" s="185">
        <f>IF(N120="základní",J120,0)</f>
        <v>0</v>
      </c>
      <c r="BF120" s="185">
        <f>IF(N120="snížená",J120,0)</f>
        <v>0</v>
      </c>
      <c r="BG120" s="185">
        <f>IF(N120="zákl. přenesená",J120,0)</f>
        <v>0</v>
      </c>
      <c r="BH120" s="185">
        <f>IF(N120="sníž. přenesená",J120,0)</f>
        <v>0</v>
      </c>
      <c r="BI120" s="185">
        <f>IF(N120="nulová",J120,0)</f>
        <v>0</v>
      </c>
      <c r="BJ120" s="17" t="s">
        <v>82</v>
      </c>
      <c r="BK120" s="185">
        <f>ROUND(I120*H120,2)</f>
        <v>0</v>
      </c>
      <c r="BL120" s="17" t="s">
        <v>233</v>
      </c>
      <c r="BM120" s="184" t="s">
        <v>408</v>
      </c>
    </row>
    <row r="121" spans="1:65" s="2" customFormat="1">
      <c r="A121" s="34"/>
      <c r="B121" s="35"/>
      <c r="C121" s="36"/>
      <c r="D121" s="186" t="s">
        <v>131</v>
      </c>
      <c r="E121" s="36"/>
      <c r="F121" s="187" t="s">
        <v>637</v>
      </c>
      <c r="G121" s="36"/>
      <c r="H121" s="36"/>
      <c r="I121" s="188"/>
      <c r="J121" s="36"/>
      <c r="K121" s="36"/>
      <c r="L121" s="39"/>
      <c r="M121" s="189"/>
      <c r="N121" s="190"/>
      <c r="O121" s="64"/>
      <c r="P121" s="64"/>
      <c r="Q121" s="64"/>
      <c r="R121" s="64"/>
      <c r="S121" s="64"/>
      <c r="T121" s="65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131</v>
      </c>
      <c r="AU121" s="17" t="s">
        <v>82</v>
      </c>
    </row>
    <row r="122" spans="1:65" s="2" customFormat="1" ht="16.5" customHeight="1">
      <c r="A122" s="34"/>
      <c r="B122" s="35"/>
      <c r="C122" s="224">
        <v>27</v>
      </c>
      <c r="D122" s="224" t="s">
        <v>244</v>
      </c>
      <c r="E122" s="225" t="s">
        <v>638</v>
      </c>
      <c r="F122" s="226" t="s">
        <v>639</v>
      </c>
      <c r="G122" s="227" t="s">
        <v>371</v>
      </c>
      <c r="H122" s="228">
        <v>1</v>
      </c>
      <c r="I122" s="229"/>
      <c r="J122" s="230">
        <f>ROUND(I122*H122,2)</f>
        <v>0</v>
      </c>
      <c r="K122" s="226" t="s">
        <v>128</v>
      </c>
      <c r="L122" s="231"/>
      <c r="M122" s="232" t="s">
        <v>18</v>
      </c>
      <c r="N122" s="233" t="s">
        <v>45</v>
      </c>
      <c r="O122" s="64"/>
      <c r="P122" s="182">
        <f>O122*H122</f>
        <v>0</v>
      </c>
      <c r="Q122" s="182">
        <v>0</v>
      </c>
      <c r="R122" s="182">
        <f>Q122*H122</f>
        <v>0</v>
      </c>
      <c r="S122" s="182">
        <v>0</v>
      </c>
      <c r="T122" s="183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4" t="s">
        <v>331</v>
      </c>
      <c r="AT122" s="184" t="s">
        <v>244</v>
      </c>
      <c r="AU122" s="184" t="s">
        <v>82</v>
      </c>
      <c r="AY122" s="17" t="s">
        <v>122</v>
      </c>
      <c r="BE122" s="185">
        <f>IF(N122="základní",J122,0)</f>
        <v>0</v>
      </c>
      <c r="BF122" s="185">
        <f>IF(N122="snížená",J122,0)</f>
        <v>0</v>
      </c>
      <c r="BG122" s="185">
        <f>IF(N122="zákl. přenesená",J122,0)</f>
        <v>0</v>
      </c>
      <c r="BH122" s="185">
        <f>IF(N122="sníž. přenesená",J122,0)</f>
        <v>0</v>
      </c>
      <c r="BI122" s="185">
        <f>IF(N122="nulová",J122,0)</f>
        <v>0</v>
      </c>
      <c r="BJ122" s="17" t="s">
        <v>82</v>
      </c>
      <c r="BK122" s="185">
        <f>ROUND(I122*H122,2)</f>
        <v>0</v>
      </c>
      <c r="BL122" s="17" t="s">
        <v>233</v>
      </c>
      <c r="BM122" s="184" t="s">
        <v>420</v>
      </c>
    </row>
    <row r="123" spans="1:65" s="2" customFormat="1" ht="21.75" customHeight="1">
      <c r="A123" s="34"/>
      <c r="B123" s="35"/>
      <c r="C123" s="173">
        <v>28</v>
      </c>
      <c r="D123" s="173" t="s">
        <v>124</v>
      </c>
      <c r="E123" s="174" t="s">
        <v>630</v>
      </c>
      <c r="F123" s="175" t="s">
        <v>631</v>
      </c>
      <c r="G123" s="176" t="s">
        <v>192</v>
      </c>
      <c r="H123" s="177">
        <v>45</v>
      </c>
      <c r="I123" s="178"/>
      <c r="J123" s="179">
        <f>ROUND(I123*H123,2)</f>
        <v>0</v>
      </c>
      <c r="K123" s="175" t="s">
        <v>128</v>
      </c>
      <c r="L123" s="39"/>
      <c r="M123" s="180" t="s">
        <v>18</v>
      </c>
      <c r="N123" s="181" t="s">
        <v>45</v>
      </c>
      <c r="O123" s="64"/>
      <c r="P123" s="182">
        <f>O123*H123</f>
        <v>0</v>
      </c>
      <c r="Q123" s="182">
        <v>0</v>
      </c>
      <c r="R123" s="182">
        <f>Q123*H123</f>
        <v>0</v>
      </c>
      <c r="S123" s="182">
        <v>0</v>
      </c>
      <c r="T123" s="183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84" t="s">
        <v>233</v>
      </c>
      <c r="AT123" s="184" t="s">
        <v>124</v>
      </c>
      <c r="AU123" s="184" t="s">
        <v>82</v>
      </c>
      <c r="AY123" s="17" t="s">
        <v>122</v>
      </c>
      <c r="BE123" s="185">
        <f>IF(N123="základní",J123,0)</f>
        <v>0</v>
      </c>
      <c r="BF123" s="185">
        <f>IF(N123="snížená",J123,0)</f>
        <v>0</v>
      </c>
      <c r="BG123" s="185">
        <f>IF(N123="zákl. přenesená",J123,0)</f>
        <v>0</v>
      </c>
      <c r="BH123" s="185">
        <f>IF(N123="sníž. přenesená",J123,0)</f>
        <v>0</v>
      </c>
      <c r="BI123" s="185">
        <f>IF(N123="nulová",J123,0)</f>
        <v>0</v>
      </c>
      <c r="BJ123" s="17" t="s">
        <v>82</v>
      </c>
      <c r="BK123" s="185">
        <f>ROUND(I123*H123,2)</f>
        <v>0</v>
      </c>
      <c r="BL123" s="17" t="s">
        <v>233</v>
      </c>
      <c r="BM123" s="184" t="s">
        <v>431</v>
      </c>
    </row>
    <row r="124" spans="1:65" s="2" customFormat="1">
      <c r="A124" s="34"/>
      <c r="B124" s="35"/>
      <c r="C124" s="36"/>
      <c r="D124" s="186" t="s">
        <v>131</v>
      </c>
      <c r="E124" s="36"/>
      <c r="F124" s="187" t="s">
        <v>632</v>
      </c>
      <c r="G124" s="36"/>
      <c r="H124" s="36"/>
      <c r="I124" s="188"/>
      <c r="J124" s="36"/>
      <c r="K124" s="36"/>
      <c r="L124" s="39"/>
      <c r="M124" s="189"/>
      <c r="N124" s="190"/>
      <c r="O124" s="64"/>
      <c r="P124" s="64"/>
      <c r="Q124" s="64"/>
      <c r="R124" s="64"/>
      <c r="S124" s="64"/>
      <c r="T124" s="65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7" t="s">
        <v>131</v>
      </c>
      <c r="AU124" s="17" t="s">
        <v>82</v>
      </c>
    </row>
    <row r="125" spans="1:65" s="2" customFormat="1" ht="16.5" customHeight="1">
      <c r="A125" s="34"/>
      <c r="B125" s="35"/>
      <c r="C125" s="224">
        <v>29</v>
      </c>
      <c r="D125" s="224" t="s">
        <v>244</v>
      </c>
      <c r="E125" s="225" t="s">
        <v>633</v>
      </c>
      <c r="F125" s="226" t="s">
        <v>634</v>
      </c>
      <c r="G125" s="227" t="s">
        <v>247</v>
      </c>
      <c r="H125" s="228">
        <v>45</v>
      </c>
      <c r="I125" s="229"/>
      <c r="J125" s="230">
        <f>ROUND(I125*H125,2)</f>
        <v>0</v>
      </c>
      <c r="K125" s="226" t="s">
        <v>128</v>
      </c>
      <c r="L125" s="231"/>
      <c r="M125" s="232" t="s">
        <v>18</v>
      </c>
      <c r="N125" s="233" t="s">
        <v>45</v>
      </c>
      <c r="O125" s="64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4" t="s">
        <v>331</v>
      </c>
      <c r="AT125" s="184" t="s">
        <v>244</v>
      </c>
      <c r="AU125" s="184" t="s">
        <v>82</v>
      </c>
      <c r="AY125" s="17" t="s">
        <v>122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7" t="s">
        <v>82</v>
      </c>
      <c r="BK125" s="185">
        <f>ROUND(I125*H125,2)</f>
        <v>0</v>
      </c>
      <c r="BL125" s="17" t="s">
        <v>233</v>
      </c>
      <c r="BM125" s="184" t="s">
        <v>441</v>
      </c>
    </row>
    <row r="126" spans="1:65" s="2" customFormat="1" ht="16.5" customHeight="1">
      <c r="A126" s="34"/>
      <c r="B126" s="35"/>
      <c r="C126" s="173">
        <v>30</v>
      </c>
      <c r="D126" s="173" t="s">
        <v>124</v>
      </c>
      <c r="E126" s="174" t="s">
        <v>635</v>
      </c>
      <c r="F126" s="175" t="s">
        <v>636</v>
      </c>
      <c r="G126" s="176" t="s">
        <v>371</v>
      </c>
      <c r="H126" s="177">
        <v>1</v>
      </c>
      <c r="I126" s="178"/>
      <c r="J126" s="179">
        <f>ROUND(I126*H126,2)</f>
        <v>0</v>
      </c>
      <c r="K126" s="175" t="s">
        <v>128</v>
      </c>
      <c r="L126" s="39"/>
      <c r="M126" s="180" t="s">
        <v>18</v>
      </c>
      <c r="N126" s="181" t="s">
        <v>45</v>
      </c>
      <c r="O126" s="64"/>
      <c r="P126" s="182">
        <f>O126*H126</f>
        <v>0</v>
      </c>
      <c r="Q126" s="182">
        <v>0</v>
      </c>
      <c r="R126" s="182">
        <f>Q126*H126</f>
        <v>0</v>
      </c>
      <c r="S126" s="182">
        <v>0</v>
      </c>
      <c r="T126" s="183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4" t="s">
        <v>233</v>
      </c>
      <c r="AT126" s="184" t="s">
        <v>124</v>
      </c>
      <c r="AU126" s="184" t="s">
        <v>82</v>
      </c>
      <c r="AY126" s="17" t="s">
        <v>122</v>
      </c>
      <c r="BE126" s="185">
        <f>IF(N126="základní",J126,0)</f>
        <v>0</v>
      </c>
      <c r="BF126" s="185">
        <f>IF(N126="snížená",J126,0)</f>
        <v>0</v>
      </c>
      <c r="BG126" s="185">
        <f>IF(N126="zákl. přenesená",J126,0)</f>
        <v>0</v>
      </c>
      <c r="BH126" s="185">
        <f>IF(N126="sníž. přenesená",J126,0)</f>
        <v>0</v>
      </c>
      <c r="BI126" s="185">
        <f>IF(N126="nulová",J126,0)</f>
        <v>0</v>
      </c>
      <c r="BJ126" s="17" t="s">
        <v>82</v>
      </c>
      <c r="BK126" s="185">
        <f>ROUND(I126*H126,2)</f>
        <v>0</v>
      </c>
      <c r="BL126" s="17" t="s">
        <v>233</v>
      </c>
      <c r="BM126" s="184" t="s">
        <v>454</v>
      </c>
    </row>
    <row r="127" spans="1:65" s="2" customFormat="1">
      <c r="A127" s="34"/>
      <c r="B127" s="35"/>
      <c r="C127" s="36"/>
      <c r="D127" s="186" t="s">
        <v>131</v>
      </c>
      <c r="E127" s="36"/>
      <c r="F127" s="187" t="s">
        <v>637</v>
      </c>
      <c r="G127" s="36"/>
      <c r="H127" s="36"/>
      <c r="I127" s="188"/>
      <c r="J127" s="36"/>
      <c r="K127" s="36"/>
      <c r="L127" s="39"/>
      <c r="M127" s="189"/>
      <c r="N127" s="190"/>
      <c r="O127" s="64"/>
      <c r="P127" s="64"/>
      <c r="Q127" s="64"/>
      <c r="R127" s="64"/>
      <c r="S127" s="64"/>
      <c r="T127" s="65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131</v>
      </c>
      <c r="AU127" s="17" t="s">
        <v>82</v>
      </c>
    </row>
    <row r="128" spans="1:65" s="2" customFormat="1" ht="16.5" customHeight="1">
      <c r="A128" s="34"/>
      <c r="B128" s="35"/>
      <c r="C128" s="224">
        <v>31</v>
      </c>
      <c r="D128" s="224" t="s">
        <v>244</v>
      </c>
      <c r="E128" s="225" t="s">
        <v>638</v>
      </c>
      <c r="F128" s="226" t="s">
        <v>639</v>
      </c>
      <c r="G128" s="227" t="s">
        <v>371</v>
      </c>
      <c r="H128" s="228">
        <v>1</v>
      </c>
      <c r="I128" s="229"/>
      <c r="J128" s="230">
        <f>ROUND(I128*H128,2)</f>
        <v>0</v>
      </c>
      <c r="K128" s="226" t="s">
        <v>128</v>
      </c>
      <c r="L128" s="231"/>
      <c r="M128" s="232" t="s">
        <v>18</v>
      </c>
      <c r="N128" s="233" t="s">
        <v>45</v>
      </c>
      <c r="O128" s="64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4" t="s">
        <v>331</v>
      </c>
      <c r="AT128" s="184" t="s">
        <v>244</v>
      </c>
      <c r="AU128" s="184" t="s">
        <v>82</v>
      </c>
      <c r="AY128" s="17" t="s">
        <v>122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7" t="s">
        <v>82</v>
      </c>
      <c r="BK128" s="185">
        <f>ROUND(I128*H128,2)</f>
        <v>0</v>
      </c>
      <c r="BL128" s="17" t="s">
        <v>233</v>
      </c>
      <c r="BM128" s="184" t="s">
        <v>468</v>
      </c>
    </row>
    <row r="129" spans="1:65" s="2" customFormat="1" ht="21.75" customHeight="1">
      <c r="A129" s="34"/>
      <c r="B129" s="35"/>
      <c r="C129" s="173">
        <v>32</v>
      </c>
      <c r="D129" s="173" t="s">
        <v>124</v>
      </c>
      <c r="E129" s="174" t="s">
        <v>640</v>
      </c>
      <c r="F129" s="175" t="s">
        <v>641</v>
      </c>
      <c r="G129" s="176" t="s">
        <v>371</v>
      </c>
      <c r="H129" s="177">
        <v>6</v>
      </c>
      <c r="I129" s="178"/>
      <c r="J129" s="179">
        <f>ROUND(I129*H129,2)</f>
        <v>0</v>
      </c>
      <c r="K129" s="175" t="s">
        <v>128</v>
      </c>
      <c r="L129" s="39"/>
      <c r="M129" s="180" t="s">
        <v>18</v>
      </c>
      <c r="N129" s="181" t="s">
        <v>45</v>
      </c>
      <c r="O129" s="64"/>
      <c r="P129" s="182">
        <f>O129*H129</f>
        <v>0</v>
      </c>
      <c r="Q129" s="182">
        <v>0</v>
      </c>
      <c r="R129" s="182">
        <f>Q129*H129</f>
        <v>0</v>
      </c>
      <c r="S129" s="182">
        <v>0</v>
      </c>
      <c r="T129" s="183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4" t="s">
        <v>233</v>
      </c>
      <c r="AT129" s="184" t="s">
        <v>124</v>
      </c>
      <c r="AU129" s="184" t="s">
        <v>82</v>
      </c>
      <c r="AY129" s="17" t="s">
        <v>122</v>
      </c>
      <c r="BE129" s="185">
        <f>IF(N129="základní",J129,0)</f>
        <v>0</v>
      </c>
      <c r="BF129" s="185">
        <f>IF(N129="snížená",J129,0)</f>
        <v>0</v>
      </c>
      <c r="BG129" s="185">
        <f>IF(N129="zákl. přenesená",J129,0)</f>
        <v>0</v>
      </c>
      <c r="BH129" s="185">
        <f>IF(N129="sníž. přenesená",J129,0)</f>
        <v>0</v>
      </c>
      <c r="BI129" s="185">
        <f>IF(N129="nulová",J129,0)</f>
        <v>0</v>
      </c>
      <c r="BJ129" s="17" t="s">
        <v>82</v>
      </c>
      <c r="BK129" s="185">
        <f>ROUND(I129*H129,2)</f>
        <v>0</v>
      </c>
      <c r="BL129" s="17" t="s">
        <v>233</v>
      </c>
      <c r="BM129" s="184" t="s">
        <v>479</v>
      </c>
    </row>
    <row r="130" spans="1:65" s="2" customFormat="1">
      <c r="A130" s="34"/>
      <c r="B130" s="35"/>
      <c r="C130" s="36"/>
      <c r="D130" s="186" t="s">
        <v>131</v>
      </c>
      <c r="E130" s="36"/>
      <c r="F130" s="187" t="s">
        <v>642</v>
      </c>
      <c r="G130" s="36"/>
      <c r="H130" s="36"/>
      <c r="I130" s="188"/>
      <c r="J130" s="36"/>
      <c r="K130" s="36"/>
      <c r="L130" s="39"/>
      <c r="M130" s="189"/>
      <c r="N130" s="190"/>
      <c r="O130" s="64"/>
      <c r="P130" s="64"/>
      <c r="Q130" s="64"/>
      <c r="R130" s="64"/>
      <c r="S130" s="64"/>
      <c r="T130" s="65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131</v>
      </c>
      <c r="AU130" s="17" t="s">
        <v>82</v>
      </c>
    </row>
    <row r="131" spans="1:65" s="2" customFormat="1" ht="16.5" customHeight="1">
      <c r="A131" s="34"/>
      <c r="B131" s="35"/>
      <c r="C131" s="224">
        <v>33</v>
      </c>
      <c r="D131" s="224" t="s">
        <v>244</v>
      </c>
      <c r="E131" s="225" t="s">
        <v>643</v>
      </c>
      <c r="F131" s="226" t="s">
        <v>644</v>
      </c>
      <c r="G131" s="227" t="s">
        <v>591</v>
      </c>
      <c r="H131" s="228">
        <v>6</v>
      </c>
      <c r="I131" s="229"/>
      <c r="J131" s="230">
        <f>ROUND(I131*H131,2)</f>
        <v>0</v>
      </c>
      <c r="K131" s="226" t="s">
        <v>18</v>
      </c>
      <c r="L131" s="231"/>
      <c r="M131" s="232" t="s">
        <v>18</v>
      </c>
      <c r="N131" s="233" t="s">
        <v>45</v>
      </c>
      <c r="O131" s="64"/>
      <c r="P131" s="182">
        <f>O131*H131</f>
        <v>0</v>
      </c>
      <c r="Q131" s="182">
        <v>0</v>
      </c>
      <c r="R131" s="182">
        <f>Q131*H131</f>
        <v>0</v>
      </c>
      <c r="S131" s="182">
        <v>0</v>
      </c>
      <c r="T131" s="183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4" t="s">
        <v>331</v>
      </c>
      <c r="AT131" s="184" t="s">
        <v>244</v>
      </c>
      <c r="AU131" s="184" t="s">
        <v>82</v>
      </c>
      <c r="AY131" s="17" t="s">
        <v>122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7" t="s">
        <v>82</v>
      </c>
      <c r="BK131" s="185">
        <f>ROUND(I131*H131,2)</f>
        <v>0</v>
      </c>
      <c r="BL131" s="17" t="s">
        <v>233</v>
      </c>
      <c r="BM131" s="184" t="s">
        <v>488</v>
      </c>
    </row>
    <row r="132" spans="1:65" s="2" customFormat="1" ht="21.75" customHeight="1">
      <c r="A132" s="34"/>
      <c r="B132" s="35"/>
      <c r="C132" s="173">
        <v>34</v>
      </c>
      <c r="D132" s="173" t="s">
        <v>124</v>
      </c>
      <c r="E132" s="174" t="s">
        <v>645</v>
      </c>
      <c r="F132" s="175" t="s">
        <v>646</v>
      </c>
      <c r="G132" s="176" t="s">
        <v>371</v>
      </c>
      <c r="H132" s="177">
        <v>10</v>
      </c>
      <c r="I132" s="178"/>
      <c r="J132" s="179">
        <f>ROUND(I132*H132,2)</f>
        <v>0</v>
      </c>
      <c r="K132" s="175" t="s">
        <v>128</v>
      </c>
      <c r="L132" s="39"/>
      <c r="M132" s="180" t="s">
        <v>18</v>
      </c>
      <c r="N132" s="181" t="s">
        <v>45</v>
      </c>
      <c r="O132" s="64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4" t="s">
        <v>233</v>
      </c>
      <c r="AT132" s="184" t="s">
        <v>124</v>
      </c>
      <c r="AU132" s="184" t="s">
        <v>82</v>
      </c>
      <c r="AY132" s="17" t="s">
        <v>122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7" t="s">
        <v>82</v>
      </c>
      <c r="BK132" s="185">
        <f>ROUND(I132*H132,2)</f>
        <v>0</v>
      </c>
      <c r="BL132" s="17" t="s">
        <v>233</v>
      </c>
      <c r="BM132" s="184" t="s">
        <v>647</v>
      </c>
    </row>
    <row r="133" spans="1:65" s="2" customFormat="1">
      <c r="A133" s="34"/>
      <c r="B133" s="35"/>
      <c r="C133" s="36"/>
      <c r="D133" s="186" t="s">
        <v>131</v>
      </c>
      <c r="E133" s="36"/>
      <c r="F133" s="187" t="s">
        <v>648</v>
      </c>
      <c r="G133" s="36"/>
      <c r="H133" s="36"/>
      <c r="I133" s="188"/>
      <c r="J133" s="36"/>
      <c r="K133" s="36"/>
      <c r="L133" s="39"/>
      <c r="M133" s="189"/>
      <c r="N133" s="190"/>
      <c r="O133" s="64"/>
      <c r="P133" s="64"/>
      <c r="Q133" s="64"/>
      <c r="R133" s="64"/>
      <c r="S133" s="64"/>
      <c r="T133" s="65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131</v>
      </c>
      <c r="AU133" s="17" t="s">
        <v>82</v>
      </c>
    </row>
    <row r="134" spans="1:65" s="2" customFormat="1" ht="21.75" customHeight="1">
      <c r="A134" s="34"/>
      <c r="B134" s="35"/>
      <c r="C134" s="173">
        <v>35</v>
      </c>
      <c r="D134" s="173" t="s">
        <v>124</v>
      </c>
      <c r="E134" s="174" t="s">
        <v>649</v>
      </c>
      <c r="F134" s="175" t="s">
        <v>650</v>
      </c>
      <c r="G134" s="176" t="s">
        <v>371</v>
      </c>
      <c r="H134" s="177">
        <v>24</v>
      </c>
      <c r="I134" s="178"/>
      <c r="J134" s="179">
        <f>ROUND(I134*H134,2)</f>
        <v>0</v>
      </c>
      <c r="K134" s="175" t="s">
        <v>128</v>
      </c>
      <c r="L134" s="39"/>
      <c r="M134" s="180" t="s">
        <v>18</v>
      </c>
      <c r="N134" s="181" t="s">
        <v>45</v>
      </c>
      <c r="O134" s="64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4" t="s">
        <v>233</v>
      </c>
      <c r="AT134" s="184" t="s">
        <v>124</v>
      </c>
      <c r="AU134" s="184" t="s">
        <v>82</v>
      </c>
      <c r="AY134" s="17" t="s">
        <v>122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7" t="s">
        <v>82</v>
      </c>
      <c r="BK134" s="185">
        <f>ROUND(I134*H134,2)</f>
        <v>0</v>
      </c>
      <c r="BL134" s="17" t="s">
        <v>233</v>
      </c>
      <c r="BM134" s="184" t="s">
        <v>651</v>
      </c>
    </row>
    <row r="135" spans="1:65" s="2" customFormat="1">
      <c r="A135" s="34"/>
      <c r="B135" s="35"/>
      <c r="C135" s="36"/>
      <c r="D135" s="186" t="s">
        <v>131</v>
      </c>
      <c r="E135" s="36"/>
      <c r="F135" s="187" t="s">
        <v>652</v>
      </c>
      <c r="G135" s="36"/>
      <c r="H135" s="36"/>
      <c r="I135" s="188"/>
      <c r="J135" s="36"/>
      <c r="K135" s="36"/>
      <c r="L135" s="39"/>
      <c r="M135" s="189"/>
      <c r="N135" s="190"/>
      <c r="O135" s="64"/>
      <c r="P135" s="64"/>
      <c r="Q135" s="64"/>
      <c r="R135" s="64"/>
      <c r="S135" s="64"/>
      <c r="T135" s="65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7" t="s">
        <v>131</v>
      </c>
      <c r="AU135" s="17" t="s">
        <v>82</v>
      </c>
    </row>
    <row r="136" spans="1:65" s="2" customFormat="1" ht="16.5" customHeight="1">
      <c r="A136" s="34"/>
      <c r="B136" s="35"/>
      <c r="C136" s="173">
        <v>36</v>
      </c>
      <c r="D136" s="173" t="s">
        <v>124</v>
      </c>
      <c r="E136" s="174" t="s">
        <v>653</v>
      </c>
      <c r="F136" s="175" t="s">
        <v>654</v>
      </c>
      <c r="G136" s="176" t="s">
        <v>192</v>
      </c>
      <c r="H136" s="177">
        <v>4</v>
      </c>
      <c r="I136" s="178"/>
      <c r="J136" s="179">
        <f>ROUND(I136*H136,2)</f>
        <v>0</v>
      </c>
      <c r="K136" s="175" t="s">
        <v>128</v>
      </c>
      <c r="L136" s="39"/>
      <c r="M136" s="180" t="s">
        <v>18</v>
      </c>
      <c r="N136" s="181" t="s">
        <v>45</v>
      </c>
      <c r="O136" s="64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4" t="s">
        <v>233</v>
      </c>
      <c r="AT136" s="184" t="s">
        <v>124</v>
      </c>
      <c r="AU136" s="184" t="s">
        <v>82</v>
      </c>
      <c r="AY136" s="17" t="s">
        <v>122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7" t="s">
        <v>82</v>
      </c>
      <c r="BK136" s="185">
        <f>ROUND(I136*H136,2)</f>
        <v>0</v>
      </c>
      <c r="BL136" s="17" t="s">
        <v>233</v>
      </c>
      <c r="BM136" s="184" t="s">
        <v>655</v>
      </c>
    </row>
    <row r="137" spans="1:65" s="2" customFormat="1">
      <c r="A137" s="34"/>
      <c r="B137" s="35"/>
      <c r="C137" s="36"/>
      <c r="D137" s="186" t="s">
        <v>131</v>
      </c>
      <c r="E137" s="36"/>
      <c r="F137" s="187" t="s">
        <v>656</v>
      </c>
      <c r="G137" s="36"/>
      <c r="H137" s="36"/>
      <c r="I137" s="188"/>
      <c r="J137" s="36"/>
      <c r="K137" s="36"/>
      <c r="L137" s="39"/>
      <c r="M137" s="189"/>
      <c r="N137" s="190"/>
      <c r="O137" s="64"/>
      <c r="P137" s="64"/>
      <c r="Q137" s="64"/>
      <c r="R137" s="64"/>
      <c r="S137" s="64"/>
      <c r="T137" s="65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131</v>
      </c>
      <c r="AU137" s="17" t="s">
        <v>82</v>
      </c>
    </row>
    <row r="138" spans="1:65" s="2" customFormat="1" ht="16.5" customHeight="1">
      <c r="A138" s="34"/>
      <c r="B138" s="35"/>
      <c r="C138" s="224">
        <v>37</v>
      </c>
      <c r="D138" s="224" t="s">
        <v>244</v>
      </c>
      <c r="E138" s="225" t="s">
        <v>657</v>
      </c>
      <c r="F138" s="226" t="s">
        <v>658</v>
      </c>
      <c r="G138" s="227" t="s">
        <v>247</v>
      </c>
      <c r="H138" s="228">
        <v>2.6</v>
      </c>
      <c r="I138" s="229"/>
      <c r="J138" s="230">
        <f>ROUND(I138*H138,2)</f>
        <v>0</v>
      </c>
      <c r="K138" s="226" t="s">
        <v>128</v>
      </c>
      <c r="L138" s="231"/>
      <c r="M138" s="232" t="s">
        <v>18</v>
      </c>
      <c r="N138" s="233" t="s">
        <v>45</v>
      </c>
      <c r="O138" s="64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4" t="s">
        <v>331</v>
      </c>
      <c r="AT138" s="184" t="s">
        <v>244</v>
      </c>
      <c r="AU138" s="184" t="s">
        <v>82</v>
      </c>
      <c r="AY138" s="17" t="s">
        <v>122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7" t="s">
        <v>82</v>
      </c>
      <c r="BK138" s="185">
        <f>ROUND(I138*H138,2)</f>
        <v>0</v>
      </c>
      <c r="BL138" s="17" t="s">
        <v>233</v>
      </c>
      <c r="BM138" s="184" t="s">
        <v>659</v>
      </c>
    </row>
    <row r="139" spans="1:65" s="2" customFormat="1" ht="16.5" customHeight="1">
      <c r="A139" s="34"/>
      <c r="B139" s="35"/>
      <c r="C139" s="173">
        <v>38</v>
      </c>
      <c r="D139" s="173" t="s">
        <v>124</v>
      </c>
      <c r="E139" s="174" t="s">
        <v>660</v>
      </c>
      <c r="F139" s="175" t="s">
        <v>661</v>
      </c>
      <c r="G139" s="176" t="s">
        <v>371</v>
      </c>
      <c r="H139" s="177">
        <v>4</v>
      </c>
      <c r="I139" s="178"/>
      <c r="J139" s="179">
        <f>ROUND(I139*H139,2)</f>
        <v>0</v>
      </c>
      <c r="K139" s="175" t="s">
        <v>128</v>
      </c>
      <c r="L139" s="39"/>
      <c r="M139" s="180" t="s">
        <v>18</v>
      </c>
      <c r="N139" s="181" t="s">
        <v>45</v>
      </c>
      <c r="O139" s="64"/>
      <c r="P139" s="182">
        <f>O139*H139</f>
        <v>0</v>
      </c>
      <c r="Q139" s="182">
        <v>0</v>
      </c>
      <c r="R139" s="182">
        <f>Q139*H139</f>
        <v>0</v>
      </c>
      <c r="S139" s="182">
        <v>0</v>
      </c>
      <c r="T139" s="183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4" t="s">
        <v>233</v>
      </c>
      <c r="AT139" s="184" t="s">
        <v>124</v>
      </c>
      <c r="AU139" s="184" t="s">
        <v>82</v>
      </c>
      <c r="AY139" s="17" t="s">
        <v>122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7" t="s">
        <v>82</v>
      </c>
      <c r="BK139" s="185">
        <f>ROUND(I139*H139,2)</f>
        <v>0</v>
      </c>
      <c r="BL139" s="17" t="s">
        <v>233</v>
      </c>
      <c r="BM139" s="184" t="s">
        <v>662</v>
      </c>
    </row>
    <row r="140" spans="1:65" s="2" customFormat="1">
      <c r="A140" s="34"/>
      <c r="B140" s="35"/>
      <c r="C140" s="36"/>
      <c r="D140" s="186" t="s">
        <v>131</v>
      </c>
      <c r="E140" s="36"/>
      <c r="F140" s="187" t="s">
        <v>663</v>
      </c>
      <c r="G140" s="36"/>
      <c r="H140" s="36"/>
      <c r="I140" s="188"/>
      <c r="J140" s="36"/>
      <c r="K140" s="36"/>
      <c r="L140" s="39"/>
      <c r="M140" s="189"/>
      <c r="N140" s="190"/>
      <c r="O140" s="64"/>
      <c r="P140" s="64"/>
      <c r="Q140" s="64"/>
      <c r="R140" s="64"/>
      <c r="S140" s="64"/>
      <c r="T140" s="65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7" t="s">
        <v>131</v>
      </c>
      <c r="AU140" s="17" t="s">
        <v>82</v>
      </c>
    </row>
    <row r="141" spans="1:65" s="2" customFormat="1" ht="16.5" customHeight="1">
      <c r="A141" s="34"/>
      <c r="B141" s="35"/>
      <c r="C141" s="224">
        <v>39</v>
      </c>
      <c r="D141" s="224" t="s">
        <v>244</v>
      </c>
      <c r="E141" s="225" t="s">
        <v>664</v>
      </c>
      <c r="F141" s="226" t="s">
        <v>665</v>
      </c>
      <c r="G141" s="227" t="s">
        <v>371</v>
      </c>
      <c r="H141" s="228">
        <v>2</v>
      </c>
      <c r="I141" s="229"/>
      <c r="J141" s="230">
        <f>ROUND(I141*H141,2)</f>
        <v>0</v>
      </c>
      <c r="K141" s="226" t="s">
        <v>128</v>
      </c>
      <c r="L141" s="231"/>
      <c r="M141" s="232" t="s">
        <v>18</v>
      </c>
      <c r="N141" s="233" t="s">
        <v>45</v>
      </c>
      <c r="O141" s="64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4" t="s">
        <v>331</v>
      </c>
      <c r="AT141" s="184" t="s">
        <v>244</v>
      </c>
      <c r="AU141" s="184" t="s">
        <v>82</v>
      </c>
      <c r="AY141" s="17" t="s">
        <v>122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7" t="s">
        <v>82</v>
      </c>
      <c r="BK141" s="185">
        <f>ROUND(I141*H141,2)</f>
        <v>0</v>
      </c>
      <c r="BL141" s="17" t="s">
        <v>233</v>
      </c>
      <c r="BM141" s="184" t="s">
        <v>666</v>
      </c>
    </row>
    <row r="142" spans="1:65" s="2" customFormat="1" ht="16.5" customHeight="1">
      <c r="A142" s="34"/>
      <c r="B142" s="35"/>
      <c r="C142" s="224">
        <v>40</v>
      </c>
      <c r="D142" s="224" t="s">
        <v>244</v>
      </c>
      <c r="E142" s="225" t="s">
        <v>667</v>
      </c>
      <c r="F142" s="226" t="s">
        <v>668</v>
      </c>
      <c r="G142" s="227" t="s">
        <v>371</v>
      </c>
      <c r="H142" s="228">
        <v>2</v>
      </c>
      <c r="I142" s="229"/>
      <c r="J142" s="230">
        <f>ROUND(I142*H142,2)</f>
        <v>0</v>
      </c>
      <c r="K142" s="226" t="s">
        <v>128</v>
      </c>
      <c r="L142" s="231"/>
      <c r="M142" s="232" t="s">
        <v>18</v>
      </c>
      <c r="N142" s="233" t="s">
        <v>45</v>
      </c>
      <c r="O142" s="64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4" t="s">
        <v>331</v>
      </c>
      <c r="AT142" s="184" t="s">
        <v>244</v>
      </c>
      <c r="AU142" s="184" t="s">
        <v>82</v>
      </c>
      <c r="AY142" s="17" t="s">
        <v>122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7" t="s">
        <v>82</v>
      </c>
      <c r="BK142" s="185">
        <f>ROUND(I142*H142,2)</f>
        <v>0</v>
      </c>
      <c r="BL142" s="17" t="s">
        <v>233</v>
      </c>
      <c r="BM142" s="184" t="s">
        <v>669</v>
      </c>
    </row>
    <row r="143" spans="1:65" s="2" customFormat="1" ht="16.5" customHeight="1">
      <c r="A143" s="34"/>
      <c r="B143" s="35"/>
      <c r="C143" s="173">
        <v>41</v>
      </c>
      <c r="D143" s="173" t="s">
        <v>124</v>
      </c>
      <c r="E143" s="174" t="s">
        <v>670</v>
      </c>
      <c r="F143" s="175" t="s">
        <v>671</v>
      </c>
      <c r="G143" s="176" t="s">
        <v>672</v>
      </c>
      <c r="H143" s="177">
        <v>2</v>
      </c>
      <c r="I143" s="178"/>
      <c r="J143" s="179">
        <f>ROUND(I143*H143,2)</f>
        <v>0</v>
      </c>
      <c r="K143" s="175" t="s">
        <v>128</v>
      </c>
      <c r="L143" s="39"/>
      <c r="M143" s="180" t="s">
        <v>18</v>
      </c>
      <c r="N143" s="181" t="s">
        <v>45</v>
      </c>
      <c r="O143" s="64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4" t="s">
        <v>233</v>
      </c>
      <c r="AT143" s="184" t="s">
        <v>124</v>
      </c>
      <c r="AU143" s="184" t="s">
        <v>82</v>
      </c>
      <c r="AY143" s="17" t="s">
        <v>122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7" t="s">
        <v>82</v>
      </c>
      <c r="BK143" s="185">
        <f>ROUND(I143*H143,2)</f>
        <v>0</v>
      </c>
      <c r="BL143" s="17" t="s">
        <v>233</v>
      </c>
      <c r="BM143" s="184" t="s">
        <v>673</v>
      </c>
    </row>
    <row r="144" spans="1:65" s="2" customFormat="1">
      <c r="A144" s="34"/>
      <c r="B144" s="35"/>
      <c r="C144" s="36"/>
      <c r="D144" s="186" t="s">
        <v>131</v>
      </c>
      <c r="E144" s="36"/>
      <c r="F144" s="187" t="s">
        <v>674</v>
      </c>
      <c r="G144" s="36"/>
      <c r="H144" s="36"/>
      <c r="I144" s="188"/>
      <c r="J144" s="36"/>
      <c r="K144" s="36"/>
      <c r="L144" s="39"/>
      <c r="M144" s="189"/>
      <c r="N144" s="190"/>
      <c r="O144" s="64"/>
      <c r="P144" s="64"/>
      <c r="Q144" s="64"/>
      <c r="R144" s="64"/>
      <c r="S144" s="64"/>
      <c r="T144" s="65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7" t="s">
        <v>131</v>
      </c>
      <c r="AU144" s="17" t="s">
        <v>82</v>
      </c>
    </row>
    <row r="145" spans="1:65" s="2" customFormat="1" ht="16.5" customHeight="1">
      <c r="A145" s="34"/>
      <c r="B145" s="35"/>
      <c r="C145" s="173">
        <v>42</v>
      </c>
      <c r="D145" s="173" t="s">
        <v>124</v>
      </c>
      <c r="E145" s="174" t="s">
        <v>675</v>
      </c>
      <c r="F145" s="175" t="s">
        <v>676</v>
      </c>
      <c r="G145" s="176" t="s">
        <v>577</v>
      </c>
      <c r="H145" s="177">
        <v>2</v>
      </c>
      <c r="I145" s="178"/>
      <c r="J145" s="179">
        <f>ROUND(I145*H145,2)</f>
        <v>0</v>
      </c>
      <c r="K145" s="175" t="s">
        <v>18</v>
      </c>
      <c r="L145" s="39"/>
      <c r="M145" s="180" t="s">
        <v>18</v>
      </c>
      <c r="N145" s="181" t="s">
        <v>45</v>
      </c>
      <c r="O145" s="64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4" t="s">
        <v>233</v>
      </c>
      <c r="AT145" s="184" t="s">
        <v>124</v>
      </c>
      <c r="AU145" s="184" t="s">
        <v>82</v>
      </c>
      <c r="AY145" s="17" t="s">
        <v>122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7" t="s">
        <v>82</v>
      </c>
      <c r="BK145" s="185">
        <f>ROUND(I145*H145,2)</f>
        <v>0</v>
      </c>
      <c r="BL145" s="17" t="s">
        <v>233</v>
      </c>
      <c r="BM145" s="184" t="s">
        <v>677</v>
      </c>
    </row>
    <row r="146" spans="1:65" s="2" customFormat="1" ht="16.5" customHeight="1">
      <c r="A146" s="34"/>
      <c r="B146" s="35"/>
      <c r="C146" s="173">
        <v>43</v>
      </c>
      <c r="D146" s="173" t="s">
        <v>124</v>
      </c>
      <c r="E146" s="174" t="s">
        <v>678</v>
      </c>
      <c r="F146" s="175" t="s">
        <v>679</v>
      </c>
      <c r="G146" s="176" t="s">
        <v>577</v>
      </c>
      <c r="H146" s="177">
        <v>1</v>
      </c>
      <c r="I146" s="178"/>
      <c r="J146" s="179">
        <f>ROUND(I146*H146,2)</f>
        <v>0</v>
      </c>
      <c r="K146" s="175" t="s">
        <v>128</v>
      </c>
      <c r="L146" s="39"/>
      <c r="M146" s="180" t="s">
        <v>18</v>
      </c>
      <c r="N146" s="181" t="s">
        <v>45</v>
      </c>
      <c r="O146" s="64"/>
      <c r="P146" s="182">
        <f>O146*H146</f>
        <v>0</v>
      </c>
      <c r="Q146" s="182">
        <v>0</v>
      </c>
      <c r="R146" s="182">
        <f>Q146*H146</f>
        <v>0</v>
      </c>
      <c r="S146" s="182">
        <v>0</v>
      </c>
      <c r="T146" s="183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4" t="s">
        <v>233</v>
      </c>
      <c r="AT146" s="184" t="s">
        <v>124</v>
      </c>
      <c r="AU146" s="184" t="s">
        <v>82</v>
      </c>
      <c r="AY146" s="17" t="s">
        <v>122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7" t="s">
        <v>82</v>
      </c>
      <c r="BK146" s="185">
        <f>ROUND(I146*H146,2)</f>
        <v>0</v>
      </c>
      <c r="BL146" s="17" t="s">
        <v>233</v>
      </c>
      <c r="BM146" s="184" t="s">
        <v>680</v>
      </c>
    </row>
    <row r="147" spans="1:65" s="2" customFormat="1">
      <c r="A147" s="34"/>
      <c r="B147" s="35"/>
      <c r="C147" s="36"/>
      <c r="D147" s="186" t="s">
        <v>131</v>
      </c>
      <c r="E147" s="36"/>
      <c r="F147" s="187" t="s">
        <v>681</v>
      </c>
      <c r="G147" s="36"/>
      <c r="H147" s="36"/>
      <c r="I147" s="188"/>
      <c r="J147" s="36"/>
      <c r="K147" s="36"/>
      <c r="L147" s="39"/>
      <c r="M147" s="189"/>
      <c r="N147" s="190"/>
      <c r="O147" s="64"/>
      <c r="P147" s="64"/>
      <c r="Q147" s="64"/>
      <c r="R147" s="64"/>
      <c r="S147" s="64"/>
      <c r="T147" s="65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7" t="s">
        <v>131</v>
      </c>
      <c r="AU147" s="17" t="s">
        <v>82</v>
      </c>
    </row>
    <row r="148" spans="1:65" s="2" customFormat="1" ht="78">
      <c r="A148" s="34"/>
      <c r="B148" s="35"/>
      <c r="C148" s="36"/>
      <c r="D148" s="193" t="s">
        <v>316</v>
      </c>
      <c r="E148" s="36"/>
      <c r="F148" s="234" t="s">
        <v>682</v>
      </c>
      <c r="G148" s="36"/>
      <c r="H148" s="36"/>
      <c r="I148" s="188"/>
      <c r="J148" s="36"/>
      <c r="K148" s="36"/>
      <c r="L148" s="39"/>
      <c r="M148" s="189"/>
      <c r="N148" s="190"/>
      <c r="O148" s="64"/>
      <c r="P148" s="64"/>
      <c r="Q148" s="64"/>
      <c r="R148" s="64"/>
      <c r="S148" s="64"/>
      <c r="T148" s="65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7" t="s">
        <v>316</v>
      </c>
      <c r="AU148" s="17" t="s">
        <v>82</v>
      </c>
    </row>
    <row r="149" spans="1:65" s="2" customFormat="1" ht="16.5" customHeight="1">
      <c r="A149" s="34"/>
      <c r="B149" s="35"/>
      <c r="C149" s="173">
        <v>44</v>
      </c>
      <c r="D149" s="173" t="s">
        <v>124</v>
      </c>
      <c r="E149" s="174" t="s">
        <v>683</v>
      </c>
      <c r="F149" s="175" t="s">
        <v>684</v>
      </c>
      <c r="G149" s="176" t="s">
        <v>371</v>
      </c>
      <c r="H149" s="177">
        <v>1</v>
      </c>
      <c r="I149" s="178"/>
      <c r="J149" s="179">
        <f>ROUND(I149*H149,2)</f>
        <v>0</v>
      </c>
      <c r="K149" s="175" t="s">
        <v>128</v>
      </c>
      <c r="L149" s="39"/>
      <c r="M149" s="180" t="s">
        <v>18</v>
      </c>
      <c r="N149" s="181" t="s">
        <v>45</v>
      </c>
      <c r="O149" s="64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4" t="s">
        <v>233</v>
      </c>
      <c r="AT149" s="184" t="s">
        <v>124</v>
      </c>
      <c r="AU149" s="184" t="s">
        <v>82</v>
      </c>
      <c r="AY149" s="17" t="s">
        <v>122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7" t="s">
        <v>82</v>
      </c>
      <c r="BK149" s="185">
        <f>ROUND(I149*H149,2)</f>
        <v>0</v>
      </c>
      <c r="BL149" s="17" t="s">
        <v>233</v>
      </c>
      <c r="BM149" s="184" t="s">
        <v>685</v>
      </c>
    </row>
    <row r="150" spans="1:65" s="2" customFormat="1">
      <c r="A150" s="34"/>
      <c r="B150" s="35"/>
      <c r="C150" s="36"/>
      <c r="D150" s="186" t="s">
        <v>131</v>
      </c>
      <c r="E150" s="36"/>
      <c r="F150" s="187" t="s">
        <v>686</v>
      </c>
      <c r="G150" s="36"/>
      <c r="H150" s="36"/>
      <c r="I150" s="188"/>
      <c r="J150" s="36"/>
      <c r="K150" s="36"/>
      <c r="L150" s="39"/>
      <c r="M150" s="189"/>
      <c r="N150" s="190"/>
      <c r="O150" s="64"/>
      <c r="P150" s="64"/>
      <c r="Q150" s="64"/>
      <c r="R150" s="64"/>
      <c r="S150" s="64"/>
      <c r="T150" s="65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131</v>
      </c>
      <c r="AU150" s="17" t="s">
        <v>82</v>
      </c>
    </row>
    <row r="151" spans="1:65" s="12" customFormat="1" ht="25.9" customHeight="1">
      <c r="B151" s="157"/>
      <c r="C151" s="158"/>
      <c r="D151" s="159" t="s">
        <v>73</v>
      </c>
      <c r="E151" s="160" t="s">
        <v>687</v>
      </c>
      <c r="F151" s="160" t="s">
        <v>688</v>
      </c>
      <c r="G151" s="158"/>
      <c r="H151" s="158"/>
      <c r="I151" s="161"/>
      <c r="J151" s="162">
        <f>BK151</f>
        <v>0</v>
      </c>
      <c r="K151" s="158"/>
      <c r="L151" s="163"/>
      <c r="M151" s="164"/>
      <c r="N151" s="165"/>
      <c r="O151" s="165"/>
      <c r="P151" s="166">
        <f>SUM(P152:P226)</f>
        <v>0</v>
      </c>
      <c r="Q151" s="165"/>
      <c r="R151" s="166">
        <f>SUM(R152:R226)</f>
        <v>0</v>
      </c>
      <c r="S151" s="165"/>
      <c r="T151" s="167">
        <f>SUM(T152:T226)</f>
        <v>0</v>
      </c>
      <c r="AR151" s="168" t="s">
        <v>145</v>
      </c>
      <c r="AT151" s="169" t="s">
        <v>73</v>
      </c>
      <c r="AU151" s="169" t="s">
        <v>74</v>
      </c>
      <c r="AY151" s="168" t="s">
        <v>122</v>
      </c>
      <c r="BK151" s="170">
        <f>SUM(BK152:BK226)</f>
        <v>0</v>
      </c>
    </row>
    <row r="152" spans="1:65" s="2" customFormat="1" ht="16.5" customHeight="1">
      <c r="A152" s="34"/>
      <c r="B152" s="35"/>
      <c r="C152" s="173">
        <v>45</v>
      </c>
      <c r="D152" s="173" t="s">
        <v>124</v>
      </c>
      <c r="E152" s="174" t="s">
        <v>689</v>
      </c>
      <c r="F152" s="175" t="s">
        <v>690</v>
      </c>
      <c r="G152" s="176" t="s">
        <v>207</v>
      </c>
      <c r="H152" s="177">
        <v>2</v>
      </c>
      <c r="I152" s="178"/>
      <c r="J152" s="179">
        <f>ROUND(I152*H152,2)</f>
        <v>0</v>
      </c>
      <c r="K152" s="175" t="s">
        <v>128</v>
      </c>
      <c r="L152" s="39"/>
      <c r="M152" s="180" t="s">
        <v>18</v>
      </c>
      <c r="N152" s="181" t="s">
        <v>45</v>
      </c>
      <c r="O152" s="64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4" t="s">
        <v>651</v>
      </c>
      <c r="AT152" s="184" t="s">
        <v>124</v>
      </c>
      <c r="AU152" s="184" t="s">
        <v>82</v>
      </c>
      <c r="AY152" s="17" t="s">
        <v>122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7" t="s">
        <v>82</v>
      </c>
      <c r="BK152" s="185">
        <f>ROUND(I152*H152,2)</f>
        <v>0</v>
      </c>
      <c r="BL152" s="17" t="s">
        <v>651</v>
      </c>
      <c r="BM152" s="184" t="s">
        <v>691</v>
      </c>
    </row>
    <row r="153" spans="1:65" s="2" customFormat="1">
      <c r="A153" s="34"/>
      <c r="B153" s="35"/>
      <c r="C153" s="36"/>
      <c r="D153" s="186" t="s">
        <v>131</v>
      </c>
      <c r="E153" s="36"/>
      <c r="F153" s="187" t="s">
        <v>692</v>
      </c>
      <c r="G153" s="36"/>
      <c r="H153" s="36"/>
      <c r="I153" s="188"/>
      <c r="J153" s="36"/>
      <c r="K153" s="36"/>
      <c r="L153" s="39"/>
      <c r="M153" s="189"/>
      <c r="N153" s="190"/>
      <c r="O153" s="64"/>
      <c r="P153" s="64"/>
      <c r="Q153" s="64"/>
      <c r="R153" s="64"/>
      <c r="S153" s="64"/>
      <c r="T153" s="65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7" t="s">
        <v>131</v>
      </c>
      <c r="AU153" s="17" t="s">
        <v>82</v>
      </c>
    </row>
    <row r="154" spans="1:65" s="2" customFormat="1" ht="16.5" customHeight="1">
      <c r="A154" s="34"/>
      <c r="B154" s="35"/>
      <c r="C154" s="173">
        <v>46</v>
      </c>
      <c r="D154" s="173" t="s">
        <v>124</v>
      </c>
      <c r="E154" s="174" t="s">
        <v>693</v>
      </c>
      <c r="F154" s="175" t="s">
        <v>694</v>
      </c>
      <c r="G154" s="176" t="s">
        <v>207</v>
      </c>
      <c r="H154" s="177">
        <v>2</v>
      </c>
      <c r="I154" s="178"/>
      <c r="J154" s="179">
        <f>ROUND(I154*H154,2)</f>
        <v>0</v>
      </c>
      <c r="K154" s="175" t="s">
        <v>128</v>
      </c>
      <c r="L154" s="39"/>
      <c r="M154" s="180" t="s">
        <v>18</v>
      </c>
      <c r="N154" s="181" t="s">
        <v>45</v>
      </c>
      <c r="O154" s="64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4" t="s">
        <v>651</v>
      </c>
      <c r="AT154" s="184" t="s">
        <v>124</v>
      </c>
      <c r="AU154" s="184" t="s">
        <v>82</v>
      </c>
      <c r="AY154" s="17" t="s">
        <v>122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7" t="s">
        <v>82</v>
      </c>
      <c r="BK154" s="185">
        <f>ROUND(I154*H154,2)</f>
        <v>0</v>
      </c>
      <c r="BL154" s="17" t="s">
        <v>651</v>
      </c>
      <c r="BM154" s="184" t="s">
        <v>695</v>
      </c>
    </row>
    <row r="155" spans="1:65" s="2" customFormat="1">
      <c r="A155" s="34"/>
      <c r="B155" s="35"/>
      <c r="C155" s="36"/>
      <c r="D155" s="186" t="s">
        <v>131</v>
      </c>
      <c r="E155" s="36"/>
      <c r="F155" s="187" t="s">
        <v>696</v>
      </c>
      <c r="G155" s="36"/>
      <c r="H155" s="36"/>
      <c r="I155" s="188"/>
      <c r="J155" s="36"/>
      <c r="K155" s="36"/>
      <c r="L155" s="39"/>
      <c r="M155" s="189"/>
      <c r="N155" s="190"/>
      <c r="O155" s="64"/>
      <c r="P155" s="64"/>
      <c r="Q155" s="64"/>
      <c r="R155" s="64"/>
      <c r="S155" s="64"/>
      <c r="T155" s="65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7" t="s">
        <v>131</v>
      </c>
      <c r="AU155" s="17" t="s">
        <v>82</v>
      </c>
    </row>
    <row r="156" spans="1:65" s="2" customFormat="1" ht="16.5" customHeight="1">
      <c r="A156" s="34"/>
      <c r="B156" s="35"/>
      <c r="C156" s="173">
        <v>47</v>
      </c>
      <c r="D156" s="173" t="s">
        <v>124</v>
      </c>
      <c r="E156" s="174" t="s">
        <v>697</v>
      </c>
      <c r="F156" s="175" t="s">
        <v>698</v>
      </c>
      <c r="G156" s="176" t="s">
        <v>192</v>
      </c>
      <c r="H156" s="177">
        <v>2</v>
      </c>
      <c r="I156" s="178"/>
      <c r="J156" s="179">
        <f>ROUND(I156*H156,2)</f>
        <v>0</v>
      </c>
      <c r="K156" s="175" t="s">
        <v>128</v>
      </c>
      <c r="L156" s="39"/>
      <c r="M156" s="180" t="s">
        <v>18</v>
      </c>
      <c r="N156" s="181" t="s">
        <v>45</v>
      </c>
      <c r="O156" s="64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4" t="s">
        <v>651</v>
      </c>
      <c r="AT156" s="184" t="s">
        <v>124</v>
      </c>
      <c r="AU156" s="184" t="s">
        <v>82</v>
      </c>
      <c r="AY156" s="17" t="s">
        <v>122</v>
      </c>
      <c r="BE156" s="185">
        <f>IF(N156="základní",J156,0)</f>
        <v>0</v>
      </c>
      <c r="BF156" s="185">
        <f>IF(N156="snížená",J156,0)</f>
        <v>0</v>
      </c>
      <c r="BG156" s="185">
        <f>IF(N156="zákl. přenesená",J156,0)</f>
        <v>0</v>
      </c>
      <c r="BH156" s="185">
        <f>IF(N156="sníž. přenesená",J156,0)</f>
        <v>0</v>
      </c>
      <c r="BI156" s="185">
        <f>IF(N156="nulová",J156,0)</f>
        <v>0</v>
      </c>
      <c r="BJ156" s="17" t="s">
        <v>82</v>
      </c>
      <c r="BK156" s="185">
        <f>ROUND(I156*H156,2)</f>
        <v>0</v>
      </c>
      <c r="BL156" s="17" t="s">
        <v>651</v>
      </c>
      <c r="BM156" s="184" t="s">
        <v>699</v>
      </c>
    </row>
    <row r="157" spans="1:65" s="2" customFormat="1">
      <c r="A157" s="34"/>
      <c r="B157" s="35"/>
      <c r="C157" s="36"/>
      <c r="D157" s="186" t="s">
        <v>131</v>
      </c>
      <c r="E157" s="36"/>
      <c r="F157" s="187" t="s">
        <v>700</v>
      </c>
      <c r="G157" s="36"/>
      <c r="H157" s="36"/>
      <c r="I157" s="188"/>
      <c r="J157" s="36"/>
      <c r="K157" s="36"/>
      <c r="L157" s="39"/>
      <c r="M157" s="189"/>
      <c r="N157" s="190"/>
      <c r="O157" s="64"/>
      <c r="P157" s="64"/>
      <c r="Q157" s="64"/>
      <c r="R157" s="64"/>
      <c r="S157" s="64"/>
      <c r="T157" s="65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7" t="s">
        <v>131</v>
      </c>
      <c r="AU157" s="17" t="s">
        <v>82</v>
      </c>
    </row>
    <row r="158" spans="1:65" s="2" customFormat="1" ht="16.5" customHeight="1">
      <c r="A158" s="34"/>
      <c r="B158" s="35"/>
      <c r="C158" s="224">
        <v>48</v>
      </c>
      <c r="D158" s="224" t="s">
        <v>244</v>
      </c>
      <c r="E158" s="225" t="s">
        <v>701</v>
      </c>
      <c r="F158" s="226" t="s">
        <v>702</v>
      </c>
      <c r="G158" s="227" t="s">
        <v>192</v>
      </c>
      <c r="H158" s="228">
        <v>2</v>
      </c>
      <c r="I158" s="229"/>
      <c r="J158" s="230">
        <f>ROUND(I158*H158,2)</f>
        <v>0</v>
      </c>
      <c r="K158" s="226" t="s">
        <v>128</v>
      </c>
      <c r="L158" s="231"/>
      <c r="M158" s="232" t="s">
        <v>18</v>
      </c>
      <c r="N158" s="233" t="s">
        <v>45</v>
      </c>
      <c r="O158" s="64"/>
      <c r="P158" s="182">
        <f>O158*H158</f>
        <v>0</v>
      </c>
      <c r="Q158" s="182">
        <v>0</v>
      </c>
      <c r="R158" s="182">
        <f>Q158*H158</f>
        <v>0</v>
      </c>
      <c r="S158" s="182">
        <v>0</v>
      </c>
      <c r="T158" s="183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4" t="s">
        <v>703</v>
      </c>
      <c r="AT158" s="184" t="s">
        <v>244</v>
      </c>
      <c r="AU158" s="184" t="s">
        <v>82</v>
      </c>
      <c r="AY158" s="17" t="s">
        <v>122</v>
      </c>
      <c r="BE158" s="185">
        <f>IF(N158="základní",J158,0)</f>
        <v>0</v>
      </c>
      <c r="BF158" s="185">
        <f>IF(N158="snížená",J158,0)</f>
        <v>0</v>
      </c>
      <c r="BG158" s="185">
        <f>IF(N158="zákl. přenesená",J158,0)</f>
        <v>0</v>
      </c>
      <c r="BH158" s="185">
        <f>IF(N158="sníž. přenesená",J158,0)</f>
        <v>0</v>
      </c>
      <c r="BI158" s="185">
        <f>IF(N158="nulová",J158,0)</f>
        <v>0</v>
      </c>
      <c r="BJ158" s="17" t="s">
        <v>82</v>
      </c>
      <c r="BK158" s="185">
        <f>ROUND(I158*H158,2)</f>
        <v>0</v>
      </c>
      <c r="BL158" s="17" t="s">
        <v>651</v>
      </c>
      <c r="BM158" s="184" t="s">
        <v>704</v>
      </c>
    </row>
    <row r="159" spans="1:65" s="2" customFormat="1" ht="16.5" customHeight="1">
      <c r="A159" s="34"/>
      <c r="B159" s="35"/>
      <c r="C159" s="173">
        <v>49</v>
      </c>
      <c r="D159" s="173" t="s">
        <v>124</v>
      </c>
      <c r="E159" s="174" t="s">
        <v>705</v>
      </c>
      <c r="F159" s="175" t="s">
        <v>706</v>
      </c>
      <c r="G159" s="176" t="s">
        <v>192</v>
      </c>
      <c r="H159" s="177">
        <v>4</v>
      </c>
      <c r="I159" s="178"/>
      <c r="J159" s="179">
        <f>ROUND(I159*H159,2)</f>
        <v>0</v>
      </c>
      <c r="K159" s="175" t="s">
        <v>128</v>
      </c>
      <c r="L159" s="39"/>
      <c r="M159" s="180" t="s">
        <v>18</v>
      </c>
      <c r="N159" s="181" t="s">
        <v>45</v>
      </c>
      <c r="O159" s="64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4" t="s">
        <v>651</v>
      </c>
      <c r="AT159" s="184" t="s">
        <v>124</v>
      </c>
      <c r="AU159" s="184" t="s">
        <v>82</v>
      </c>
      <c r="AY159" s="17" t="s">
        <v>122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7" t="s">
        <v>82</v>
      </c>
      <c r="BK159" s="185">
        <f>ROUND(I159*H159,2)</f>
        <v>0</v>
      </c>
      <c r="BL159" s="17" t="s">
        <v>651</v>
      </c>
      <c r="BM159" s="184" t="s">
        <v>707</v>
      </c>
    </row>
    <row r="160" spans="1:65" s="2" customFormat="1">
      <c r="A160" s="34"/>
      <c r="B160" s="35"/>
      <c r="C160" s="36"/>
      <c r="D160" s="186" t="s">
        <v>131</v>
      </c>
      <c r="E160" s="36"/>
      <c r="F160" s="187" t="s">
        <v>708</v>
      </c>
      <c r="G160" s="36"/>
      <c r="H160" s="36"/>
      <c r="I160" s="188"/>
      <c r="J160" s="36"/>
      <c r="K160" s="36"/>
      <c r="L160" s="39"/>
      <c r="M160" s="189"/>
      <c r="N160" s="190"/>
      <c r="O160" s="64"/>
      <c r="P160" s="64"/>
      <c r="Q160" s="64"/>
      <c r="R160" s="64"/>
      <c r="S160" s="64"/>
      <c r="T160" s="65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7" t="s">
        <v>131</v>
      </c>
      <c r="AU160" s="17" t="s">
        <v>82</v>
      </c>
    </row>
    <row r="161" spans="1:65" s="2" customFormat="1" ht="16.5" customHeight="1">
      <c r="A161" s="34"/>
      <c r="B161" s="35"/>
      <c r="C161" s="224">
        <v>50</v>
      </c>
      <c r="D161" s="224" t="s">
        <v>244</v>
      </c>
      <c r="E161" s="225" t="s">
        <v>709</v>
      </c>
      <c r="F161" s="226" t="s">
        <v>710</v>
      </c>
      <c r="G161" s="227" t="s">
        <v>192</v>
      </c>
      <c r="H161" s="228">
        <v>4</v>
      </c>
      <c r="I161" s="229"/>
      <c r="J161" s="230">
        <f>ROUND(I161*H161,2)</f>
        <v>0</v>
      </c>
      <c r="K161" s="226" t="s">
        <v>128</v>
      </c>
      <c r="L161" s="231"/>
      <c r="M161" s="232" t="s">
        <v>18</v>
      </c>
      <c r="N161" s="233" t="s">
        <v>45</v>
      </c>
      <c r="O161" s="64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4" t="s">
        <v>703</v>
      </c>
      <c r="AT161" s="184" t="s">
        <v>244</v>
      </c>
      <c r="AU161" s="184" t="s">
        <v>82</v>
      </c>
      <c r="AY161" s="17" t="s">
        <v>122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7" t="s">
        <v>82</v>
      </c>
      <c r="BK161" s="185">
        <f>ROUND(I161*H161,2)</f>
        <v>0</v>
      </c>
      <c r="BL161" s="17" t="s">
        <v>651</v>
      </c>
      <c r="BM161" s="184" t="s">
        <v>711</v>
      </c>
    </row>
    <row r="162" spans="1:65" s="2" customFormat="1" ht="16.5" customHeight="1">
      <c r="A162" s="34"/>
      <c r="B162" s="35"/>
      <c r="C162" s="173">
        <v>51</v>
      </c>
      <c r="D162" s="173" t="s">
        <v>124</v>
      </c>
      <c r="E162" s="174" t="s">
        <v>712</v>
      </c>
      <c r="F162" s="175" t="s">
        <v>713</v>
      </c>
      <c r="G162" s="176" t="s">
        <v>714</v>
      </c>
      <c r="H162" s="177">
        <v>0.05</v>
      </c>
      <c r="I162" s="178"/>
      <c r="J162" s="179">
        <f>ROUND(I162*H162,2)</f>
        <v>0</v>
      </c>
      <c r="K162" s="175" t="s">
        <v>128</v>
      </c>
      <c r="L162" s="39"/>
      <c r="M162" s="180" t="s">
        <v>18</v>
      </c>
      <c r="N162" s="181" t="s">
        <v>45</v>
      </c>
      <c r="O162" s="64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4" t="s">
        <v>651</v>
      </c>
      <c r="AT162" s="184" t="s">
        <v>124</v>
      </c>
      <c r="AU162" s="184" t="s">
        <v>82</v>
      </c>
      <c r="AY162" s="17" t="s">
        <v>122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7" t="s">
        <v>82</v>
      </c>
      <c r="BK162" s="185">
        <f>ROUND(I162*H162,2)</f>
        <v>0</v>
      </c>
      <c r="BL162" s="17" t="s">
        <v>651</v>
      </c>
      <c r="BM162" s="184" t="s">
        <v>715</v>
      </c>
    </row>
    <row r="163" spans="1:65" s="2" customFormat="1">
      <c r="A163" s="34"/>
      <c r="B163" s="35"/>
      <c r="C163" s="36"/>
      <c r="D163" s="186" t="s">
        <v>131</v>
      </c>
      <c r="E163" s="36"/>
      <c r="F163" s="187" t="s">
        <v>716</v>
      </c>
      <c r="G163" s="36"/>
      <c r="H163" s="36"/>
      <c r="I163" s="188"/>
      <c r="J163" s="36"/>
      <c r="K163" s="36"/>
      <c r="L163" s="39"/>
      <c r="M163" s="189"/>
      <c r="N163" s="190"/>
      <c r="O163" s="64"/>
      <c r="P163" s="64"/>
      <c r="Q163" s="64"/>
      <c r="R163" s="64"/>
      <c r="S163" s="64"/>
      <c r="T163" s="65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7" t="s">
        <v>131</v>
      </c>
      <c r="AU163" s="17" t="s">
        <v>82</v>
      </c>
    </row>
    <row r="164" spans="1:65" s="2" customFormat="1" ht="16.5" customHeight="1">
      <c r="A164" s="34"/>
      <c r="B164" s="35"/>
      <c r="C164" s="173">
        <v>52</v>
      </c>
      <c r="D164" s="173" t="s">
        <v>124</v>
      </c>
      <c r="E164" s="174" t="s">
        <v>717</v>
      </c>
      <c r="F164" s="175" t="s">
        <v>718</v>
      </c>
      <c r="G164" s="176" t="s">
        <v>192</v>
      </c>
      <c r="H164" s="177">
        <v>45</v>
      </c>
      <c r="I164" s="178"/>
      <c r="J164" s="179">
        <f>ROUND(I164*H164,2)</f>
        <v>0</v>
      </c>
      <c r="K164" s="175" t="s">
        <v>128</v>
      </c>
      <c r="L164" s="39"/>
      <c r="M164" s="180" t="s">
        <v>18</v>
      </c>
      <c r="N164" s="181" t="s">
        <v>45</v>
      </c>
      <c r="O164" s="64"/>
      <c r="P164" s="182">
        <f>O164*H164</f>
        <v>0</v>
      </c>
      <c r="Q164" s="182">
        <v>0</v>
      </c>
      <c r="R164" s="182">
        <f>Q164*H164</f>
        <v>0</v>
      </c>
      <c r="S164" s="182">
        <v>0</v>
      </c>
      <c r="T164" s="183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4" t="s">
        <v>651</v>
      </c>
      <c r="AT164" s="184" t="s">
        <v>124</v>
      </c>
      <c r="AU164" s="184" t="s">
        <v>82</v>
      </c>
      <c r="AY164" s="17" t="s">
        <v>122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7" t="s">
        <v>82</v>
      </c>
      <c r="BK164" s="185">
        <f>ROUND(I164*H164,2)</f>
        <v>0</v>
      </c>
      <c r="BL164" s="17" t="s">
        <v>651</v>
      </c>
      <c r="BM164" s="184" t="s">
        <v>719</v>
      </c>
    </row>
    <row r="165" spans="1:65" s="2" customFormat="1">
      <c r="A165" s="34"/>
      <c r="B165" s="35"/>
      <c r="C165" s="36"/>
      <c r="D165" s="186" t="s">
        <v>131</v>
      </c>
      <c r="E165" s="36"/>
      <c r="F165" s="187" t="s">
        <v>720</v>
      </c>
      <c r="G165" s="36"/>
      <c r="H165" s="36"/>
      <c r="I165" s="188"/>
      <c r="J165" s="36"/>
      <c r="K165" s="36"/>
      <c r="L165" s="39"/>
      <c r="M165" s="189"/>
      <c r="N165" s="190"/>
      <c r="O165" s="64"/>
      <c r="P165" s="64"/>
      <c r="Q165" s="64"/>
      <c r="R165" s="64"/>
      <c r="S165" s="64"/>
      <c r="T165" s="65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T165" s="17" t="s">
        <v>131</v>
      </c>
      <c r="AU165" s="17" t="s">
        <v>82</v>
      </c>
    </row>
    <row r="166" spans="1:65" s="2" customFormat="1" ht="16.5" customHeight="1">
      <c r="A166" s="34"/>
      <c r="B166" s="35"/>
      <c r="C166" s="173">
        <v>53</v>
      </c>
      <c r="D166" s="173" t="s">
        <v>124</v>
      </c>
      <c r="E166" s="174" t="s">
        <v>721</v>
      </c>
      <c r="F166" s="175" t="s">
        <v>722</v>
      </c>
      <c r="G166" s="176" t="s">
        <v>192</v>
      </c>
      <c r="H166" s="177">
        <v>45</v>
      </c>
      <c r="I166" s="178"/>
      <c r="J166" s="179">
        <f>ROUND(I166*H166,2)</f>
        <v>0</v>
      </c>
      <c r="K166" s="175" t="s">
        <v>128</v>
      </c>
      <c r="L166" s="39"/>
      <c r="M166" s="180" t="s">
        <v>18</v>
      </c>
      <c r="N166" s="181" t="s">
        <v>45</v>
      </c>
      <c r="O166" s="64"/>
      <c r="P166" s="182">
        <f>O166*H166</f>
        <v>0</v>
      </c>
      <c r="Q166" s="182">
        <v>0</v>
      </c>
      <c r="R166" s="182">
        <f>Q166*H166</f>
        <v>0</v>
      </c>
      <c r="S166" s="182">
        <v>0</v>
      </c>
      <c r="T166" s="183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4" t="s">
        <v>651</v>
      </c>
      <c r="AT166" s="184" t="s">
        <v>124</v>
      </c>
      <c r="AU166" s="184" t="s">
        <v>82</v>
      </c>
      <c r="AY166" s="17" t="s">
        <v>122</v>
      </c>
      <c r="BE166" s="185">
        <f>IF(N166="základní",J166,0)</f>
        <v>0</v>
      </c>
      <c r="BF166" s="185">
        <f>IF(N166="snížená",J166,0)</f>
        <v>0</v>
      </c>
      <c r="BG166" s="185">
        <f>IF(N166="zákl. přenesená",J166,0)</f>
        <v>0</v>
      </c>
      <c r="BH166" s="185">
        <f>IF(N166="sníž. přenesená",J166,0)</f>
        <v>0</v>
      </c>
      <c r="BI166" s="185">
        <f>IF(N166="nulová",J166,0)</f>
        <v>0</v>
      </c>
      <c r="BJ166" s="17" t="s">
        <v>82</v>
      </c>
      <c r="BK166" s="185">
        <f>ROUND(I166*H166,2)</f>
        <v>0</v>
      </c>
      <c r="BL166" s="17" t="s">
        <v>651</v>
      </c>
      <c r="BM166" s="184" t="s">
        <v>723</v>
      </c>
    </row>
    <row r="167" spans="1:65" s="2" customFormat="1">
      <c r="A167" s="34"/>
      <c r="B167" s="35"/>
      <c r="C167" s="36"/>
      <c r="D167" s="186" t="s">
        <v>131</v>
      </c>
      <c r="E167" s="36"/>
      <c r="F167" s="187" t="s">
        <v>724</v>
      </c>
      <c r="G167" s="36"/>
      <c r="H167" s="36"/>
      <c r="I167" s="188"/>
      <c r="J167" s="36"/>
      <c r="K167" s="36"/>
      <c r="L167" s="39"/>
      <c r="M167" s="189"/>
      <c r="N167" s="190"/>
      <c r="O167" s="64"/>
      <c r="P167" s="64"/>
      <c r="Q167" s="64"/>
      <c r="R167" s="64"/>
      <c r="S167" s="64"/>
      <c r="T167" s="65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7" t="s">
        <v>131</v>
      </c>
      <c r="AU167" s="17" t="s">
        <v>82</v>
      </c>
    </row>
    <row r="168" spans="1:65" s="2" customFormat="1" ht="16.5" customHeight="1">
      <c r="A168" s="34"/>
      <c r="B168" s="35"/>
      <c r="C168" s="173">
        <v>54</v>
      </c>
      <c r="D168" s="173" t="s">
        <v>124</v>
      </c>
      <c r="E168" s="174" t="s">
        <v>725</v>
      </c>
      <c r="F168" s="175" t="s">
        <v>726</v>
      </c>
      <c r="G168" s="176" t="s">
        <v>192</v>
      </c>
      <c r="H168" s="177">
        <v>45</v>
      </c>
      <c r="I168" s="178"/>
      <c r="J168" s="179">
        <f>ROUND(I168*H168,2)</f>
        <v>0</v>
      </c>
      <c r="K168" s="175" t="s">
        <v>128</v>
      </c>
      <c r="L168" s="39"/>
      <c r="M168" s="180" t="s">
        <v>18</v>
      </c>
      <c r="N168" s="181" t="s">
        <v>45</v>
      </c>
      <c r="O168" s="64"/>
      <c r="P168" s="182">
        <f>O168*H168</f>
        <v>0</v>
      </c>
      <c r="Q168" s="182">
        <v>0</v>
      </c>
      <c r="R168" s="182">
        <f>Q168*H168</f>
        <v>0</v>
      </c>
      <c r="S168" s="182">
        <v>0</v>
      </c>
      <c r="T168" s="183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4" t="s">
        <v>651</v>
      </c>
      <c r="AT168" s="184" t="s">
        <v>124</v>
      </c>
      <c r="AU168" s="184" t="s">
        <v>82</v>
      </c>
      <c r="AY168" s="17" t="s">
        <v>122</v>
      </c>
      <c r="BE168" s="185">
        <f>IF(N168="základní",J168,0)</f>
        <v>0</v>
      </c>
      <c r="BF168" s="185">
        <f>IF(N168="snížená",J168,0)</f>
        <v>0</v>
      </c>
      <c r="BG168" s="185">
        <f>IF(N168="zákl. přenesená",J168,0)</f>
        <v>0</v>
      </c>
      <c r="BH168" s="185">
        <f>IF(N168="sníž. přenesená",J168,0)</f>
        <v>0</v>
      </c>
      <c r="BI168" s="185">
        <f>IF(N168="nulová",J168,0)</f>
        <v>0</v>
      </c>
      <c r="BJ168" s="17" t="s">
        <v>82</v>
      </c>
      <c r="BK168" s="185">
        <f>ROUND(I168*H168,2)</f>
        <v>0</v>
      </c>
      <c r="BL168" s="17" t="s">
        <v>651</v>
      </c>
      <c r="BM168" s="184" t="s">
        <v>727</v>
      </c>
    </row>
    <row r="169" spans="1:65" s="2" customFormat="1">
      <c r="A169" s="34"/>
      <c r="B169" s="35"/>
      <c r="C169" s="36"/>
      <c r="D169" s="186" t="s">
        <v>131</v>
      </c>
      <c r="E169" s="36"/>
      <c r="F169" s="187" t="s">
        <v>728</v>
      </c>
      <c r="G169" s="36"/>
      <c r="H169" s="36"/>
      <c r="I169" s="188"/>
      <c r="J169" s="36"/>
      <c r="K169" s="36"/>
      <c r="L169" s="39"/>
      <c r="M169" s="189"/>
      <c r="N169" s="190"/>
      <c r="O169" s="64"/>
      <c r="P169" s="64"/>
      <c r="Q169" s="64"/>
      <c r="R169" s="64"/>
      <c r="S169" s="64"/>
      <c r="T169" s="65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7" t="s">
        <v>131</v>
      </c>
      <c r="AU169" s="17" t="s">
        <v>82</v>
      </c>
    </row>
    <row r="170" spans="1:65" s="2" customFormat="1" ht="16.5" customHeight="1">
      <c r="A170" s="34"/>
      <c r="B170" s="35"/>
      <c r="C170" s="173">
        <v>55</v>
      </c>
      <c r="D170" s="173" t="s">
        <v>124</v>
      </c>
      <c r="E170" s="174" t="s">
        <v>729</v>
      </c>
      <c r="F170" s="175" t="s">
        <v>730</v>
      </c>
      <c r="G170" s="176" t="s">
        <v>192</v>
      </c>
      <c r="H170" s="177">
        <v>45</v>
      </c>
      <c r="I170" s="178"/>
      <c r="J170" s="179">
        <f>ROUND(I170*H170,2)</f>
        <v>0</v>
      </c>
      <c r="K170" s="175" t="s">
        <v>128</v>
      </c>
      <c r="L170" s="39"/>
      <c r="M170" s="180" t="s">
        <v>18</v>
      </c>
      <c r="N170" s="181" t="s">
        <v>45</v>
      </c>
      <c r="O170" s="64"/>
      <c r="P170" s="182">
        <f>O170*H170</f>
        <v>0</v>
      </c>
      <c r="Q170" s="182">
        <v>0</v>
      </c>
      <c r="R170" s="182">
        <f>Q170*H170</f>
        <v>0</v>
      </c>
      <c r="S170" s="182">
        <v>0</v>
      </c>
      <c r="T170" s="183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4" t="s">
        <v>651</v>
      </c>
      <c r="AT170" s="184" t="s">
        <v>124</v>
      </c>
      <c r="AU170" s="184" t="s">
        <v>82</v>
      </c>
      <c r="AY170" s="17" t="s">
        <v>122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7" t="s">
        <v>82</v>
      </c>
      <c r="BK170" s="185">
        <f>ROUND(I170*H170,2)</f>
        <v>0</v>
      </c>
      <c r="BL170" s="17" t="s">
        <v>651</v>
      </c>
      <c r="BM170" s="184" t="s">
        <v>731</v>
      </c>
    </row>
    <row r="171" spans="1:65" s="2" customFormat="1">
      <c r="A171" s="34"/>
      <c r="B171" s="35"/>
      <c r="C171" s="36"/>
      <c r="D171" s="186" t="s">
        <v>131</v>
      </c>
      <c r="E171" s="36"/>
      <c r="F171" s="187" t="s">
        <v>732</v>
      </c>
      <c r="G171" s="36"/>
      <c r="H171" s="36"/>
      <c r="I171" s="188"/>
      <c r="J171" s="36"/>
      <c r="K171" s="36"/>
      <c r="L171" s="39"/>
      <c r="M171" s="189"/>
      <c r="N171" s="190"/>
      <c r="O171" s="64"/>
      <c r="P171" s="64"/>
      <c r="Q171" s="64"/>
      <c r="R171" s="64"/>
      <c r="S171" s="64"/>
      <c r="T171" s="65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T171" s="17" t="s">
        <v>131</v>
      </c>
      <c r="AU171" s="17" t="s">
        <v>82</v>
      </c>
    </row>
    <row r="172" spans="1:65" s="2" customFormat="1" ht="16.5" customHeight="1">
      <c r="A172" s="34"/>
      <c r="B172" s="35"/>
      <c r="C172" s="224">
        <v>56</v>
      </c>
      <c r="D172" s="224" t="s">
        <v>244</v>
      </c>
      <c r="E172" s="225" t="s">
        <v>733</v>
      </c>
      <c r="F172" s="226" t="s">
        <v>734</v>
      </c>
      <c r="G172" s="227" t="s">
        <v>192</v>
      </c>
      <c r="H172" s="228">
        <v>45</v>
      </c>
      <c r="I172" s="229"/>
      <c r="J172" s="230">
        <f>ROUND(I172*H172,2)</f>
        <v>0</v>
      </c>
      <c r="K172" s="226" t="s">
        <v>128</v>
      </c>
      <c r="L172" s="231"/>
      <c r="M172" s="232" t="s">
        <v>18</v>
      </c>
      <c r="N172" s="233" t="s">
        <v>45</v>
      </c>
      <c r="O172" s="64"/>
      <c r="P172" s="182">
        <f>O172*H172</f>
        <v>0</v>
      </c>
      <c r="Q172" s="182">
        <v>0</v>
      </c>
      <c r="R172" s="182">
        <f>Q172*H172</f>
        <v>0</v>
      </c>
      <c r="S172" s="182">
        <v>0</v>
      </c>
      <c r="T172" s="183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4" t="s">
        <v>703</v>
      </c>
      <c r="AT172" s="184" t="s">
        <v>244</v>
      </c>
      <c r="AU172" s="184" t="s">
        <v>82</v>
      </c>
      <c r="AY172" s="17" t="s">
        <v>122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7" t="s">
        <v>82</v>
      </c>
      <c r="BK172" s="185">
        <f>ROUND(I172*H172,2)</f>
        <v>0</v>
      </c>
      <c r="BL172" s="17" t="s">
        <v>651</v>
      </c>
      <c r="BM172" s="184" t="s">
        <v>735</v>
      </c>
    </row>
    <row r="173" spans="1:65" s="2" customFormat="1" ht="16.5" customHeight="1">
      <c r="A173" s="34"/>
      <c r="B173" s="35"/>
      <c r="C173" s="173">
        <v>57</v>
      </c>
      <c r="D173" s="173" t="s">
        <v>124</v>
      </c>
      <c r="E173" s="174" t="s">
        <v>736</v>
      </c>
      <c r="F173" s="175" t="s">
        <v>737</v>
      </c>
      <c r="G173" s="176" t="s">
        <v>192</v>
      </c>
      <c r="H173" s="177">
        <v>45</v>
      </c>
      <c r="I173" s="178"/>
      <c r="J173" s="179">
        <f>ROUND(I173*H173,2)</f>
        <v>0</v>
      </c>
      <c r="K173" s="175" t="s">
        <v>128</v>
      </c>
      <c r="L173" s="39"/>
      <c r="M173" s="180" t="s">
        <v>18</v>
      </c>
      <c r="N173" s="181" t="s">
        <v>45</v>
      </c>
      <c r="O173" s="64"/>
      <c r="P173" s="182">
        <f>O173*H173</f>
        <v>0</v>
      </c>
      <c r="Q173" s="182">
        <v>0</v>
      </c>
      <c r="R173" s="182">
        <f>Q173*H173</f>
        <v>0</v>
      </c>
      <c r="S173" s="182">
        <v>0</v>
      </c>
      <c r="T173" s="183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4" t="s">
        <v>651</v>
      </c>
      <c r="AT173" s="184" t="s">
        <v>124</v>
      </c>
      <c r="AU173" s="184" t="s">
        <v>82</v>
      </c>
      <c r="AY173" s="17" t="s">
        <v>122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17" t="s">
        <v>82</v>
      </c>
      <c r="BK173" s="185">
        <f>ROUND(I173*H173,2)</f>
        <v>0</v>
      </c>
      <c r="BL173" s="17" t="s">
        <v>651</v>
      </c>
      <c r="BM173" s="184" t="s">
        <v>738</v>
      </c>
    </row>
    <row r="174" spans="1:65" s="2" customFormat="1">
      <c r="A174" s="34"/>
      <c r="B174" s="35"/>
      <c r="C174" s="36"/>
      <c r="D174" s="186" t="s">
        <v>131</v>
      </c>
      <c r="E174" s="36"/>
      <c r="F174" s="187" t="s">
        <v>739</v>
      </c>
      <c r="G174" s="36"/>
      <c r="H174" s="36"/>
      <c r="I174" s="188"/>
      <c r="J174" s="36"/>
      <c r="K174" s="36"/>
      <c r="L174" s="39"/>
      <c r="M174" s="189"/>
      <c r="N174" s="190"/>
      <c r="O174" s="64"/>
      <c r="P174" s="64"/>
      <c r="Q174" s="64"/>
      <c r="R174" s="64"/>
      <c r="S174" s="64"/>
      <c r="T174" s="65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7" t="s">
        <v>131</v>
      </c>
      <c r="AU174" s="17" t="s">
        <v>82</v>
      </c>
    </row>
    <row r="175" spans="1:65" s="2" customFormat="1" ht="16.5" customHeight="1">
      <c r="A175" s="34"/>
      <c r="B175" s="35"/>
      <c r="C175" s="224">
        <v>58</v>
      </c>
      <c r="D175" s="224" t="s">
        <v>244</v>
      </c>
      <c r="E175" s="225" t="s">
        <v>740</v>
      </c>
      <c r="F175" s="226" t="s">
        <v>741</v>
      </c>
      <c r="G175" s="227" t="s">
        <v>192</v>
      </c>
      <c r="H175" s="228">
        <v>45</v>
      </c>
      <c r="I175" s="229"/>
      <c r="J175" s="230">
        <f>ROUND(I175*H175,2)</f>
        <v>0</v>
      </c>
      <c r="K175" s="226" t="s">
        <v>128</v>
      </c>
      <c r="L175" s="231"/>
      <c r="M175" s="232" t="s">
        <v>18</v>
      </c>
      <c r="N175" s="233" t="s">
        <v>45</v>
      </c>
      <c r="O175" s="64"/>
      <c r="P175" s="182">
        <f>O175*H175</f>
        <v>0</v>
      </c>
      <c r="Q175" s="182">
        <v>0</v>
      </c>
      <c r="R175" s="182">
        <f>Q175*H175</f>
        <v>0</v>
      </c>
      <c r="S175" s="182">
        <v>0</v>
      </c>
      <c r="T175" s="183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4" t="s">
        <v>703</v>
      </c>
      <c r="AT175" s="184" t="s">
        <v>244</v>
      </c>
      <c r="AU175" s="184" t="s">
        <v>82</v>
      </c>
      <c r="AY175" s="17" t="s">
        <v>122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17" t="s">
        <v>82</v>
      </c>
      <c r="BK175" s="185">
        <f>ROUND(I175*H175,2)</f>
        <v>0</v>
      </c>
      <c r="BL175" s="17" t="s">
        <v>651</v>
      </c>
      <c r="BM175" s="184" t="s">
        <v>742</v>
      </c>
    </row>
    <row r="176" spans="1:65" s="2" customFormat="1" ht="16.5" customHeight="1">
      <c r="A176" s="34"/>
      <c r="B176" s="35"/>
      <c r="C176" s="173">
        <v>59</v>
      </c>
      <c r="D176" s="173" t="s">
        <v>124</v>
      </c>
      <c r="E176" s="174" t="s">
        <v>743</v>
      </c>
      <c r="F176" s="175" t="s">
        <v>744</v>
      </c>
      <c r="G176" s="176" t="s">
        <v>127</v>
      </c>
      <c r="H176" s="177">
        <v>15.75</v>
      </c>
      <c r="I176" s="178"/>
      <c r="J176" s="179">
        <f>ROUND(I176*H176,2)</f>
        <v>0</v>
      </c>
      <c r="K176" s="175" t="s">
        <v>128</v>
      </c>
      <c r="L176" s="39"/>
      <c r="M176" s="180" t="s">
        <v>18</v>
      </c>
      <c r="N176" s="181" t="s">
        <v>45</v>
      </c>
      <c r="O176" s="64"/>
      <c r="P176" s="182">
        <f>O176*H176</f>
        <v>0</v>
      </c>
      <c r="Q176" s="182">
        <v>0</v>
      </c>
      <c r="R176" s="182">
        <f>Q176*H176</f>
        <v>0</v>
      </c>
      <c r="S176" s="182">
        <v>0</v>
      </c>
      <c r="T176" s="183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4" t="s">
        <v>651</v>
      </c>
      <c r="AT176" s="184" t="s">
        <v>124</v>
      </c>
      <c r="AU176" s="184" t="s">
        <v>82</v>
      </c>
      <c r="AY176" s="17" t="s">
        <v>122</v>
      </c>
      <c r="BE176" s="185">
        <f>IF(N176="základní",J176,0)</f>
        <v>0</v>
      </c>
      <c r="BF176" s="185">
        <f>IF(N176="snížená",J176,0)</f>
        <v>0</v>
      </c>
      <c r="BG176" s="185">
        <f>IF(N176="zákl. přenesená",J176,0)</f>
        <v>0</v>
      </c>
      <c r="BH176" s="185">
        <f>IF(N176="sníž. přenesená",J176,0)</f>
        <v>0</v>
      </c>
      <c r="BI176" s="185">
        <f>IF(N176="nulová",J176,0)</f>
        <v>0</v>
      </c>
      <c r="BJ176" s="17" t="s">
        <v>82</v>
      </c>
      <c r="BK176" s="185">
        <f>ROUND(I176*H176,2)</f>
        <v>0</v>
      </c>
      <c r="BL176" s="17" t="s">
        <v>651</v>
      </c>
      <c r="BM176" s="184" t="s">
        <v>745</v>
      </c>
    </row>
    <row r="177" spans="1:65" s="2" customFormat="1">
      <c r="A177" s="34"/>
      <c r="B177" s="35"/>
      <c r="C177" s="36"/>
      <c r="D177" s="186" t="s">
        <v>131</v>
      </c>
      <c r="E177" s="36"/>
      <c r="F177" s="187" t="s">
        <v>746</v>
      </c>
      <c r="G177" s="36"/>
      <c r="H177" s="36"/>
      <c r="I177" s="188"/>
      <c r="J177" s="36"/>
      <c r="K177" s="36"/>
      <c r="L177" s="39"/>
      <c r="M177" s="189"/>
      <c r="N177" s="190"/>
      <c r="O177" s="64"/>
      <c r="P177" s="64"/>
      <c r="Q177" s="64"/>
      <c r="R177" s="64"/>
      <c r="S177" s="64"/>
      <c r="T177" s="65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T177" s="17" t="s">
        <v>131</v>
      </c>
      <c r="AU177" s="17" t="s">
        <v>82</v>
      </c>
    </row>
    <row r="178" spans="1:65" s="2" customFormat="1" ht="16.5" customHeight="1">
      <c r="A178" s="34"/>
      <c r="B178" s="35"/>
      <c r="C178" s="173">
        <v>60</v>
      </c>
      <c r="D178" s="173" t="s">
        <v>124</v>
      </c>
      <c r="E178" s="174" t="s">
        <v>747</v>
      </c>
      <c r="F178" s="175" t="s">
        <v>748</v>
      </c>
      <c r="G178" s="176" t="s">
        <v>192</v>
      </c>
      <c r="H178" s="177">
        <v>15</v>
      </c>
      <c r="I178" s="178"/>
      <c r="J178" s="179">
        <f>ROUND(I178*H178,2)</f>
        <v>0</v>
      </c>
      <c r="K178" s="175" t="s">
        <v>128</v>
      </c>
      <c r="L178" s="39"/>
      <c r="M178" s="180" t="s">
        <v>18</v>
      </c>
      <c r="N178" s="181" t="s">
        <v>45</v>
      </c>
      <c r="O178" s="64"/>
      <c r="P178" s="182">
        <f>O178*H178</f>
        <v>0</v>
      </c>
      <c r="Q178" s="182">
        <v>0</v>
      </c>
      <c r="R178" s="182">
        <f>Q178*H178</f>
        <v>0</v>
      </c>
      <c r="S178" s="182">
        <v>0</v>
      </c>
      <c r="T178" s="183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4" t="s">
        <v>651</v>
      </c>
      <c r="AT178" s="184" t="s">
        <v>124</v>
      </c>
      <c r="AU178" s="184" t="s">
        <v>82</v>
      </c>
      <c r="AY178" s="17" t="s">
        <v>122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17" t="s">
        <v>82</v>
      </c>
      <c r="BK178" s="185">
        <f>ROUND(I178*H178,2)</f>
        <v>0</v>
      </c>
      <c r="BL178" s="17" t="s">
        <v>651</v>
      </c>
      <c r="BM178" s="184" t="s">
        <v>749</v>
      </c>
    </row>
    <row r="179" spans="1:65" s="2" customFormat="1">
      <c r="A179" s="34"/>
      <c r="B179" s="35"/>
      <c r="C179" s="36"/>
      <c r="D179" s="186" t="s">
        <v>131</v>
      </c>
      <c r="E179" s="36"/>
      <c r="F179" s="187" t="s">
        <v>750</v>
      </c>
      <c r="G179" s="36"/>
      <c r="H179" s="36"/>
      <c r="I179" s="188"/>
      <c r="J179" s="36"/>
      <c r="K179" s="36"/>
      <c r="L179" s="39"/>
      <c r="M179" s="189"/>
      <c r="N179" s="190"/>
      <c r="O179" s="64"/>
      <c r="P179" s="64"/>
      <c r="Q179" s="64"/>
      <c r="R179" s="64"/>
      <c r="S179" s="64"/>
      <c r="T179" s="65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T179" s="17" t="s">
        <v>131</v>
      </c>
      <c r="AU179" s="17" t="s">
        <v>82</v>
      </c>
    </row>
    <row r="180" spans="1:65" s="2" customFormat="1" ht="16.5" customHeight="1">
      <c r="A180" s="34"/>
      <c r="B180" s="35"/>
      <c r="C180" s="173">
        <v>61</v>
      </c>
      <c r="D180" s="173" t="s">
        <v>124</v>
      </c>
      <c r="E180" s="174" t="s">
        <v>751</v>
      </c>
      <c r="F180" s="175" t="s">
        <v>752</v>
      </c>
      <c r="G180" s="176" t="s">
        <v>192</v>
      </c>
      <c r="H180" s="177">
        <v>15</v>
      </c>
      <c r="I180" s="178"/>
      <c r="J180" s="179">
        <f>ROUND(I180*H180,2)</f>
        <v>0</v>
      </c>
      <c r="K180" s="175" t="s">
        <v>128</v>
      </c>
      <c r="L180" s="39"/>
      <c r="M180" s="180" t="s">
        <v>18</v>
      </c>
      <c r="N180" s="181" t="s">
        <v>45</v>
      </c>
      <c r="O180" s="64"/>
      <c r="P180" s="182">
        <f>O180*H180</f>
        <v>0</v>
      </c>
      <c r="Q180" s="182">
        <v>0</v>
      </c>
      <c r="R180" s="182">
        <f>Q180*H180</f>
        <v>0</v>
      </c>
      <c r="S180" s="182">
        <v>0</v>
      </c>
      <c r="T180" s="183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4" t="s">
        <v>651</v>
      </c>
      <c r="AT180" s="184" t="s">
        <v>124</v>
      </c>
      <c r="AU180" s="184" t="s">
        <v>82</v>
      </c>
      <c r="AY180" s="17" t="s">
        <v>122</v>
      </c>
      <c r="BE180" s="185">
        <f>IF(N180="základní",J180,0)</f>
        <v>0</v>
      </c>
      <c r="BF180" s="185">
        <f>IF(N180="snížená",J180,0)</f>
        <v>0</v>
      </c>
      <c r="BG180" s="185">
        <f>IF(N180="zákl. přenesená",J180,0)</f>
        <v>0</v>
      </c>
      <c r="BH180" s="185">
        <f>IF(N180="sníž. přenesená",J180,0)</f>
        <v>0</v>
      </c>
      <c r="BI180" s="185">
        <f>IF(N180="nulová",J180,0)</f>
        <v>0</v>
      </c>
      <c r="BJ180" s="17" t="s">
        <v>82</v>
      </c>
      <c r="BK180" s="185">
        <f>ROUND(I180*H180,2)</f>
        <v>0</v>
      </c>
      <c r="BL180" s="17" t="s">
        <v>651</v>
      </c>
      <c r="BM180" s="184" t="s">
        <v>753</v>
      </c>
    </row>
    <row r="181" spans="1:65" s="2" customFormat="1">
      <c r="A181" s="34"/>
      <c r="B181" s="35"/>
      <c r="C181" s="36"/>
      <c r="D181" s="186" t="s">
        <v>131</v>
      </c>
      <c r="E181" s="36"/>
      <c r="F181" s="187" t="s">
        <v>754</v>
      </c>
      <c r="G181" s="36"/>
      <c r="H181" s="36"/>
      <c r="I181" s="188"/>
      <c r="J181" s="36"/>
      <c r="K181" s="36"/>
      <c r="L181" s="39"/>
      <c r="M181" s="189"/>
      <c r="N181" s="190"/>
      <c r="O181" s="64"/>
      <c r="P181" s="64"/>
      <c r="Q181" s="64"/>
      <c r="R181" s="64"/>
      <c r="S181" s="64"/>
      <c r="T181" s="65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131</v>
      </c>
      <c r="AU181" s="17" t="s">
        <v>82</v>
      </c>
    </row>
    <row r="182" spans="1:65" s="2" customFormat="1" ht="16.5" customHeight="1">
      <c r="A182" s="34"/>
      <c r="B182" s="35"/>
      <c r="C182" s="173">
        <v>62</v>
      </c>
      <c r="D182" s="173" t="s">
        <v>124</v>
      </c>
      <c r="E182" s="174" t="s">
        <v>755</v>
      </c>
      <c r="F182" s="175" t="s">
        <v>756</v>
      </c>
      <c r="G182" s="176" t="s">
        <v>127</v>
      </c>
      <c r="H182" s="177">
        <v>36</v>
      </c>
      <c r="I182" s="178"/>
      <c r="J182" s="179">
        <f>ROUND(I182*H182,2)</f>
        <v>0</v>
      </c>
      <c r="K182" s="175" t="s">
        <v>128</v>
      </c>
      <c r="L182" s="39"/>
      <c r="M182" s="180" t="s">
        <v>18</v>
      </c>
      <c r="N182" s="181" t="s">
        <v>45</v>
      </c>
      <c r="O182" s="64"/>
      <c r="P182" s="182">
        <f>O182*H182</f>
        <v>0</v>
      </c>
      <c r="Q182" s="182">
        <v>0</v>
      </c>
      <c r="R182" s="182">
        <f>Q182*H182</f>
        <v>0</v>
      </c>
      <c r="S182" s="182">
        <v>0</v>
      </c>
      <c r="T182" s="183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4" t="s">
        <v>651</v>
      </c>
      <c r="AT182" s="184" t="s">
        <v>124</v>
      </c>
      <c r="AU182" s="184" t="s">
        <v>82</v>
      </c>
      <c r="AY182" s="17" t="s">
        <v>122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17" t="s">
        <v>82</v>
      </c>
      <c r="BK182" s="185">
        <f>ROUND(I182*H182,2)</f>
        <v>0</v>
      </c>
      <c r="BL182" s="17" t="s">
        <v>651</v>
      </c>
      <c r="BM182" s="184" t="s">
        <v>757</v>
      </c>
    </row>
    <row r="183" spans="1:65" s="2" customFormat="1">
      <c r="A183" s="34"/>
      <c r="B183" s="35"/>
      <c r="C183" s="36"/>
      <c r="D183" s="186" t="s">
        <v>131</v>
      </c>
      <c r="E183" s="36"/>
      <c r="F183" s="187" t="s">
        <v>758</v>
      </c>
      <c r="G183" s="36"/>
      <c r="H183" s="36"/>
      <c r="I183" s="188"/>
      <c r="J183" s="36"/>
      <c r="K183" s="36"/>
      <c r="L183" s="39"/>
      <c r="M183" s="189"/>
      <c r="N183" s="190"/>
      <c r="O183" s="64"/>
      <c r="P183" s="64"/>
      <c r="Q183" s="64"/>
      <c r="R183" s="64"/>
      <c r="S183" s="64"/>
      <c r="T183" s="65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T183" s="17" t="s">
        <v>131</v>
      </c>
      <c r="AU183" s="17" t="s">
        <v>82</v>
      </c>
    </row>
    <row r="184" spans="1:65" s="2" customFormat="1" ht="16.5" customHeight="1">
      <c r="A184" s="34"/>
      <c r="B184" s="35"/>
      <c r="C184" s="173">
        <v>63</v>
      </c>
      <c r="D184" s="173" t="s">
        <v>124</v>
      </c>
      <c r="E184" s="174" t="s">
        <v>725</v>
      </c>
      <c r="F184" s="175" t="s">
        <v>726</v>
      </c>
      <c r="G184" s="176" t="s">
        <v>192</v>
      </c>
      <c r="H184" s="177">
        <v>15</v>
      </c>
      <c r="I184" s="178"/>
      <c r="J184" s="179">
        <f>ROUND(I184*H184,2)</f>
        <v>0</v>
      </c>
      <c r="K184" s="175" t="s">
        <v>128</v>
      </c>
      <c r="L184" s="39"/>
      <c r="M184" s="180" t="s">
        <v>18</v>
      </c>
      <c r="N184" s="181" t="s">
        <v>45</v>
      </c>
      <c r="O184" s="64"/>
      <c r="P184" s="182">
        <f>O184*H184</f>
        <v>0</v>
      </c>
      <c r="Q184" s="182">
        <v>0</v>
      </c>
      <c r="R184" s="182">
        <f>Q184*H184</f>
        <v>0</v>
      </c>
      <c r="S184" s="182">
        <v>0</v>
      </c>
      <c r="T184" s="183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4" t="s">
        <v>651</v>
      </c>
      <c r="AT184" s="184" t="s">
        <v>124</v>
      </c>
      <c r="AU184" s="184" t="s">
        <v>82</v>
      </c>
      <c r="AY184" s="17" t="s">
        <v>122</v>
      </c>
      <c r="BE184" s="185">
        <f>IF(N184="základní",J184,0)</f>
        <v>0</v>
      </c>
      <c r="BF184" s="185">
        <f>IF(N184="snížená",J184,0)</f>
        <v>0</v>
      </c>
      <c r="BG184" s="185">
        <f>IF(N184="zákl. přenesená",J184,0)</f>
        <v>0</v>
      </c>
      <c r="BH184" s="185">
        <f>IF(N184="sníž. přenesená",J184,0)</f>
        <v>0</v>
      </c>
      <c r="BI184" s="185">
        <f>IF(N184="nulová",J184,0)</f>
        <v>0</v>
      </c>
      <c r="BJ184" s="17" t="s">
        <v>82</v>
      </c>
      <c r="BK184" s="185">
        <f>ROUND(I184*H184,2)</f>
        <v>0</v>
      </c>
      <c r="BL184" s="17" t="s">
        <v>651</v>
      </c>
      <c r="BM184" s="184" t="s">
        <v>759</v>
      </c>
    </row>
    <row r="185" spans="1:65" s="2" customFormat="1">
      <c r="A185" s="34"/>
      <c r="B185" s="35"/>
      <c r="C185" s="36"/>
      <c r="D185" s="186" t="s">
        <v>131</v>
      </c>
      <c r="E185" s="36"/>
      <c r="F185" s="187" t="s">
        <v>728</v>
      </c>
      <c r="G185" s="36"/>
      <c r="H185" s="36"/>
      <c r="I185" s="188"/>
      <c r="J185" s="36"/>
      <c r="K185" s="36"/>
      <c r="L185" s="39"/>
      <c r="M185" s="189"/>
      <c r="N185" s="190"/>
      <c r="O185" s="64"/>
      <c r="P185" s="64"/>
      <c r="Q185" s="64"/>
      <c r="R185" s="64"/>
      <c r="S185" s="64"/>
      <c r="T185" s="65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T185" s="17" t="s">
        <v>131</v>
      </c>
      <c r="AU185" s="17" t="s">
        <v>82</v>
      </c>
    </row>
    <row r="186" spans="1:65" s="2" customFormat="1" ht="16.5" customHeight="1">
      <c r="A186" s="34"/>
      <c r="B186" s="35"/>
      <c r="C186" s="173">
        <v>64</v>
      </c>
      <c r="D186" s="173" t="s">
        <v>124</v>
      </c>
      <c r="E186" s="174" t="s">
        <v>760</v>
      </c>
      <c r="F186" s="175" t="s">
        <v>761</v>
      </c>
      <c r="G186" s="176" t="s">
        <v>192</v>
      </c>
      <c r="H186" s="177">
        <v>30</v>
      </c>
      <c r="I186" s="178"/>
      <c r="J186" s="179">
        <f>ROUND(I186*H186,2)</f>
        <v>0</v>
      </c>
      <c r="K186" s="175" t="s">
        <v>128</v>
      </c>
      <c r="L186" s="39"/>
      <c r="M186" s="180" t="s">
        <v>18</v>
      </c>
      <c r="N186" s="181" t="s">
        <v>45</v>
      </c>
      <c r="O186" s="64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4" t="s">
        <v>651</v>
      </c>
      <c r="AT186" s="184" t="s">
        <v>124</v>
      </c>
      <c r="AU186" s="184" t="s">
        <v>82</v>
      </c>
      <c r="AY186" s="17" t="s">
        <v>122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7" t="s">
        <v>82</v>
      </c>
      <c r="BK186" s="185">
        <f>ROUND(I186*H186,2)</f>
        <v>0</v>
      </c>
      <c r="BL186" s="17" t="s">
        <v>651</v>
      </c>
      <c r="BM186" s="184" t="s">
        <v>762</v>
      </c>
    </row>
    <row r="187" spans="1:65" s="2" customFormat="1">
      <c r="A187" s="34"/>
      <c r="B187" s="35"/>
      <c r="C187" s="36"/>
      <c r="D187" s="186" t="s">
        <v>131</v>
      </c>
      <c r="E187" s="36"/>
      <c r="F187" s="187" t="s">
        <v>763</v>
      </c>
      <c r="G187" s="36"/>
      <c r="H187" s="36"/>
      <c r="I187" s="188"/>
      <c r="J187" s="36"/>
      <c r="K187" s="36"/>
      <c r="L187" s="39"/>
      <c r="M187" s="189"/>
      <c r="N187" s="190"/>
      <c r="O187" s="64"/>
      <c r="P187" s="64"/>
      <c r="Q187" s="64"/>
      <c r="R187" s="64"/>
      <c r="S187" s="64"/>
      <c r="T187" s="65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131</v>
      </c>
      <c r="AU187" s="17" t="s">
        <v>82</v>
      </c>
    </row>
    <row r="188" spans="1:65" s="2" customFormat="1" ht="16.5" customHeight="1">
      <c r="A188" s="34"/>
      <c r="B188" s="35"/>
      <c r="C188" s="224">
        <v>65</v>
      </c>
      <c r="D188" s="224" t="s">
        <v>244</v>
      </c>
      <c r="E188" s="225" t="s">
        <v>764</v>
      </c>
      <c r="F188" s="226" t="s">
        <v>765</v>
      </c>
      <c r="G188" s="227" t="s">
        <v>192</v>
      </c>
      <c r="H188" s="228">
        <v>30</v>
      </c>
      <c r="I188" s="229"/>
      <c r="J188" s="230">
        <f>ROUND(I188*H188,2)</f>
        <v>0</v>
      </c>
      <c r="K188" s="226" t="s">
        <v>128</v>
      </c>
      <c r="L188" s="231"/>
      <c r="M188" s="232" t="s">
        <v>18</v>
      </c>
      <c r="N188" s="233" t="s">
        <v>45</v>
      </c>
      <c r="O188" s="64"/>
      <c r="P188" s="182">
        <f>O188*H188</f>
        <v>0</v>
      </c>
      <c r="Q188" s="182">
        <v>0</v>
      </c>
      <c r="R188" s="182">
        <f>Q188*H188</f>
        <v>0</v>
      </c>
      <c r="S188" s="182">
        <v>0</v>
      </c>
      <c r="T188" s="183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4" t="s">
        <v>703</v>
      </c>
      <c r="AT188" s="184" t="s">
        <v>244</v>
      </c>
      <c r="AU188" s="184" t="s">
        <v>82</v>
      </c>
      <c r="AY188" s="17" t="s">
        <v>122</v>
      </c>
      <c r="BE188" s="185">
        <f>IF(N188="základní",J188,0)</f>
        <v>0</v>
      </c>
      <c r="BF188" s="185">
        <f>IF(N188="snížená",J188,0)</f>
        <v>0</v>
      </c>
      <c r="BG188" s="185">
        <f>IF(N188="zákl. přenesená",J188,0)</f>
        <v>0</v>
      </c>
      <c r="BH188" s="185">
        <f>IF(N188="sníž. přenesená",J188,0)</f>
        <v>0</v>
      </c>
      <c r="BI188" s="185">
        <f>IF(N188="nulová",J188,0)</f>
        <v>0</v>
      </c>
      <c r="BJ188" s="17" t="s">
        <v>82</v>
      </c>
      <c r="BK188" s="185">
        <f>ROUND(I188*H188,2)</f>
        <v>0</v>
      </c>
      <c r="BL188" s="17" t="s">
        <v>651</v>
      </c>
      <c r="BM188" s="184" t="s">
        <v>766</v>
      </c>
    </row>
    <row r="189" spans="1:65" s="2" customFormat="1" ht="16.5" customHeight="1">
      <c r="A189" s="34"/>
      <c r="B189" s="35"/>
      <c r="C189" s="173">
        <v>66</v>
      </c>
      <c r="D189" s="173" t="s">
        <v>124</v>
      </c>
      <c r="E189" s="174" t="s">
        <v>767</v>
      </c>
      <c r="F189" s="175" t="s">
        <v>768</v>
      </c>
      <c r="G189" s="176" t="s">
        <v>192</v>
      </c>
      <c r="H189" s="177">
        <v>15</v>
      </c>
      <c r="I189" s="178"/>
      <c r="J189" s="179">
        <f>ROUND(I189*H189,2)</f>
        <v>0</v>
      </c>
      <c r="K189" s="175" t="s">
        <v>128</v>
      </c>
      <c r="L189" s="39"/>
      <c r="M189" s="180" t="s">
        <v>18</v>
      </c>
      <c r="N189" s="181" t="s">
        <v>45</v>
      </c>
      <c r="O189" s="64"/>
      <c r="P189" s="182">
        <f>O189*H189</f>
        <v>0</v>
      </c>
      <c r="Q189" s="182">
        <v>0</v>
      </c>
      <c r="R189" s="182">
        <f>Q189*H189</f>
        <v>0</v>
      </c>
      <c r="S189" s="182">
        <v>0</v>
      </c>
      <c r="T189" s="183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4" t="s">
        <v>651</v>
      </c>
      <c r="AT189" s="184" t="s">
        <v>124</v>
      </c>
      <c r="AU189" s="184" t="s">
        <v>82</v>
      </c>
      <c r="AY189" s="17" t="s">
        <v>122</v>
      </c>
      <c r="BE189" s="185">
        <f>IF(N189="základní",J189,0)</f>
        <v>0</v>
      </c>
      <c r="BF189" s="185">
        <f>IF(N189="snížená",J189,0)</f>
        <v>0</v>
      </c>
      <c r="BG189" s="185">
        <f>IF(N189="zákl. přenesená",J189,0)</f>
        <v>0</v>
      </c>
      <c r="BH189" s="185">
        <f>IF(N189="sníž. přenesená",J189,0)</f>
        <v>0</v>
      </c>
      <c r="BI189" s="185">
        <f>IF(N189="nulová",J189,0)</f>
        <v>0</v>
      </c>
      <c r="BJ189" s="17" t="s">
        <v>82</v>
      </c>
      <c r="BK189" s="185">
        <f>ROUND(I189*H189,2)</f>
        <v>0</v>
      </c>
      <c r="BL189" s="17" t="s">
        <v>651</v>
      </c>
      <c r="BM189" s="184" t="s">
        <v>769</v>
      </c>
    </row>
    <row r="190" spans="1:65" s="2" customFormat="1">
      <c r="A190" s="34"/>
      <c r="B190" s="35"/>
      <c r="C190" s="36"/>
      <c r="D190" s="186" t="s">
        <v>131</v>
      </c>
      <c r="E190" s="36"/>
      <c r="F190" s="187" t="s">
        <v>770</v>
      </c>
      <c r="G190" s="36"/>
      <c r="H190" s="36"/>
      <c r="I190" s="188"/>
      <c r="J190" s="36"/>
      <c r="K190" s="36"/>
      <c r="L190" s="39"/>
      <c r="M190" s="189"/>
      <c r="N190" s="190"/>
      <c r="O190" s="64"/>
      <c r="P190" s="64"/>
      <c r="Q190" s="64"/>
      <c r="R190" s="64"/>
      <c r="S190" s="64"/>
      <c r="T190" s="65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T190" s="17" t="s">
        <v>131</v>
      </c>
      <c r="AU190" s="17" t="s">
        <v>82</v>
      </c>
    </row>
    <row r="191" spans="1:65" s="2" customFormat="1" ht="16.5" customHeight="1">
      <c r="A191" s="34"/>
      <c r="B191" s="35"/>
      <c r="C191" s="173">
        <v>67</v>
      </c>
      <c r="D191" s="173" t="s">
        <v>124</v>
      </c>
      <c r="E191" s="174" t="s">
        <v>771</v>
      </c>
      <c r="F191" s="175" t="s">
        <v>772</v>
      </c>
      <c r="G191" s="176" t="s">
        <v>127</v>
      </c>
      <c r="H191" s="177">
        <v>36</v>
      </c>
      <c r="I191" s="178"/>
      <c r="J191" s="179">
        <f>ROUND(I191*H191,2)</f>
        <v>0</v>
      </c>
      <c r="K191" s="175" t="s">
        <v>128</v>
      </c>
      <c r="L191" s="39"/>
      <c r="M191" s="180" t="s">
        <v>18</v>
      </c>
      <c r="N191" s="181" t="s">
        <v>45</v>
      </c>
      <c r="O191" s="64"/>
      <c r="P191" s="182">
        <f>O191*H191</f>
        <v>0</v>
      </c>
      <c r="Q191" s="182">
        <v>0</v>
      </c>
      <c r="R191" s="182">
        <f>Q191*H191</f>
        <v>0</v>
      </c>
      <c r="S191" s="182">
        <v>0</v>
      </c>
      <c r="T191" s="183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4" t="s">
        <v>651</v>
      </c>
      <c r="AT191" s="184" t="s">
        <v>124</v>
      </c>
      <c r="AU191" s="184" t="s">
        <v>82</v>
      </c>
      <c r="AY191" s="17" t="s">
        <v>122</v>
      </c>
      <c r="BE191" s="185">
        <f>IF(N191="základní",J191,0)</f>
        <v>0</v>
      </c>
      <c r="BF191" s="185">
        <f>IF(N191="snížená",J191,0)</f>
        <v>0</v>
      </c>
      <c r="BG191" s="185">
        <f>IF(N191="zákl. přenesená",J191,0)</f>
        <v>0</v>
      </c>
      <c r="BH191" s="185">
        <f>IF(N191="sníž. přenesená",J191,0)</f>
        <v>0</v>
      </c>
      <c r="BI191" s="185">
        <f>IF(N191="nulová",J191,0)</f>
        <v>0</v>
      </c>
      <c r="BJ191" s="17" t="s">
        <v>82</v>
      </c>
      <c r="BK191" s="185">
        <f>ROUND(I191*H191,2)</f>
        <v>0</v>
      </c>
      <c r="BL191" s="17" t="s">
        <v>651</v>
      </c>
      <c r="BM191" s="184" t="s">
        <v>773</v>
      </c>
    </row>
    <row r="192" spans="1:65" s="2" customFormat="1">
      <c r="A192" s="34"/>
      <c r="B192" s="35"/>
      <c r="C192" s="36"/>
      <c r="D192" s="186" t="s">
        <v>131</v>
      </c>
      <c r="E192" s="36"/>
      <c r="F192" s="187" t="s">
        <v>774</v>
      </c>
      <c r="G192" s="36"/>
      <c r="H192" s="36"/>
      <c r="I192" s="188"/>
      <c r="J192" s="36"/>
      <c r="K192" s="36"/>
      <c r="L192" s="39"/>
      <c r="M192" s="189"/>
      <c r="N192" s="190"/>
      <c r="O192" s="64"/>
      <c r="P192" s="64"/>
      <c r="Q192" s="64"/>
      <c r="R192" s="64"/>
      <c r="S192" s="64"/>
      <c r="T192" s="65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7" t="s">
        <v>131</v>
      </c>
      <c r="AU192" s="17" t="s">
        <v>82</v>
      </c>
    </row>
    <row r="193" spans="1:65" s="2" customFormat="1" ht="16.5" customHeight="1">
      <c r="A193" s="34"/>
      <c r="B193" s="35"/>
      <c r="C193" s="173">
        <v>68</v>
      </c>
      <c r="D193" s="173" t="s">
        <v>124</v>
      </c>
      <c r="E193" s="174" t="s">
        <v>736</v>
      </c>
      <c r="F193" s="175" t="s">
        <v>737</v>
      </c>
      <c r="G193" s="176" t="s">
        <v>192</v>
      </c>
      <c r="H193" s="177">
        <v>15</v>
      </c>
      <c r="I193" s="178"/>
      <c r="J193" s="179">
        <f>ROUND(I193*H193,2)</f>
        <v>0</v>
      </c>
      <c r="K193" s="175" t="s">
        <v>128</v>
      </c>
      <c r="L193" s="39"/>
      <c r="M193" s="180" t="s">
        <v>18</v>
      </c>
      <c r="N193" s="181" t="s">
        <v>45</v>
      </c>
      <c r="O193" s="64"/>
      <c r="P193" s="182">
        <f>O193*H193</f>
        <v>0</v>
      </c>
      <c r="Q193" s="182">
        <v>0</v>
      </c>
      <c r="R193" s="182">
        <f>Q193*H193</f>
        <v>0</v>
      </c>
      <c r="S193" s="182">
        <v>0</v>
      </c>
      <c r="T193" s="183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4" t="s">
        <v>651</v>
      </c>
      <c r="AT193" s="184" t="s">
        <v>124</v>
      </c>
      <c r="AU193" s="184" t="s">
        <v>82</v>
      </c>
      <c r="AY193" s="17" t="s">
        <v>122</v>
      </c>
      <c r="BE193" s="185">
        <f>IF(N193="základní",J193,0)</f>
        <v>0</v>
      </c>
      <c r="BF193" s="185">
        <f>IF(N193="snížená",J193,0)</f>
        <v>0</v>
      </c>
      <c r="BG193" s="185">
        <f>IF(N193="zákl. přenesená",J193,0)</f>
        <v>0</v>
      </c>
      <c r="BH193" s="185">
        <f>IF(N193="sníž. přenesená",J193,0)</f>
        <v>0</v>
      </c>
      <c r="BI193" s="185">
        <f>IF(N193="nulová",J193,0)</f>
        <v>0</v>
      </c>
      <c r="BJ193" s="17" t="s">
        <v>82</v>
      </c>
      <c r="BK193" s="185">
        <f>ROUND(I193*H193,2)</f>
        <v>0</v>
      </c>
      <c r="BL193" s="17" t="s">
        <v>651</v>
      </c>
      <c r="BM193" s="184" t="s">
        <v>775</v>
      </c>
    </row>
    <row r="194" spans="1:65" s="2" customFormat="1">
      <c r="A194" s="34"/>
      <c r="B194" s="35"/>
      <c r="C194" s="36"/>
      <c r="D194" s="186" t="s">
        <v>131</v>
      </c>
      <c r="E194" s="36"/>
      <c r="F194" s="187" t="s">
        <v>739</v>
      </c>
      <c r="G194" s="36"/>
      <c r="H194" s="36"/>
      <c r="I194" s="188"/>
      <c r="J194" s="36"/>
      <c r="K194" s="36"/>
      <c r="L194" s="39"/>
      <c r="M194" s="189"/>
      <c r="N194" s="190"/>
      <c r="O194" s="64"/>
      <c r="P194" s="64"/>
      <c r="Q194" s="64"/>
      <c r="R194" s="64"/>
      <c r="S194" s="64"/>
      <c r="T194" s="65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7" t="s">
        <v>131</v>
      </c>
      <c r="AU194" s="17" t="s">
        <v>82</v>
      </c>
    </row>
    <row r="195" spans="1:65" s="2" customFormat="1" ht="16.5" customHeight="1">
      <c r="A195" s="34"/>
      <c r="B195" s="35"/>
      <c r="C195" s="224">
        <v>69</v>
      </c>
      <c r="D195" s="224" t="s">
        <v>244</v>
      </c>
      <c r="E195" s="225" t="s">
        <v>740</v>
      </c>
      <c r="F195" s="226" t="s">
        <v>741</v>
      </c>
      <c r="G195" s="227" t="s">
        <v>192</v>
      </c>
      <c r="H195" s="228">
        <v>15</v>
      </c>
      <c r="I195" s="229"/>
      <c r="J195" s="230">
        <f>ROUND(I195*H195,2)</f>
        <v>0</v>
      </c>
      <c r="K195" s="226" t="s">
        <v>128</v>
      </c>
      <c r="L195" s="231"/>
      <c r="M195" s="232" t="s">
        <v>18</v>
      </c>
      <c r="N195" s="233" t="s">
        <v>45</v>
      </c>
      <c r="O195" s="64"/>
      <c r="P195" s="182">
        <f>O195*H195</f>
        <v>0</v>
      </c>
      <c r="Q195" s="182">
        <v>0</v>
      </c>
      <c r="R195" s="182">
        <f>Q195*H195</f>
        <v>0</v>
      </c>
      <c r="S195" s="182">
        <v>0</v>
      </c>
      <c r="T195" s="183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4" t="s">
        <v>703</v>
      </c>
      <c r="AT195" s="184" t="s">
        <v>244</v>
      </c>
      <c r="AU195" s="184" t="s">
        <v>82</v>
      </c>
      <c r="AY195" s="17" t="s">
        <v>122</v>
      </c>
      <c r="BE195" s="185">
        <f>IF(N195="základní",J195,0)</f>
        <v>0</v>
      </c>
      <c r="BF195" s="185">
        <f>IF(N195="snížená",J195,0)</f>
        <v>0</v>
      </c>
      <c r="BG195" s="185">
        <f>IF(N195="zákl. přenesená",J195,0)</f>
        <v>0</v>
      </c>
      <c r="BH195" s="185">
        <f>IF(N195="sníž. přenesená",J195,0)</f>
        <v>0</v>
      </c>
      <c r="BI195" s="185">
        <f>IF(N195="nulová",J195,0)</f>
        <v>0</v>
      </c>
      <c r="BJ195" s="17" t="s">
        <v>82</v>
      </c>
      <c r="BK195" s="185">
        <f>ROUND(I195*H195,2)</f>
        <v>0</v>
      </c>
      <c r="BL195" s="17" t="s">
        <v>651</v>
      </c>
      <c r="BM195" s="184" t="s">
        <v>776</v>
      </c>
    </row>
    <row r="196" spans="1:65" s="2" customFormat="1" ht="16.5" customHeight="1">
      <c r="A196" s="34"/>
      <c r="B196" s="35"/>
      <c r="C196" s="173">
        <v>70</v>
      </c>
      <c r="D196" s="173" t="s">
        <v>124</v>
      </c>
      <c r="E196" s="174" t="s">
        <v>777</v>
      </c>
      <c r="F196" s="175" t="s">
        <v>778</v>
      </c>
      <c r="G196" s="176" t="s">
        <v>192</v>
      </c>
      <c r="H196" s="177">
        <v>60</v>
      </c>
      <c r="I196" s="178"/>
      <c r="J196" s="179">
        <f>ROUND(I196*H196,2)</f>
        <v>0</v>
      </c>
      <c r="K196" s="175" t="s">
        <v>128</v>
      </c>
      <c r="L196" s="39"/>
      <c r="M196" s="180" t="s">
        <v>18</v>
      </c>
      <c r="N196" s="181" t="s">
        <v>45</v>
      </c>
      <c r="O196" s="64"/>
      <c r="P196" s="182">
        <f>O196*H196</f>
        <v>0</v>
      </c>
      <c r="Q196" s="182">
        <v>0</v>
      </c>
      <c r="R196" s="182">
        <f>Q196*H196</f>
        <v>0</v>
      </c>
      <c r="S196" s="182">
        <v>0</v>
      </c>
      <c r="T196" s="183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4" t="s">
        <v>651</v>
      </c>
      <c r="AT196" s="184" t="s">
        <v>124</v>
      </c>
      <c r="AU196" s="184" t="s">
        <v>82</v>
      </c>
      <c r="AY196" s="17" t="s">
        <v>122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17" t="s">
        <v>82</v>
      </c>
      <c r="BK196" s="185">
        <f>ROUND(I196*H196,2)</f>
        <v>0</v>
      </c>
      <c r="BL196" s="17" t="s">
        <v>651</v>
      </c>
      <c r="BM196" s="184" t="s">
        <v>779</v>
      </c>
    </row>
    <row r="197" spans="1:65" s="2" customFormat="1">
      <c r="A197" s="34"/>
      <c r="B197" s="35"/>
      <c r="C197" s="36"/>
      <c r="D197" s="186" t="s">
        <v>131</v>
      </c>
      <c r="E197" s="36"/>
      <c r="F197" s="187" t="s">
        <v>780</v>
      </c>
      <c r="G197" s="36"/>
      <c r="H197" s="36"/>
      <c r="I197" s="188"/>
      <c r="J197" s="36"/>
      <c r="K197" s="36"/>
      <c r="L197" s="39"/>
      <c r="M197" s="189"/>
      <c r="N197" s="190"/>
      <c r="O197" s="64"/>
      <c r="P197" s="64"/>
      <c r="Q197" s="64"/>
      <c r="R197" s="64"/>
      <c r="S197" s="64"/>
      <c r="T197" s="65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7" t="s">
        <v>131</v>
      </c>
      <c r="AU197" s="17" t="s">
        <v>82</v>
      </c>
    </row>
    <row r="198" spans="1:65" s="2" customFormat="1" ht="16.5" customHeight="1">
      <c r="A198" s="34"/>
      <c r="B198" s="35"/>
      <c r="C198" s="173">
        <v>71</v>
      </c>
      <c r="D198" s="173" t="s">
        <v>124</v>
      </c>
      <c r="E198" s="174" t="s">
        <v>781</v>
      </c>
      <c r="F198" s="175" t="s">
        <v>782</v>
      </c>
      <c r="G198" s="176" t="s">
        <v>127</v>
      </c>
      <c r="H198" s="177">
        <v>15</v>
      </c>
      <c r="I198" s="178"/>
      <c r="J198" s="179">
        <f>ROUND(I198*H198,2)</f>
        <v>0</v>
      </c>
      <c r="K198" s="175" t="s">
        <v>128</v>
      </c>
      <c r="L198" s="39"/>
      <c r="M198" s="180" t="s">
        <v>18</v>
      </c>
      <c r="N198" s="181" t="s">
        <v>45</v>
      </c>
      <c r="O198" s="64"/>
      <c r="P198" s="182">
        <f>O198*H198</f>
        <v>0</v>
      </c>
      <c r="Q198" s="182">
        <v>0</v>
      </c>
      <c r="R198" s="182">
        <f>Q198*H198</f>
        <v>0</v>
      </c>
      <c r="S198" s="182">
        <v>0</v>
      </c>
      <c r="T198" s="183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4" t="s">
        <v>651</v>
      </c>
      <c r="AT198" s="184" t="s">
        <v>124</v>
      </c>
      <c r="AU198" s="184" t="s">
        <v>82</v>
      </c>
      <c r="AY198" s="17" t="s">
        <v>122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7" t="s">
        <v>82</v>
      </c>
      <c r="BK198" s="185">
        <f>ROUND(I198*H198,2)</f>
        <v>0</v>
      </c>
      <c r="BL198" s="17" t="s">
        <v>651</v>
      </c>
      <c r="BM198" s="184" t="s">
        <v>783</v>
      </c>
    </row>
    <row r="199" spans="1:65" s="2" customFormat="1">
      <c r="A199" s="34"/>
      <c r="B199" s="35"/>
      <c r="C199" s="36"/>
      <c r="D199" s="186" t="s">
        <v>131</v>
      </c>
      <c r="E199" s="36"/>
      <c r="F199" s="187" t="s">
        <v>784</v>
      </c>
      <c r="G199" s="36"/>
      <c r="H199" s="36"/>
      <c r="I199" s="188"/>
      <c r="J199" s="36"/>
      <c r="K199" s="36"/>
      <c r="L199" s="39"/>
      <c r="M199" s="189"/>
      <c r="N199" s="190"/>
      <c r="O199" s="64"/>
      <c r="P199" s="64"/>
      <c r="Q199" s="64"/>
      <c r="R199" s="64"/>
      <c r="S199" s="64"/>
      <c r="T199" s="65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7" t="s">
        <v>131</v>
      </c>
      <c r="AU199" s="17" t="s">
        <v>82</v>
      </c>
    </row>
    <row r="200" spans="1:65" s="2" customFormat="1" ht="16.5" customHeight="1">
      <c r="A200" s="34"/>
      <c r="B200" s="35"/>
      <c r="C200" s="173">
        <v>72</v>
      </c>
      <c r="D200" s="173" t="s">
        <v>124</v>
      </c>
      <c r="E200" s="174" t="s">
        <v>785</v>
      </c>
      <c r="F200" s="175" t="s">
        <v>786</v>
      </c>
      <c r="G200" s="176" t="s">
        <v>192</v>
      </c>
      <c r="H200" s="177">
        <v>60</v>
      </c>
      <c r="I200" s="178"/>
      <c r="J200" s="179">
        <f>ROUND(I200*H200,2)</f>
        <v>0</v>
      </c>
      <c r="K200" s="175" t="s">
        <v>128</v>
      </c>
      <c r="L200" s="39"/>
      <c r="M200" s="180" t="s">
        <v>18</v>
      </c>
      <c r="N200" s="181" t="s">
        <v>45</v>
      </c>
      <c r="O200" s="64"/>
      <c r="P200" s="182">
        <f>O200*H200</f>
        <v>0</v>
      </c>
      <c r="Q200" s="182">
        <v>0</v>
      </c>
      <c r="R200" s="182">
        <f>Q200*H200</f>
        <v>0</v>
      </c>
      <c r="S200" s="182">
        <v>0</v>
      </c>
      <c r="T200" s="183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4" t="s">
        <v>651</v>
      </c>
      <c r="AT200" s="184" t="s">
        <v>124</v>
      </c>
      <c r="AU200" s="184" t="s">
        <v>82</v>
      </c>
      <c r="AY200" s="17" t="s">
        <v>122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7" t="s">
        <v>82</v>
      </c>
      <c r="BK200" s="185">
        <f>ROUND(I200*H200,2)</f>
        <v>0</v>
      </c>
      <c r="BL200" s="17" t="s">
        <v>651</v>
      </c>
      <c r="BM200" s="184" t="s">
        <v>787</v>
      </c>
    </row>
    <row r="201" spans="1:65" s="2" customFormat="1">
      <c r="A201" s="34"/>
      <c r="B201" s="35"/>
      <c r="C201" s="36"/>
      <c r="D201" s="186" t="s">
        <v>131</v>
      </c>
      <c r="E201" s="36"/>
      <c r="F201" s="187" t="s">
        <v>788</v>
      </c>
      <c r="G201" s="36"/>
      <c r="H201" s="36"/>
      <c r="I201" s="188"/>
      <c r="J201" s="36"/>
      <c r="K201" s="36"/>
      <c r="L201" s="39"/>
      <c r="M201" s="189"/>
      <c r="N201" s="190"/>
      <c r="O201" s="64"/>
      <c r="P201" s="64"/>
      <c r="Q201" s="64"/>
      <c r="R201" s="64"/>
      <c r="S201" s="64"/>
      <c r="T201" s="65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T201" s="17" t="s">
        <v>131</v>
      </c>
      <c r="AU201" s="17" t="s">
        <v>82</v>
      </c>
    </row>
    <row r="202" spans="1:65" s="2" customFormat="1" ht="16.5" customHeight="1">
      <c r="A202" s="34"/>
      <c r="B202" s="35"/>
      <c r="C202" s="173">
        <v>73</v>
      </c>
      <c r="D202" s="173" t="s">
        <v>124</v>
      </c>
      <c r="E202" s="174" t="s">
        <v>789</v>
      </c>
      <c r="F202" s="175" t="s">
        <v>790</v>
      </c>
      <c r="G202" s="176" t="s">
        <v>127</v>
      </c>
      <c r="H202" s="177">
        <v>15</v>
      </c>
      <c r="I202" s="178"/>
      <c r="J202" s="179">
        <f>ROUND(I202*H202,2)</f>
        <v>0</v>
      </c>
      <c r="K202" s="175" t="s">
        <v>128</v>
      </c>
      <c r="L202" s="39"/>
      <c r="M202" s="180" t="s">
        <v>18</v>
      </c>
      <c r="N202" s="181" t="s">
        <v>45</v>
      </c>
      <c r="O202" s="64"/>
      <c r="P202" s="182">
        <f>O202*H202</f>
        <v>0</v>
      </c>
      <c r="Q202" s="182">
        <v>0</v>
      </c>
      <c r="R202" s="182">
        <f>Q202*H202</f>
        <v>0</v>
      </c>
      <c r="S202" s="182">
        <v>0</v>
      </c>
      <c r="T202" s="183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4" t="s">
        <v>651</v>
      </c>
      <c r="AT202" s="184" t="s">
        <v>124</v>
      </c>
      <c r="AU202" s="184" t="s">
        <v>82</v>
      </c>
      <c r="AY202" s="17" t="s">
        <v>122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7" t="s">
        <v>82</v>
      </c>
      <c r="BK202" s="185">
        <f>ROUND(I202*H202,2)</f>
        <v>0</v>
      </c>
      <c r="BL202" s="17" t="s">
        <v>651</v>
      </c>
      <c r="BM202" s="184" t="s">
        <v>791</v>
      </c>
    </row>
    <row r="203" spans="1:65" s="2" customFormat="1">
      <c r="A203" s="34"/>
      <c r="B203" s="35"/>
      <c r="C203" s="36"/>
      <c r="D203" s="186" t="s">
        <v>131</v>
      </c>
      <c r="E203" s="36"/>
      <c r="F203" s="187" t="s">
        <v>792</v>
      </c>
      <c r="G203" s="36"/>
      <c r="H203" s="36"/>
      <c r="I203" s="188"/>
      <c r="J203" s="36"/>
      <c r="K203" s="36"/>
      <c r="L203" s="39"/>
      <c r="M203" s="189"/>
      <c r="N203" s="190"/>
      <c r="O203" s="64"/>
      <c r="P203" s="64"/>
      <c r="Q203" s="64"/>
      <c r="R203" s="64"/>
      <c r="S203" s="64"/>
      <c r="T203" s="65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T203" s="17" t="s">
        <v>131</v>
      </c>
      <c r="AU203" s="17" t="s">
        <v>82</v>
      </c>
    </row>
    <row r="204" spans="1:65" s="2" customFormat="1" ht="21.75" customHeight="1">
      <c r="A204" s="34"/>
      <c r="B204" s="35"/>
      <c r="C204" s="173">
        <v>74</v>
      </c>
      <c r="D204" s="173" t="s">
        <v>124</v>
      </c>
      <c r="E204" s="174" t="s">
        <v>793</v>
      </c>
      <c r="F204" s="175" t="s">
        <v>794</v>
      </c>
      <c r="G204" s="176" t="s">
        <v>127</v>
      </c>
      <c r="H204" s="177">
        <v>15</v>
      </c>
      <c r="I204" s="178"/>
      <c r="J204" s="179">
        <f>ROUND(I204*H204,2)</f>
        <v>0</v>
      </c>
      <c r="K204" s="175" t="s">
        <v>128</v>
      </c>
      <c r="L204" s="39"/>
      <c r="M204" s="180" t="s">
        <v>18</v>
      </c>
      <c r="N204" s="181" t="s">
        <v>45</v>
      </c>
      <c r="O204" s="64"/>
      <c r="P204" s="182">
        <f>O204*H204</f>
        <v>0</v>
      </c>
      <c r="Q204" s="182">
        <v>0</v>
      </c>
      <c r="R204" s="182">
        <f>Q204*H204</f>
        <v>0</v>
      </c>
      <c r="S204" s="182">
        <v>0</v>
      </c>
      <c r="T204" s="183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4" t="s">
        <v>651</v>
      </c>
      <c r="AT204" s="184" t="s">
        <v>124</v>
      </c>
      <c r="AU204" s="184" t="s">
        <v>82</v>
      </c>
      <c r="AY204" s="17" t="s">
        <v>122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17" t="s">
        <v>82</v>
      </c>
      <c r="BK204" s="185">
        <f>ROUND(I204*H204,2)</f>
        <v>0</v>
      </c>
      <c r="BL204" s="17" t="s">
        <v>651</v>
      </c>
      <c r="BM204" s="184" t="s">
        <v>795</v>
      </c>
    </row>
    <row r="205" spans="1:65" s="2" customFormat="1">
      <c r="A205" s="34"/>
      <c r="B205" s="35"/>
      <c r="C205" s="36"/>
      <c r="D205" s="186" t="s">
        <v>131</v>
      </c>
      <c r="E205" s="36"/>
      <c r="F205" s="187" t="s">
        <v>796</v>
      </c>
      <c r="G205" s="36"/>
      <c r="H205" s="36"/>
      <c r="I205" s="188"/>
      <c r="J205" s="36"/>
      <c r="K205" s="36"/>
      <c r="L205" s="39"/>
      <c r="M205" s="189"/>
      <c r="N205" s="190"/>
      <c r="O205" s="64"/>
      <c r="P205" s="64"/>
      <c r="Q205" s="64"/>
      <c r="R205" s="64"/>
      <c r="S205" s="64"/>
      <c r="T205" s="65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7" t="s">
        <v>131</v>
      </c>
      <c r="AU205" s="17" t="s">
        <v>82</v>
      </c>
    </row>
    <row r="206" spans="1:65" s="2" customFormat="1" ht="16.5" customHeight="1">
      <c r="A206" s="34"/>
      <c r="B206" s="35"/>
      <c r="C206" s="173">
        <v>75</v>
      </c>
      <c r="D206" s="173" t="s">
        <v>124</v>
      </c>
      <c r="E206" s="174" t="s">
        <v>797</v>
      </c>
      <c r="F206" s="175" t="s">
        <v>798</v>
      </c>
      <c r="G206" s="176" t="s">
        <v>127</v>
      </c>
      <c r="H206" s="177">
        <v>15</v>
      </c>
      <c r="I206" s="178"/>
      <c r="J206" s="179">
        <f>ROUND(I206*H206,2)</f>
        <v>0</v>
      </c>
      <c r="K206" s="175" t="s">
        <v>128</v>
      </c>
      <c r="L206" s="39"/>
      <c r="M206" s="180" t="s">
        <v>18</v>
      </c>
      <c r="N206" s="181" t="s">
        <v>45</v>
      </c>
      <c r="O206" s="64"/>
      <c r="P206" s="182">
        <f>O206*H206</f>
        <v>0</v>
      </c>
      <c r="Q206" s="182">
        <v>0</v>
      </c>
      <c r="R206" s="182">
        <f>Q206*H206</f>
        <v>0</v>
      </c>
      <c r="S206" s="182">
        <v>0</v>
      </c>
      <c r="T206" s="183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4" t="s">
        <v>651</v>
      </c>
      <c r="AT206" s="184" t="s">
        <v>124</v>
      </c>
      <c r="AU206" s="184" t="s">
        <v>82</v>
      </c>
      <c r="AY206" s="17" t="s">
        <v>122</v>
      </c>
      <c r="BE206" s="185">
        <f>IF(N206="základní",J206,0)</f>
        <v>0</v>
      </c>
      <c r="BF206" s="185">
        <f>IF(N206="snížená",J206,0)</f>
        <v>0</v>
      </c>
      <c r="BG206" s="185">
        <f>IF(N206="zákl. přenesená",J206,0)</f>
        <v>0</v>
      </c>
      <c r="BH206" s="185">
        <f>IF(N206="sníž. přenesená",J206,0)</f>
        <v>0</v>
      </c>
      <c r="BI206" s="185">
        <f>IF(N206="nulová",J206,0)</f>
        <v>0</v>
      </c>
      <c r="BJ206" s="17" t="s">
        <v>82</v>
      </c>
      <c r="BK206" s="185">
        <f>ROUND(I206*H206,2)</f>
        <v>0</v>
      </c>
      <c r="BL206" s="17" t="s">
        <v>651</v>
      </c>
      <c r="BM206" s="184" t="s">
        <v>799</v>
      </c>
    </row>
    <row r="207" spans="1:65" s="2" customFormat="1">
      <c r="A207" s="34"/>
      <c r="B207" s="35"/>
      <c r="C207" s="36"/>
      <c r="D207" s="186" t="s">
        <v>131</v>
      </c>
      <c r="E207" s="36"/>
      <c r="F207" s="187" t="s">
        <v>800</v>
      </c>
      <c r="G207" s="36"/>
      <c r="H207" s="36"/>
      <c r="I207" s="188"/>
      <c r="J207" s="36"/>
      <c r="K207" s="36"/>
      <c r="L207" s="39"/>
      <c r="M207" s="189"/>
      <c r="N207" s="190"/>
      <c r="O207" s="64"/>
      <c r="P207" s="64"/>
      <c r="Q207" s="64"/>
      <c r="R207" s="64"/>
      <c r="S207" s="64"/>
      <c r="T207" s="65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T207" s="17" t="s">
        <v>131</v>
      </c>
      <c r="AU207" s="17" t="s">
        <v>82</v>
      </c>
    </row>
    <row r="208" spans="1:65" s="2" customFormat="1" ht="16.5" customHeight="1">
      <c r="A208" s="34"/>
      <c r="B208" s="35"/>
      <c r="C208" s="173">
        <v>76</v>
      </c>
      <c r="D208" s="173" t="s">
        <v>124</v>
      </c>
      <c r="E208" s="174" t="s">
        <v>801</v>
      </c>
      <c r="F208" s="175" t="s">
        <v>802</v>
      </c>
      <c r="G208" s="176" t="s">
        <v>127</v>
      </c>
      <c r="H208" s="177">
        <v>15</v>
      </c>
      <c r="I208" s="178"/>
      <c r="J208" s="179">
        <f>ROUND(I208*H208,2)</f>
        <v>0</v>
      </c>
      <c r="K208" s="175" t="s">
        <v>128</v>
      </c>
      <c r="L208" s="39"/>
      <c r="M208" s="180" t="s">
        <v>18</v>
      </c>
      <c r="N208" s="181" t="s">
        <v>45</v>
      </c>
      <c r="O208" s="64"/>
      <c r="P208" s="182">
        <f>O208*H208</f>
        <v>0</v>
      </c>
      <c r="Q208" s="182">
        <v>0</v>
      </c>
      <c r="R208" s="182">
        <f>Q208*H208</f>
        <v>0</v>
      </c>
      <c r="S208" s="182">
        <v>0</v>
      </c>
      <c r="T208" s="183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4" t="s">
        <v>651</v>
      </c>
      <c r="AT208" s="184" t="s">
        <v>124</v>
      </c>
      <c r="AU208" s="184" t="s">
        <v>82</v>
      </c>
      <c r="AY208" s="17" t="s">
        <v>122</v>
      </c>
      <c r="BE208" s="185">
        <f>IF(N208="základní",J208,0)</f>
        <v>0</v>
      </c>
      <c r="BF208" s="185">
        <f>IF(N208="snížená",J208,0)</f>
        <v>0</v>
      </c>
      <c r="BG208" s="185">
        <f>IF(N208="zákl. přenesená",J208,0)</f>
        <v>0</v>
      </c>
      <c r="BH208" s="185">
        <f>IF(N208="sníž. přenesená",J208,0)</f>
        <v>0</v>
      </c>
      <c r="BI208" s="185">
        <f>IF(N208="nulová",J208,0)</f>
        <v>0</v>
      </c>
      <c r="BJ208" s="17" t="s">
        <v>82</v>
      </c>
      <c r="BK208" s="185">
        <f>ROUND(I208*H208,2)</f>
        <v>0</v>
      </c>
      <c r="BL208" s="17" t="s">
        <v>651</v>
      </c>
      <c r="BM208" s="184" t="s">
        <v>803</v>
      </c>
    </row>
    <row r="209" spans="1:65" s="2" customFormat="1">
      <c r="A209" s="34"/>
      <c r="B209" s="35"/>
      <c r="C209" s="36"/>
      <c r="D209" s="186" t="s">
        <v>131</v>
      </c>
      <c r="E209" s="36"/>
      <c r="F209" s="187" t="s">
        <v>804</v>
      </c>
      <c r="G209" s="36"/>
      <c r="H209" s="36"/>
      <c r="I209" s="188"/>
      <c r="J209" s="36"/>
      <c r="K209" s="36"/>
      <c r="L209" s="39"/>
      <c r="M209" s="189"/>
      <c r="N209" s="190"/>
      <c r="O209" s="64"/>
      <c r="P209" s="64"/>
      <c r="Q209" s="64"/>
      <c r="R209" s="64"/>
      <c r="S209" s="64"/>
      <c r="T209" s="65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7" t="s">
        <v>131</v>
      </c>
      <c r="AU209" s="17" t="s">
        <v>82</v>
      </c>
    </row>
    <row r="210" spans="1:65" s="2" customFormat="1" ht="16.5" customHeight="1">
      <c r="A210" s="34"/>
      <c r="B210" s="35"/>
      <c r="C210" s="224">
        <v>77</v>
      </c>
      <c r="D210" s="224" t="s">
        <v>244</v>
      </c>
      <c r="E210" s="225" t="s">
        <v>805</v>
      </c>
      <c r="F210" s="226" t="s">
        <v>806</v>
      </c>
      <c r="G210" s="227" t="s">
        <v>807</v>
      </c>
      <c r="H210" s="239"/>
      <c r="I210" s="229"/>
      <c r="J210" s="230">
        <f>ROUND(I210*H210,2)</f>
        <v>0</v>
      </c>
      <c r="K210" s="226" t="s">
        <v>18</v>
      </c>
      <c r="L210" s="231"/>
      <c r="M210" s="232" t="s">
        <v>18</v>
      </c>
      <c r="N210" s="233" t="s">
        <v>45</v>
      </c>
      <c r="O210" s="64"/>
      <c r="P210" s="182">
        <f>O210*H210</f>
        <v>0</v>
      </c>
      <c r="Q210" s="182">
        <v>0</v>
      </c>
      <c r="R210" s="182">
        <f>Q210*H210</f>
        <v>0</v>
      </c>
      <c r="S210" s="182">
        <v>0</v>
      </c>
      <c r="T210" s="183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4" t="s">
        <v>177</v>
      </c>
      <c r="AT210" s="184" t="s">
        <v>244</v>
      </c>
      <c r="AU210" s="184" t="s">
        <v>82</v>
      </c>
      <c r="AY210" s="17" t="s">
        <v>122</v>
      </c>
      <c r="BE210" s="185">
        <f>IF(N210="základní",J210,0)</f>
        <v>0</v>
      </c>
      <c r="BF210" s="185">
        <f>IF(N210="snížená",J210,0)</f>
        <v>0</v>
      </c>
      <c r="BG210" s="185">
        <f>IF(N210="zákl. přenesená",J210,0)</f>
        <v>0</v>
      </c>
      <c r="BH210" s="185">
        <f>IF(N210="sníž. přenesená",J210,0)</f>
        <v>0</v>
      </c>
      <c r="BI210" s="185">
        <f>IF(N210="nulová",J210,0)</f>
        <v>0</v>
      </c>
      <c r="BJ210" s="17" t="s">
        <v>82</v>
      </c>
      <c r="BK210" s="185">
        <f>ROUND(I210*H210,2)</f>
        <v>0</v>
      </c>
      <c r="BL210" s="17" t="s">
        <v>129</v>
      </c>
      <c r="BM210" s="184" t="s">
        <v>808</v>
      </c>
    </row>
    <row r="211" spans="1:65" s="2" customFormat="1" ht="16.5" customHeight="1">
      <c r="A211" s="34"/>
      <c r="B211" s="35"/>
      <c r="C211" s="173">
        <v>78</v>
      </c>
      <c r="D211" s="173" t="s">
        <v>124</v>
      </c>
      <c r="E211" s="174" t="s">
        <v>809</v>
      </c>
      <c r="F211" s="175" t="s">
        <v>810</v>
      </c>
      <c r="G211" s="176" t="s">
        <v>807</v>
      </c>
      <c r="H211" s="240"/>
      <c r="I211" s="178"/>
      <c r="J211" s="179">
        <f>ROUND(I211*H211,2)</f>
        <v>0</v>
      </c>
      <c r="K211" s="175" t="s">
        <v>18</v>
      </c>
      <c r="L211" s="39"/>
      <c r="M211" s="180" t="s">
        <v>18</v>
      </c>
      <c r="N211" s="181" t="s">
        <v>45</v>
      </c>
      <c r="O211" s="64"/>
      <c r="P211" s="182">
        <f>O211*H211</f>
        <v>0</v>
      </c>
      <c r="Q211" s="182">
        <v>0</v>
      </c>
      <c r="R211" s="182">
        <f>Q211*H211</f>
        <v>0</v>
      </c>
      <c r="S211" s="182">
        <v>0</v>
      </c>
      <c r="T211" s="183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4" t="s">
        <v>129</v>
      </c>
      <c r="AT211" s="184" t="s">
        <v>124</v>
      </c>
      <c r="AU211" s="184" t="s">
        <v>82</v>
      </c>
      <c r="AY211" s="17" t="s">
        <v>122</v>
      </c>
      <c r="BE211" s="185">
        <f>IF(N211="základní",J211,0)</f>
        <v>0</v>
      </c>
      <c r="BF211" s="185">
        <f>IF(N211="snížená",J211,0)</f>
        <v>0</v>
      </c>
      <c r="BG211" s="185">
        <f>IF(N211="zákl. přenesená",J211,0)</f>
        <v>0</v>
      </c>
      <c r="BH211" s="185">
        <f>IF(N211="sníž. přenesená",J211,0)</f>
        <v>0</v>
      </c>
      <c r="BI211" s="185">
        <f>IF(N211="nulová",J211,0)</f>
        <v>0</v>
      </c>
      <c r="BJ211" s="17" t="s">
        <v>82</v>
      </c>
      <c r="BK211" s="185">
        <f>ROUND(I211*H211,2)</f>
        <v>0</v>
      </c>
      <c r="BL211" s="17" t="s">
        <v>129</v>
      </c>
      <c r="BM211" s="184" t="s">
        <v>811</v>
      </c>
    </row>
    <row r="212" spans="1:65" s="2" customFormat="1" ht="16.5" customHeight="1">
      <c r="A212" s="34"/>
      <c r="B212" s="35"/>
      <c r="C212" s="173">
        <v>79</v>
      </c>
      <c r="D212" s="173" t="s">
        <v>124</v>
      </c>
      <c r="E212" s="174" t="s">
        <v>812</v>
      </c>
      <c r="F212" s="175" t="s">
        <v>813</v>
      </c>
      <c r="G212" s="176" t="s">
        <v>807</v>
      </c>
      <c r="H212" s="240"/>
      <c r="I212" s="178"/>
      <c r="J212" s="179">
        <f>ROUND(I212*H212,2)</f>
        <v>0</v>
      </c>
      <c r="K212" s="175" t="s">
        <v>18</v>
      </c>
      <c r="L212" s="39"/>
      <c r="M212" s="180" t="s">
        <v>18</v>
      </c>
      <c r="N212" s="181" t="s">
        <v>45</v>
      </c>
      <c r="O212" s="64"/>
      <c r="P212" s="182">
        <f>O212*H212</f>
        <v>0</v>
      </c>
      <c r="Q212" s="182">
        <v>0</v>
      </c>
      <c r="R212" s="182">
        <f>Q212*H212</f>
        <v>0</v>
      </c>
      <c r="S212" s="182">
        <v>0</v>
      </c>
      <c r="T212" s="183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4" t="s">
        <v>129</v>
      </c>
      <c r="AT212" s="184" t="s">
        <v>124</v>
      </c>
      <c r="AU212" s="184" t="s">
        <v>82</v>
      </c>
      <c r="AY212" s="17" t="s">
        <v>122</v>
      </c>
      <c r="BE212" s="185">
        <f>IF(N212="základní",J212,0)</f>
        <v>0</v>
      </c>
      <c r="BF212" s="185">
        <f>IF(N212="snížená",J212,0)</f>
        <v>0</v>
      </c>
      <c r="BG212" s="185">
        <f>IF(N212="zákl. přenesená",J212,0)</f>
        <v>0</v>
      </c>
      <c r="BH212" s="185">
        <f>IF(N212="sníž. přenesená",J212,0)</f>
        <v>0</v>
      </c>
      <c r="BI212" s="185">
        <f>IF(N212="nulová",J212,0)</f>
        <v>0</v>
      </c>
      <c r="BJ212" s="17" t="s">
        <v>82</v>
      </c>
      <c r="BK212" s="185">
        <f>ROUND(I212*H212,2)</f>
        <v>0</v>
      </c>
      <c r="BL212" s="17" t="s">
        <v>129</v>
      </c>
      <c r="BM212" s="184" t="s">
        <v>814</v>
      </c>
    </row>
    <row r="213" spans="1:65" s="2" customFormat="1" ht="16.5" customHeight="1">
      <c r="A213" s="34"/>
      <c r="B213" s="35"/>
      <c r="C213" s="173">
        <v>80</v>
      </c>
      <c r="D213" s="173" t="s">
        <v>124</v>
      </c>
      <c r="E213" s="174" t="s">
        <v>815</v>
      </c>
      <c r="F213" s="175" t="s">
        <v>816</v>
      </c>
      <c r="G213" s="176" t="s">
        <v>229</v>
      </c>
      <c r="H213" s="177">
        <v>11.4</v>
      </c>
      <c r="I213" s="178"/>
      <c r="J213" s="179">
        <f>ROUND(I213*H213,2)</f>
        <v>0</v>
      </c>
      <c r="K213" s="175" t="s">
        <v>128</v>
      </c>
      <c r="L213" s="39"/>
      <c r="M213" s="180" t="s">
        <v>18</v>
      </c>
      <c r="N213" s="181" t="s">
        <v>45</v>
      </c>
      <c r="O213" s="64"/>
      <c r="P213" s="182">
        <f>O213*H213</f>
        <v>0</v>
      </c>
      <c r="Q213" s="182">
        <v>0</v>
      </c>
      <c r="R213" s="182">
        <f>Q213*H213</f>
        <v>0</v>
      </c>
      <c r="S213" s="182">
        <v>0</v>
      </c>
      <c r="T213" s="183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4" t="s">
        <v>129</v>
      </c>
      <c r="AT213" s="184" t="s">
        <v>124</v>
      </c>
      <c r="AU213" s="184" t="s">
        <v>82</v>
      </c>
      <c r="AY213" s="17" t="s">
        <v>122</v>
      </c>
      <c r="BE213" s="185">
        <f>IF(N213="základní",J213,0)</f>
        <v>0</v>
      </c>
      <c r="BF213" s="185">
        <f>IF(N213="snížená",J213,0)</f>
        <v>0</v>
      </c>
      <c r="BG213" s="185">
        <f>IF(N213="zákl. přenesená",J213,0)</f>
        <v>0</v>
      </c>
      <c r="BH213" s="185">
        <f>IF(N213="sníž. přenesená",J213,0)</f>
        <v>0</v>
      </c>
      <c r="BI213" s="185">
        <f>IF(N213="nulová",J213,0)</f>
        <v>0</v>
      </c>
      <c r="BJ213" s="17" t="s">
        <v>82</v>
      </c>
      <c r="BK213" s="185">
        <f>ROUND(I213*H213,2)</f>
        <v>0</v>
      </c>
      <c r="BL213" s="17" t="s">
        <v>129</v>
      </c>
      <c r="BM213" s="184" t="s">
        <v>817</v>
      </c>
    </row>
    <row r="214" spans="1:65" s="2" customFormat="1">
      <c r="A214" s="34"/>
      <c r="B214" s="35"/>
      <c r="C214" s="36"/>
      <c r="D214" s="186" t="s">
        <v>131</v>
      </c>
      <c r="E214" s="36"/>
      <c r="F214" s="187" t="s">
        <v>818</v>
      </c>
      <c r="G214" s="36"/>
      <c r="H214" s="36"/>
      <c r="I214" s="188"/>
      <c r="J214" s="36"/>
      <c r="K214" s="36"/>
      <c r="L214" s="39"/>
      <c r="M214" s="189"/>
      <c r="N214" s="190"/>
      <c r="O214" s="64"/>
      <c r="P214" s="64"/>
      <c r="Q214" s="64"/>
      <c r="R214" s="64"/>
      <c r="S214" s="64"/>
      <c r="T214" s="65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7" t="s">
        <v>131</v>
      </c>
      <c r="AU214" s="17" t="s">
        <v>82</v>
      </c>
    </row>
    <row r="215" spans="1:65" s="2" customFormat="1" ht="24.2" customHeight="1">
      <c r="A215" s="34"/>
      <c r="B215" s="35"/>
      <c r="C215" s="173">
        <v>81</v>
      </c>
      <c r="D215" s="173" t="s">
        <v>124</v>
      </c>
      <c r="E215" s="174" t="s">
        <v>819</v>
      </c>
      <c r="F215" s="175" t="s">
        <v>820</v>
      </c>
      <c r="G215" s="176" t="s">
        <v>229</v>
      </c>
      <c r="H215" s="177">
        <v>6</v>
      </c>
      <c r="I215" s="178"/>
      <c r="J215" s="179">
        <f>ROUND(I215*H215,2)</f>
        <v>0</v>
      </c>
      <c r="K215" s="175" t="s">
        <v>128</v>
      </c>
      <c r="L215" s="39"/>
      <c r="M215" s="180" t="s">
        <v>18</v>
      </c>
      <c r="N215" s="181" t="s">
        <v>45</v>
      </c>
      <c r="O215" s="64"/>
      <c r="P215" s="182">
        <f>O215*H215</f>
        <v>0</v>
      </c>
      <c r="Q215" s="182">
        <v>0</v>
      </c>
      <c r="R215" s="182">
        <f>Q215*H215</f>
        <v>0</v>
      </c>
      <c r="S215" s="182">
        <v>0</v>
      </c>
      <c r="T215" s="183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4" t="s">
        <v>129</v>
      </c>
      <c r="AT215" s="184" t="s">
        <v>124</v>
      </c>
      <c r="AU215" s="184" t="s">
        <v>82</v>
      </c>
      <c r="AY215" s="17" t="s">
        <v>122</v>
      </c>
      <c r="BE215" s="185">
        <f>IF(N215="základní",J215,0)</f>
        <v>0</v>
      </c>
      <c r="BF215" s="185">
        <f>IF(N215="snížená",J215,0)</f>
        <v>0</v>
      </c>
      <c r="BG215" s="185">
        <f>IF(N215="zákl. přenesená",J215,0)</f>
        <v>0</v>
      </c>
      <c r="BH215" s="185">
        <f>IF(N215="sníž. přenesená",J215,0)</f>
        <v>0</v>
      </c>
      <c r="BI215" s="185">
        <f>IF(N215="nulová",J215,0)</f>
        <v>0</v>
      </c>
      <c r="BJ215" s="17" t="s">
        <v>82</v>
      </c>
      <c r="BK215" s="185">
        <f>ROUND(I215*H215,2)</f>
        <v>0</v>
      </c>
      <c r="BL215" s="17" t="s">
        <v>129</v>
      </c>
      <c r="BM215" s="184" t="s">
        <v>821</v>
      </c>
    </row>
    <row r="216" spans="1:65" s="2" customFormat="1">
      <c r="A216" s="34"/>
      <c r="B216" s="35"/>
      <c r="C216" s="36"/>
      <c r="D216" s="186" t="s">
        <v>131</v>
      </c>
      <c r="E216" s="36"/>
      <c r="F216" s="187" t="s">
        <v>822</v>
      </c>
      <c r="G216" s="36"/>
      <c r="H216" s="36"/>
      <c r="I216" s="188"/>
      <c r="J216" s="36"/>
      <c r="K216" s="36"/>
      <c r="L216" s="39"/>
      <c r="M216" s="189"/>
      <c r="N216" s="190"/>
      <c r="O216" s="64"/>
      <c r="P216" s="64"/>
      <c r="Q216" s="64"/>
      <c r="R216" s="64"/>
      <c r="S216" s="64"/>
      <c r="T216" s="65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T216" s="17" t="s">
        <v>131</v>
      </c>
      <c r="AU216" s="17" t="s">
        <v>82</v>
      </c>
    </row>
    <row r="217" spans="1:65" s="2" customFormat="1" ht="24.2" customHeight="1">
      <c r="A217" s="34"/>
      <c r="B217" s="35"/>
      <c r="C217" s="173">
        <v>82</v>
      </c>
      <c r="D217" s="173" t="s">
        <v>124</v>
      </c>
      <c r="E217" s="174" t="s">
        <v>823</v>
      </c>
      <c r="F217" s="175" t="s">
        <v>824</v>
      </c>
      <c r="G217" s="176" t="s">
        <v>229</v>
      </c>
      <c r="H217" s="177">
        <v>5.4</v>
      </c>
      <c r="I217" s="178"/>
      <c r="J217" s="179">
        <f>ROUND(I217*H217,2)</f>
        <v>0</v>
      </c>
      <c r="K217" s="175" t="s">
        <v>128</v>
      </c>
      <c r="L217" s="39"/>
      <c r="M217" s="180" t="s">
        <v>18</v>
      </c>
      <c r="N217" s="181" t="s">
        <v>45</v>
      </c>
      <c r="O217" s="64"/>
      <c r="P217" s="182">
        <f>O217*H217</f>
        <v>0</v>
      </c>
      <c r="Q217" s="182">
        <v>0</v>
      </c>
      <c r="R217" s="182">
        <f>Q217*H217</f>
        <v>0</v>
      </c>
      <c r="S217" s="182">
        <v>0</v>
      </c>
      <c r="T217" s="183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4" t="s">
        <v>129</v>
      </c>
      <c r="AT217" s="184" t="s">
        <v>124</v>
      </c>
      <c r="AU217" s="184" t="s">
        <v>82</v>
      </c>
      <c r="AY217" s="17" t="s">
        <v>122</v>
      </c>
      <c r="BE217" s="185">
        <f>IF(N217="základní",J217,0)</f>
        <v>0</v>
      </c>
      <c r="BF217" s="185">
        <f>IF(N217="snížená",J217,0)</f>
        <v>0</v>
      </c>
      <c r="BG217" s="185">
        <f>IF(N217="zákl. přenesená",J217,0)</f>
        <v>0</v>
      </c>
      <c r="BH217" s="185">
        <f>IF(N217="sníž. přenesená",J217,0)</f>
        <v>0</v>
      </c>
      <c r="BI217" s="185">
        <f>IF(N217="nulová",J217,0)</f>
        <v>0</v>
      </c>
      <c r="BJ217" s="17" t="s">
        <v>82</v>
      </c>
      <c r="BK217" s="185">
        <f>ROUND(I217*H217,2)</f>
        <v>0</v>
      </c>
      <c r="BL217" s="17" t="s">
        <v>129</v>
      </c>
      <c r="BM217" s="184" t="s">
        <v>825</v>
      </c>
    </row>
    <row r="218" spans="1:65" s="2" customFormat="1">
      <c r="A218" s="34"/>
      <c r="B218" s="35"/>
      <c r="C218" s="36"/>
      <c r="D218" s="186" t="s">
        <v>131</v>
      </c>
      <c r="E218" s="36"/>
      <c r="F218" s="187" t="s">
        <v>826</v>
      </c>
      <c r="G218" s="36"/>
      <c r="H218" s="36"/>
      <c r="I218" s="188"/>
      <c r="J218" s="36"/>
      <c r="K218" s="36"/>
      <c r="L218" s="39"/>
      <c r="M218" s="189"/>
      <c r="N218" s="190"/>
      <c r="O218" s="64"/>
      <c r="P218" s="64"/>
      <c r="Q218" s="64"/>
      <c r="R218" s="64"/>
      <c r="S218" s="64"/>
      <c r="T218" s="65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7" t="s">
        <v>131</v>
      </c>
      <c r="AU218" s="17" t="s">
        <v>82</v>
      </c>
    </row>
    <row r="219" spans="1:65" s="2" customFormat="1" ht="16.5" customHeight="1">
      <c r="A219" s="34"/>
      <c r="B219" s="35"/>
      <c r="C219" s="173">
        <v>83</v>
      </c>
      <c r="D219" s="173" t="s">
        <v>124</v>
      </c>
      <c r="E219" s="174" t="s">
        <v>827</v>
      </c>
      <c r="F219" s="175" t="s">
        <v>828</v>
      </c>
      <c r="G219" s="176" t="s">
        <v>229</v>
      </c>
      <c r="H219" s="177">
        <v>228</v>
      </c>
      <c r="I219" s="178"/>
      <c r="J219" s="179">
        <f>ROUND(I219*H219,2)</f>
        <v>0</v>
      </c>
      <c r="K219" s="175" t="s">
        <v>128</v>
      </c>
      <c r="L219" s="39"/>
      <c r="M219" s="180" t="s">
        <v>18</v>
      </c>
      <c r="N219" s="181" t="s">
        <v>45</v>
      </c>
      <c r="O219" s="64"/>
      <c r="P219" s="182">
        <f>O219*H219</f>
        <v>0</v>
      </c>
      <c r="Q219" s="182">
        <v>0</v>
      </c>
      <c r="R219" s="182">
        <f>Q219*H219</f>
        <v>0</v>
      </c>
      <c r="S219" s="182">
        <v>0</v>
      </c>
      <c r="T219" s="183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4" t="s">
        <v>129</v>
      </c>
      <c r="AT219" s="184" t="s">
        <v>124</v>
      </c>
      <c r="AU219" s="184" t="s">
        <v>82</v>
      </c>
      <c r="AY219" s="17" t="s">
        <v>122</v>
      </c>
      <c r="BE219" s="185">
        <f>IF(N219="základní",J219,0)</f>
        <v>0</v>
      </c>
      <c r="BF219" s="185">
        <f>IF(N219="snížená",J219,0)</f>
        <v>0</v>
      </c>
      <c r="BG219" s="185">
        <f>IF(N219="zákl. přenesená",J219,0)</f>
        <v>0</v>
      </c>
      <c r="BH219" s="185">
        <f>IF(N219="sníž. přenesená",J219,0)</f>
        <v>0</v>
      </c>
      <c r="BI219" s="185">
        <f>IF(N219="nulová",J219,0)</f>
        <v>0</v>
      </c>
      <c r="BJ219" s="17" t="s">
        <v>82</v>
      </c>
      <c r="BK219" s="185">
        <f>ROUND(I219*H219,2)</f>
        <v>0</v>
      </c>
      <c r="BL219" s="17" t="s">
        <v>129</v>
      </c>
      <c r="BM219" s="184" t="s">
        <v>829</v>
      </c>
    </row>
    <row r="220" spans="1:65" s="2" customFormat="1">
      <c r="A220" s="34"/>
      <c r="B220" s="35"/>
      <c r="C220" s="36"/>
      <c r="D220" s="186" t="s">
        <v>131</v>
      </c>
      <c r="E220" s="36"/>
      <c r="F220" s="187" t="s">
        <v>830</v>
      </c>
      <c r="G220" s="36"/>
      <c r="H220" s="36"/>
      <c r="I220" s="188"/>
      <c r="J220" s="36"/>
      <c r="K220" s="36"/>
      <c r="L220" s="39"/>
      <c r="M220" s="189"/>
      <c r="N220" s="190"/>
      <c r="O220" s="64"/>
      <c r="P220" s="64"/>
      <c r="Q220" s="64"/>
      <c r="R220" s="64"/>
      <c r="S220" s="64"/>
      <c r="T220" s="65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7" t="s">
        <v>131</v>
      </c>
      <c r="AU220" s="17" t="s">
        <v>82</v>
      </c>
    </row>
    <row r="221" spans="1:65" s="2" customFormat="1" ht="16.5" customHeight="1">
      <c r="A221" s="34"/>
      <c r="B221" s="35"/>
      <c r="C221" s="173">
        <v>84</v>
      </c>
      <c r="D221" s="173" t="s">
        <v>124</v>
      </c>
      <c r="E221" s="174" t="s">
        <v>831</v>
      </c>
      <c r="F221" s="175" t="s">
        <v>832</v>
      </c>
      <c r="G221" s="176" t="s">
        <v>229</v>
      </c>
      <c r="H221" s="177">
        <v>11.99</v>
      </c>
      <c r="I221" s="178"/>
      <c r="J221" s="179">
        <f>ROUND(I221*H221,2)</f>
        <v>0</v>
      </c>
      <c r="K221" s="175" t="s">
        <v>128</v>
      </c>
      <c r="L221" s="39"/>
      <c r="M221" s="180" t="s">
        <v>18</v>
      </c>
      <c r="N221" s="181" t="s">
        <v>45</v>
      </c>
      <c r="O221" s="64"/>
      <c r="P221" s="182">
        <f>O221*H221</f>
        <v>0</v>
      </c>
      <c r="Q221" s="182">
        <v>0</v>
      </c>
      <c r="R221" s="182">
        <f>Q221*H221</f>
        <v>0</v>
      </c>
      <c r="S221" s="182">
        <v>0</v>
      </c>
      <c r="T221" s="183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4" t="s">
        <v>129</v>
      </c>
      <c r="AT221" s="184" t="s">
        <v>124</v>
      </c>
      <c r="AU221" s="184" t="s">
        <v>82</v>
      </c>
      <c r="AY221" s="17" t="s">
        <v>122</v>
      </c>
      <c r="BE221" s="185">
        <f>IF(N221="základní",J221,0)</f>
        <v>0</v>
      </c>
      <c r="BF221" s="185">
        <f>IF(N221="snížená",J221,0)</f>
        <v>0</v>
      </c>
      <c r="BG221" s="185">
        <f>IF(N221="zákl. přenesená",J221,0)</f>
        <v>0</v>
      </c>
      <c r="BH221" s="185">
        <f>IF(N221="sníž. přenesená",J221,0)</f>
        <v>0</v>
      </c>
      <c r="BI221" s="185">
        <f>IF(N221="nulová",J221,0)</f>
        <v>0</v>
      </c>
      <c r="BJ221" s="17" t="s">
        <v>82</v>
      </c>
      <c r="BK221" s="185">
        <f>ROUND(I221*H221,2)</f>
        <v>0</v>
      </c>
      <c r="BL221" s="17" t="s">
        <v>129</v>
      </c>
      <c r="BM221" s="184" t="s">
        <v>833</v>
      </c>
    </row>
    <row r="222" spans="1:65" s="2" customFormat="1">
      <c r="A222" s="34"/>
      <c r="B222" s="35"/>
      <c r="C222" s="36"/>
      <c r="D222" s="186" t="s">
        <v>131</v>
      </c>
      <c r="E222" s="36"/>
      <c r="F222" s="187" t="s">
        <v>834</v>
      </c>
      <c r="G222" s="36"/>
      <c r="H222" s="36"/>
      <c r="I222" s="188"/>
      <c r="J222" s="36"/>
      <c r="K222" s="36"/>
      <c r="L222" s="39"/>
      <c r="M222" s="189"/>
      <c r="N222" s="190"/>
      <c r="O222" s="64"/>
      <c r="P222" s="64"/>
      <c r="Q222" s="64"/>
      <c r="R222" s="64"/>
      <c r="S222" s="64"/>
      <c r="T222" s="65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T222" s="17" t="s">
        <v>131</v>
      </c>
      <c r="AU222" s="17" t="s">
        <v>82</v>
      </c>
    </row>
    <row r="223" spans="1:65" s="2" customFormat="1" ht="21.75" customHeight="1">
      <c r="A223" s="34"/>
      <c r="B223" s="35"/>
      <c r="C223" s="173">
        <v>85</v>
      </c>
      <c r="D223" s="173" t="s">
        <v>124</v>
      </c>
      <c r="E223" s="174" t="s">
        <v>835</v>
      </c>
      <c r="F223" s="175" t="s">
        <v>836</v>
      </c>
      <c r="G223" s="176" t="s">
        <v>207</v>
      </c>
      <c r="H223" s="177">
        <v>7.05</v>
      </c>
      <c r="I223" s="178"/>
      <c r="J223" s="179">
        <f>ROUND(I223*H223,2)</f>
        <v>0</v>
      </c>
      <c r="K223" s="175" t="s">
        <v>128</v>
      </c>
      <c r="L223" s="39"/>
      <c r="M223" s="180" t="s">
        <v>18</v>
      </c>
      <c r="N223" s="181" t="s">
        <v>45</v>
      </c>
      <c r="O223" s="64"/>
      <c r="P223" s="182">
        <f>O223*H223</f>
        <v>0</v>
      </c>
      <c r="Q223" s="182">
        <v>0</v>
      </c>
      <c r="R223" s="182">
        <f>Q223*H223</f>
        <v>0</v>
      </c>
      <c r="S223" s="182">
        <v>0</v>
      </c>
      <c r="T223" s="183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4" t="s">
        <v>129</v>
      </c>
      <c r="AT223" s="184" t="s">
        <v>124</v>
      </c>
      <c r="AU223" s="184" t="s">
        <v>82</v>
      </c>
      <c r="AY223" s="17" t="s">
        <v>122</v>
      </c>
      <c r="BE223" s="185">
        <f>IF(N223="základní",J223,0)</f>
        <v>0</v>
      </c>
      <c r="BF223" s="185">
        <f>IF(N223="snížená",J223,0)</f>
        <v>0</v>
      </c>
      <c r="BG223" s="185">
        <f>IF(N223="zákl. přenesená",J223,0)</f>
        <v>0</v>
      </c>
      <c r="BH223" s="185">
        <f>IF(N223="sníž. přenesená",J223,0)</f>
        <v>0</v>
      </c>
      <c r="BI223" s="185">
        <f>IF(N223="nulová",J223,0)</f>
        <v>0</v>
      </c>
      <c r="BJ223" s="17" t="s">
        <v>82</v>
      </c>
      <c r="BK223" s="185">
        <f>ROUND(I223*H223,2)</f>
        <v>0</v>
      </c>
      <c r="BL223" s="17" t="s">
        <v>129</v>
      </c>
      <c r="BM223" s="184" t="s">
        <v>837</v>
      </c>
    </row>
    <row r="224" spans="1:65" s="2" customFormat="1">
      <c r="A224" s="34"/>
      <c r="B224" s="35"/>
      <c r="C224" s="36"/>
      <c r="D224" s="186" t="s">
        <v>131</v>
      </c>
      <c r="E224" s="36"/>
      <c r="F224" s="187" t="s">
        <v>838</v>
      </c>
      <c r="G224" s="36"/>
      <c r="H224" s="36"/>
      <c r="I224" s="188"/>
      <c r="J224" s="36"/>
      <c r="K224" s="36"/>
      <c r="L224" s="39"/>
      <c r="M224" s="189"/>
      <c r="N224" s="190"/>
      <c r="O224" s="64"/>
      <c r="P224" s="64"/>
      <c r="Q224" s="64"/>
      <c r="R224" s="64"/>
      <c r="S224" s="64"/>
      <c r="T224" s="65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7" t="s">
        <v>131</v>
      </c>
      <c r="AU224" s="17" t="s">
        <v>82</v>
      </c>
    </row>
    <row r="225" spans="1:65" s="2" customFormat="1" ht="24.2" customHeight="1">
      <c r="A225" s="34"/>
      <c r="B225" s="35"/>
      <c r="C225" s="173">
        <v>86</v>
      </c>
      <c r="D225" s="173" t="s">
        <v>124</v>
      </c>
      <c r="E225" s="174" t="s">
        <v>839</v>
      </c>
      <c r="F225" s="175" t="s">
        <v>840</v>
      </c>
      <c r="G225" s="176" t="s">
        <v>207</v>
      </c>
      <c r="H225" s="177">
        <v>141</v>
      </c>
      <c r="I225" s="178"/>
      <c r="J225" s="179">
        <f>ROUND(I225*H225,2)</f>
        <v>0</v>
      </c>
      <c r="K225" s="175" t="s">
        <v>128</v>
      </c>
      <c r="L225" s="39"/>
      <c r="M225" s="180" t="s">
        <v>18</v>
      </c>
      <c r="N225" s="181" t="s">
        <v>45</v>
      </c>
      <c r="O225" s="64"/>
      <c r="P225" s="182">
        <f>O225*H225</f>
        <v>0</v>
      </c>
      <c r="Q225" s="182">
        <v>0</v>
      </c>
      <c r="R225" s="182">
        <f>Q225*H225</f>
        <v>0</v>
      </c>
      <c r="S225" s="182">
        <v>0</v>
      </c>
      <c r="T225" s="183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4" t="s">
        <v>129</v>
      </c>
      <c r="AT225" s="184" t="s">
        <v>124</v>
      </c>
      <c r="AU225" s="184" t="s">
        <v>82</v>
      </c>
      <c r="AY225" s="17" t="s">
        <v>122</v>
      </c>
      <c r="BE225" s="185">
        <f>IF(N225="základní",J225,0)</f>
        <v>0</v>
      </c>
      <c r="BF225" s="185">
        <f>IF(N225="snížená",J225,0)</f>
        <v>0</v>
      </c>
      <c r="BG225" s="185">
        <f>IF(N225="zákl. přenesená",J225,0)</f>
        <v>0</v>
      </c>
      <c r="BH225" s="185">
        <f>IF(N225="sníž. přenesená",J225,0)</f>
        <v>0</v>
      </c>
      <c r="BI225" s="185">
        <f>IF(N225="nulová",J225,0)</f>
        <v>0</v>
      </c>
      <c r="BJ225" s="17" t="s">
        <v>82</v>
      </c>
      <c r="BK225" s="185">
        <f>ROUND(I225*H225,2)</f>
        <v>0</v>
      </c>
      <c r="BL225" s="17" t="s">
        <v>129</v>
      </c>
      <c r="BM225" s="184" t="s">
        <v>841</v>
      </c>
    </row>
    <row r="226" spans="1:65" s="2" customFormat="1">
      <c r="A226" s="34"/>
      <c r="B226" s="35"/>
      <c r="C226" s="36"/>
      <c r="D226" s="186" t="s">
        <v>131</v>
      </c>
      <c r="E226" s="36"/>
      <c r="F226" s="187" t="s">
        <v>842</v>
      </c>
      <c r="G226" s="36"/>
      <c r="H226" s="36"/>
      <c r="I226" s="188"/>
      <c r="J226" s="36"/>
      <c r="K226" s="36"/>
      <c r="L226" s="39"/>
      <c r="M226" s="235"/>
      <c r="N226" s="236"/>
      <c r="O226" s="237"/>
      <c r="P226" s="237"/>
      <c r="Q226" s="237"/>
      <c r="R226" s="237"/>
      <c r="S226" s="237"/>
      <c r="T226" s="238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T226" s="17" t="s">
        <v>131</v>
      </c>
      <c r="AU226" s="17" t="s">
        <v>82</v>
      </c>
    </row>
    <row r="227" spans="1:65" s="2" customFormat="1" ht="6.95" customHeight="1">
      <c r="A227" s="34"/>
      <c r="B227" s="47"/>
      <c r="C227" s="48"/>
      <c r="D227" s="48"/>
      <c r="E227" s="48"/>
      <c r="F227" s="48"/>
      <c r="G227" s="48"/>
      <c r="H227" s="48"/>
      <c r="I227" s="48"/>
      <c r="J227" s="48"/>
      <c r="K227" s="48"/>
      <c r="L227" s="39"/>
      <c r="M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</row>
  </sheetData>
  <sheetProtection algorithmName="SHA-512" hashValue="We9K1sbYKjmwmLlOtxHI5iYXWKAryumHmNWhMYF12djca5Xg+r3hQpY9mRQY0MZr5EcvNY9ygqaqQlTveq9+DA==" saltValue="CSG253vFXGfE2rSBZi5Ybw==" spinCount="100000" sheet="1" objects="1" scenarios="1"/>
  <autoFilter ref="C80:K226" xr:uid="{00000000-0009-0000-0000-000003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4" r:id="rId1" xr:uid="{00000000-0004-0000-0300-000000000000}"/>
    <hyperlink ref="F93" r:id="rId2" xr:uid="{00000000-0004-0000-0300-000001000000}"/>
    <hyperlink ref="F98" r:id="rId3" xr:uid="{00000000-0004-0000-0300-000002000000}"/>
    <hyperlink ref="F101" r:id="rId4" xr:uid="{00000000-0004-0000-0300-000003000000}"/>
    <hyperlink ref="F106" r:id="rId5" xr:uid="{00000000-0004-0000-0300-000004000000}"/>
    <hyperlink ref="F109" r:id="rId6" xr:uid="{00000000-0004-0000-0300-000005000000}"/>
    <hyperlink ref="F112" r:id="rId7" xr:uid="{00000000-0004-0000-0300-000006000000}"/>
    <hyperlink ref="F115" r:id="rId8" xr:uid="{00000000-0004-0000-0300-000007000000}"/>
    <hyperlink ref="F118" r:id="rId9" xr:uid="{00000000-0004-0000-0300-000008000000}"/>
    <hyperlink ref="F121" r:id="rId10" xr:uid="{00000000-0004-0000-0300-000009000000}"/>
    <hyperlink ref="F124" r:id="rId11" xr:uid="{00000000-0004-0000-0300-00000A000000}"/>
    <hyperlink ref="F127" r:id="rId12" xr:uid="{00000000-0004-0000-0300-00000B000000}"/>
    <hyperlink ref="F130" r:id="rId13" xr:uid="{00000000-0004-0000-0300-00000C000000}"/>
    <hyperlink ref="F133" r:id="rId14" xr:uid="{00000000-0004-0000-0300-00000D000000}"/>
    <hyperlink ref="F135" r:id="rId15" xr:uid="{00000000-0004-0000-0300-00000E000000}"/>
    <hyperlink ref="F137" r:id="rId16" xr:uid="{00000000-0004-0000-0300-00000F000000}"/>
    <hyperlink ref="F140" r:id="rId17" xr:uid="{00000000-0004-0000-0300-000010000000}"/>
    <hyperlink ref="F144" r:id="rId18" xr:uid="{00000000-0004-0000-0300-000011000000}"/>
    <hyperlink ref="F147" r:id="rId19" xr:uid="{00000000-0004-0000-0300-000012000000}"/>
    <hyperlink ref="F150" r:id="rId20" xr:uid="{00000000-0004-0000-0300-000013000000}"/>
    <hyperlink ref="F153" r:id="rId21" xr:uid="{00000000-0004-0000-0300-000014000000}"/>
    <hyperlink ref="F155" r:id="rId22" xr:uid="{00000000-0004-0000-0300-000015000000}"/>
    <hyperlink ref="F157" r:id="rId23" xr:uid="{00000000-0004-0000-0300-000016000000}"/>
    <hyperlink ref="F160" r:id="rId24" xr:uid="{00000000-0004-0000-0300-000017000000}"/>
    <hyperlink ref="F163" r:id="rId25" xr:uid="{00000000-0004-0000-0300-000018000000}"/>
    <hyperlink ref="F165" r:id="rId26" xr:uid="{00000000-0004-0000-0300-000019000000}"/>
    <hyperlink ref="F167" r:id="rId27" xr:uid="{00000000-0004-0000-0300-00001A000000}"/>
    <hyperlink ref="F169" r:id="rId28" xr:uid="{00000000-0004-0000-0300-00001B000000}"/>
    <hyperlink ref="F171" r:id="rId29" xr:uid="{00000000-0004-0000-0300-00001C000000}"/>
    <hyperlink ref="F174" r:id="rId30" xr:uid="{00000000-0004-0000-0300-00001D000000}"/>
    <hyperlink ref="F177" r:id="rId31" xr:uid="{00000000-0004-0000-0300-00001E000000}"/>
    <hyperlink ref="F179" r:id="rId32" xr:uid="{00000000-0004-0000-0300-00001F000000}"/>
    <hyperlink ref="F181" r:id="rId33" xr:uid="{00000000-0004-0000-0300-000020000000}"/>
    <hyperlink ref="F183" r:id="rId34" xr:uid="{00000000-0004-0000-0300-000021000000}"/>
    <hyperlink ref="F185" r:id="rId35" xr:uid="{00000000-0004-0000-0300-000022000000}"/>
    <hyperlink ref="F187" r:id="rId36" xr:uid="{00000000-0004-0000-0300-000023000000}"/>
    <hyperlink ref="F190" r:id="rId37" xr:uid="{00000000-0004-0000-0300-000024000000}"/>
    <hyperlink ref="F192" r:id="rId38" xr:uid="{00000000-0004-0000-0300-000025000000}"/>
    <hyperlink ref="F194" r:id="rId39" xr:uid="{00000000-0004-0000-0300-000026000000}"/>
    <hyperlink ref="F197" r:id="rId40" xr:uid="{00000000-0004-0000-0300-000027000000}"/>
    <hyperlink ref="F199" r:id="rId41" xr:uid="{00000000-0004-0000-0300-000028000000}"/>
    <hyperlink ref="F201" r:id="rId42" xr:uid="{00000000-0004-0000-0300-000029000000}"/>
    <hyperlink ref="F203" r:id="rId43" xr:uid="{00000000-0004-0000-0300-00002A000000}"/>
    <hyperlink ref="F205" r:id="rId44" xr:uid="{00000000-0004-0000-0300-00002B000000}"/>
    <hyperlink ref="F207" r:id="rId45" xr:uid="{00000000-0004-0000-0300-00002C000000}"/>
    <hyperlink ref="F209" r:id="rId46" xr:uid="{00000000-0004-0000-0300-00002D000000}"/>
    <hyperlink ref="F214" r:id="rId47" xr:uid="{00000000-0004-0000-0300-00002E000000}"/>
    <hyperlink ref="F216" r:id="rId48" xr:uid="{00000000-0004-0000-0300-00002F000000}"/>
    <hyperlink ref="F218" r:id="rId49" xr:uid="{00000000-0004-0000-0300-000030000000}"/>
    <hyperlink ref="F220" r:id="rId50" xr:uid="{00000000-0004-0000-0300-000031000000}"/>
    <hyperlink ref="F222" r:id="rId51" xr:uid="{00000000-0004-0000-0300-000032000000}"/>
    <hyperlink ref="F224" r:id="rId52" xr:uid="{00000000-0004-0000-0300-000033000000}"/>
    <hyperlink ref="F226" r:id="rId53" xr:uid="{00000000-0004-0000-0300-00003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2:BM98"/>
  <sheetViews>
    <sheetView showGridLines="0" workbookViewId="0">
      <selection activeCell="I89" sqref="I8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3" max="43" width="9.33203125" customWidth="1"/>
    <col min="44" max="62" width="9.33203125" style="1" hidden="1"/>
    <col min="63" max="63" width="0.83203125" style="1" customWidth="1"/>
    <col min="64" max="64" width="28.6640625" style="1" hidden="1" customWidth="1"/>
    <col min="65" max="65" width="17.6640625" style="1" hidden="1" customWidth="1"/>
  </cols>
  <sheetData>
    <row r="2" spans="1:46" s="1" customFormat="1" ht="36.950000000000003" customHeight="1"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AT2" s="17" t="s">
        <v>93</v>
      </c>
    </row>
    <row r="3" spans="1:46" s="1" customFormat="1" ht="6.95" hidden="1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84</v>
      </c>
    </row>
    <row r="4" spans="1:46" s="1" customFormat="1" ht="24.95" hidden="1" customHeight="1">
      <c r="B4" s="20"/>
      <c r="D4" s="103" t="s">
        <v>94</v>
      </c>
      <c r="L4" s="20"/>
      <c r="M4" s="104" t="s">
        <v>10</v>
      </c>
      <c r="AT4" s="17" t="s">
        <v>4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105" t="s">
        <v>15</v>
      </c>
      <c r="L6" s="20"/>
    </row>
    <row r="7" spans="1:46" s="1" customFormat="1" ht="16.5" hidden="1" customHeight="1">
      <c r="B7" s="20"/>
      <c r="E7" s="287" t="str">
        <f>'Rekapitulace stavby'!K6</f>
        <v>Nový přechod pro chodce v ul.Ant. Sochora, pod ul. Koperníkova</v>
      </c>
      <c r="F7" s="288"/>
      <c r="G7" s="288"/>
      <c r="H7" s="288"/>
      <c r="L7" s="20"/>
    </row>
    <row r="8" spans="1:46" s="2" customFormat="1" ht="12" hidden="1" customHeight="1">
      <c r="A8" s="34"/>
      <c r="B8" s="39"/>
      <c r="C8" s="34"/>
      <c r="D8" s="105" t="s">
        <v>95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hidden="1" customHeight="1">
      <c r="A9" s="34"/>
      <c r="B9" s="39"/>
      <c r="C9" s="34"/>
      <c r="D9" s="34"/>
      <c r="E9" s="289" t="s">
        <v>843</v>
      </c>
      <c r="F9" s="290"/>
      <c r="G9" s="290"/>
      <c r="H9" s="290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idden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hidden="1" customHeight="1">
      <c r="A11" s="34"/>
      <c r="B11" s="39"/>
      <c r="C11" s="34"/>
      <c r="D11" s="105" t="s">
        <v>17</v>
      </c>
      <c r="E11" s="34"/>
      <c r="F11" s="107" t="s">
        <v>18</v>
      </c>
      <c r="G11" s="34"/>
      <c r="H11" s="34"/>
      <c r="I11" s="105" t="s">
        <v>19</v>
      </c>
      <c r="J11" s="107" t="s">
        <v>18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hidden="1" customHeight="1">
      <c r="A12" s="34"/>
      <c r="B12" s="39"/>
      <c r="C12" s="34"/>
      <c r="D12" s="105" t="s">
        <v>20</v>
      </c>
      <c r="E12" s="34"/>
      <c r="F12" s="107" t="s">
        <v>21</v>
      </c>
      <c r="G12" s="34"/>
      <c r="H12" s="34"/>
      <c r="I12" s="105" t="s">
        <v>22</v>
      </c>
      <c r="J12" s="108">
        <f>'Rekapitulace stavby'!AN8</f>
        <v>46085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hidden="1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hidden="1" customHeight="1">
      <c r="A14" s="34"/>
      <c r="B14" s="39"/>
      <c r="C14" s="34"/>
      <c r="D14" s="105" t="s">
        <v>23</v>
      </c>
      <c r="E14" s="34"/>
      <c r="F14" s="34"/>
      <c r="G14" s="34"/>
      <c r="H14" s="34"/>
      <c r="I14" s="105" t="s">
        <v>24</v>
      </c>
      <c r="J14" s="107" t="s">
        <v>25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hidden="1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28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hidden="1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hidden="1" customHeight="1">
      <c r="A17" s="34"/>
      <c r="B17" s="39"/>
      <c r="C17" s="34"/>
      <c r="D17" s="105" t="s">
        <v>29</v>
      </c>
      <c r="E17" s="34"/>
      <c r="F17" s="34"/>
      <c r="G17" s="34"/>
      <c r="H17" s="34"/>
      <c r="I17" s="105" t="s">
        <v>24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hidden="1" customHeight="1">
      <c r="A18" s="34"/>
      <c r="B18" s="39"/>
      <c r="C18" s="34"/>
      <c r="D18" s="34"/>
      <c r="E18" s="291" t="str">
        <f>'Rekapitulace stavby'!E14</f>
        <v>Vyplň údaj</v>
      </c>
      <c r="F18" s="292"/>
      <c r="G18" s="292"/>
      <c r="H18" s="292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hidden="1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hidden="1" customHeight="1">
      <c r="A20" s="34"/>
      <c r="B20" s="39"/>
      <c r="C20" s="34"/>
      <c r="D20" s="105" t="s">
        <v>31</v>
      </c>
      <c r="E20" s="34"/>
      <c r="F20" s="34"/>
      <c r="G20" s="34"/>
      <c r="H20" s="34"/>
      <c r="I20" s="105" t="s">
        <v>24</v>
      </c>
      <c r="J20" s="107" t="s">
        <v>32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hidden="1" customHeight="1">
      <c r="A21" s="34"/>
      <c r="B21" s="39"/>
      <c r="C21" s="34"/>
      <c r="D21" s="34"/>
      <c r="E21" s="107" t="s">
        <v>33</v>
      </c>
      <c r="F21" s="34"/>
      <c r="G21" s="34"/>
      <c r="H21" s="34"/>
      <c r="I21" s="105" t="s">
        <v>27</v>
      </c>
      <c r="J21" s="107" t="s">
        <v>34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hidden="1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hidden="1" customHeight="1">
      <c r="A23" s="34"/>
      <c r="B23" s="39"/>
      <c r="C23" s="34"/>
      <c r="D23" s="105" t="s">
        <v>36</v>
      </c>
      <c r="E23" s="34"/>
      <c r="F23" s="34"/>
      <c r="G23" s="34"/>
      <c r="H23" s="34"/>
      <c r="I23" s="105" t="s">
        <v>24</v>
      </c>
      <c r="J23" s="107" t="s">
        <v>18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hidden="1" customHeight="1">
      <c r="A24" s="34"/>
      <c r="B24" s="39"/>
      <c r="C24" s="34"/>
      <c r="D24" s="34"/>
      <c r="E24" s="107" t="s">
        <v>37</v>
      </c>
      <c r="F24" s="34"/>
      <c r="G24" s="34"/>
      <c r="H24" s="34"/>
      <c r="I24" s="105" t="s">
        <v>27</v>
      </c>
      <c r="J24" s="107" t="s">
        <v>18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hidden="1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hidden="1" customHeight="1">
      <c r="A26" s="34"/>
      <c r="B26" s="39"/>
      <c r="C26" s="34"/>
      <c r="D26" s="105" t="s">
        <v>38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hidden="1" customHeight="1">
      <c r="A27" s="109"/>
      <c r="B27" s="110"/>
      <c r="C27" s="109"/>
      <c r="D27" s="109"/>
      <c r="E27" s="293" t="s">
        <v>18</v>
      </c>
      <c r="F27" s="293"/>
      <c r="G27" s="293"/>
      <c r="H27" s="293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hidden="1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hidden="1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hidden="1" customHeight="1">
      <c r="A30" s="34"/>
      <c r="B30" s="39"/>
      <c r="C30" s="34"/>
      <c r="D30" s="113" t="s">
        <v>40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hidden="1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hidden="1" customHeight="1">
      <c r="A32" s="34"/>
      <c r="B32" s="39"/>
      <c r="C32" s="34"/>
      <c r="D32" s="34"/>
      <c r="E32" s="34"/>
      <c r="F32" s="115" t="s">
        <v>42</v>
      </c>
      <c r="G32" s="34"/>
      <c r="H32" s="34"/>
      <c r="I32" s="115" t="s">
        <v>41</v>
      </c>
      <c r="J32" s="115" t="s">
        <v>43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116" t="s">
        <v>44</v>
      </c>
      <c r="E33" s="105" t="s">
        <v>45</v>
      </c>
      <c r="F33" s="117">
        <f>ROUND((SUM(BE83:BE97)),  2)</f>
        <v>0</v>
      </c>
      <c r="G33" s="34"/>
      <c r="H33" s="34"/>
      <c r="I33" s="118">
        <v>0.21</v>
      </c>
      <c r="J33" s="117">
        <f>ROUND(((SUM(BE83:BE97))*I33),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05" t="s">
        <v>46</v>
      </c>
      <c r="F34" s="117">
        <f>ROUND((SUM(BF83:BF97)),  2)</f>
        <v>0</v>
      </c>
      <c r="G34" s="34"/>
      <c r="H34" s="34"/>
      <c r="I34" s="118">
        <v>0.12</v>
      </c>
      <c r="J34" s="117">
        <f>ROUND(((SUM(BF83:BF97))*I34),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47</v>
      </c>
      <c r="F35" s="117">
        <f>ROUND((SUM(BG83:BG97)),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48</v>
      </c>
      <c r="F36" s="117">
        <f>ROUND((SUM(BH83:BH97)),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49</v>
      </c>
      <c r="F37" s="117">
        <f>ROUND((SUM(BI83:BI97)),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hidden="1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hidden="1" customHeight="1">
      <c r="A39" s="34"/>
      <c r="B39" s="39"/>
      <c r="C39" s="119"/>
      <c r="D39" s="120" t="s">
        <v>50</v>
      </c>
      <c r="E39" s="121"/>
      <c r="F39" s="121"/>
      <c r="G39" s="122" t="s">
        <v>51</v>
      </c>
      <c r="H39" s="123" t="s">
        <v>52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hidden="1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hidden="1"/>
    <row r="42" spans="1:31" hidden="1"/>
    <row r="43" spans="1:31" hidden="1"/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97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15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285" t="str">
        <f>E7</f>
        <v>Nový přechod pro chodce v ul.Ant. Sochora, pod ul. Koperníkova</v>
      </c>
      <c r="F48" s="286"/>
      <c r="G48" s="286"/>
      <c r="H48" s="286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95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264" t="str">
        <f>E9</f>
        <v>VON - Vedlejší a ostatní náklady</v>
      </c>
      <c r="F50" s="284"/>
      <c r="G50" s="284"/>
      <c r="H50" s="28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20</v>
      </c>
      <c r="D52" s="36"/>
      <c r="E52" s="36"/>
      <c r="F52" s="27" t="str">
        <f>F12</f>
        <v xml:space="preserve"> </v>
      </c>
      <c r="G52" s="36"/>
      <c r="H52" s="36"/>
      <c r="I52" s="29" t="s">
        <v>22</v>
      </c>
      <c r="J52" s="59">
        <f>IF(J12="","",J12)</f>
        <v>46085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customHeight="1">
      <c r="A54" s="34"/>
      <c r="B54" s="35"/>
      <c r="C54" s="29" t="s">
        <v>23</v>
      </c>
      <c r="D54" s="36"/>
      <c r="E54" s="36"/>
      <c r="F54" s="27" t="str">
        <f>E15</f>
        <v>STATUTÁRNÍ MĚSTO TEPLICE</v>
      </c>
      <c r="G54" s="36"/>
      <c r="H54" s="36"/>
      <c r="I54" s="29" t="s">
        <v>31</v>
      </c>
      <c r="J54" s="32" t="str">
        <f>E21</f>
        <v>PROJEKTY CHLADNÝ s.r.o.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36</v>
      </c>
      <c r="J55" s="32" t="str">
        <f>E24</f>
        <v>Ladislav Marek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98</v>
      </c>
      <c r="D57" s="131"/>
      <c r="E57" s="131"/>
      <c r="F57" s="131"/>
      <c r="G57" s="131"/>
      <c r="H57" s="131"/>
      <c r="I57" s="131"/>
      <c r="J57" s="132" t="s">
        <v>99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72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100</v>
      </c>
    </row>
    <row r="60" spans="1:47" s="9" customFormat="1" ht="24.95" customHeight="1">
      <c r="B60" s="134"/>
      <c r="C60" s="135"/>
      <c r="D60" s="136" t="s">
        <v>844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845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10" customFormat="1" ht="19.899999999999999" customHeight="1">
      <c r="B62" s="140"/>
      <c r="C62" s="141"/>
      <c r="D62" s="142" t="s">
        <v>846</v>
      </c>
      <c r="E62" s="143"/>
      <c r="F62" s="143"/>
      <c r="G62" s="143"/>
      <c r="H62" s="143"/>
      <c r="I62" s="143"/>
      <c r="J62" s="144">
        <f>J91</f>
        <v>0</v>
      </c>
      <c r="K62" s="141"/>
      <c r="L62" s="145"/>
    </row>
    <row r="63" spans="1:47" s="10" customFormat="1" ht="19.899999999999999" customHeight="1">
      <c r="B63" s="140"/>
      <c r="C63" s="141"/>
      <c r="D63" s="142" t="s">
        <v>847</v>
      </c>
      <c r="E63" s="143"/>
      <c r="F63" s="143"/>
      <c r="G63" s="143"/>
      <c r="H63" s="143"/>
      <c r="I63" s="143"/>
      <c r="J63" s="144">
        <f>J95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107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15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6"/>
      <c r="D73" s="36"/>
      <c r="E73" s="285" t="str">
        <f>E7</f>
        <v>Nový přechod pro chodce v ul.Ant. Sochora, pod ul. Koperníkova</v>
      </c>
      <c r="F73" s="286"/>
      <c r="G73" s="286"/>
      <c r="H73" s="286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95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6.5" customHeight="1">
      <c r="A75" s="34"/>
      <c r="B75" s="35"/>
      <c r="C75" s="36"/>
      <c r="D75" s="36"/>
      <c r="E75" s="264" t="str">
        <f>E9</f>
        <v>VON - Vedlejší a ostatní náklady</v>
      </c>
      <c r="F75" s="284"/>
      <c r="G75" s="284"/>
      <c r="H75" s="284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20</v>
      </c>
      <c r="D77" s="36"/>
      <c r="E77" s="36"/>
      <c r="F77" s="27" t="str">
        <f>F12</f>
        <v xml:space="preserve"> </v>
      </c>
      <c r="G77" s="36"/>
      <c r="H77" s="36"/>
      <c r="I77" s="29" t="s">
        <v>22</v>
      </c>
      <c r="J77" s="59">
        <f>IF(J12="","",J12)</f>
        <v>46085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25.7" customHeight="1">
      <c r="A79" s="34"/>
      <c r="B79" s="35"/>
      <c r="C79" s="29" t="s">
        <v>23</v>
      </c>
      <c r="D79" s="36"/>
      <c r="E79" s="36"/>
      <c r="F79" s="27" t="str">
        <f>E15</f>
        <v>STATUTÁRNÍ MĚSTO TEPLICE</v>
      </c>
      <c r="G79" s="36"/>
      <c r="H79" s="36"/>
      <c r="I79" s="29" t="s">
        <v>31</v>
      </c>
      <c r="J79" s="32" t="str">
        <f>E21</f>
        <v>PROJEKTY CHLADNÝ s.r.o.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2" customHeight="1">
      <c r="A80" s="34"/>
      <c r="B80" s="35"/>
      <c r="C80" s="29" t="s">
        <v>29</v>
      </c>
      <c r="D80" s="36"/>
      <c r="E80" s="36"/>
      <c r="F80" s="27" t="str">
        <f>IF(E18="","",E18)</f>
        <v>Vyplň údaj</v>
      </c>
      <c r="G80" s="36"/>
      <c r="H80" s="36"/>
      <c r="I80" s="29" t="s">
        <v>36</v>
      </c>
      <c r="J80" s="32" t="str">
        <f>E24</f>
        <v>Ladislav Marek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108</v>
      </c>
      <c r="D82" s="149" t="s">
        <v>59</v>
      </c>
      <c r="E82" s="149" t="s">
        <v>55</v>
      </c>
      <c r="F82" s="149" t="s">
        <v>56</v>
      </c>
      <c r="G82" s="149" t="s">
        <v>109</v>
      </c>
      <c r="H82" s="149" t="s">
        <v>110</v>
      </c>
      <c r="I82" s="149" t="s">
        <v>111</v>
      </c>
      <c r="J82" s="149" t="s">
        <v>99</v>
      </c>
      <c r="K82" s="150" t="s">
        <v>112</v>
      </c>
      <c r="L82" s="151"/>
      <c r="M82" s="68" t="s">
        <v>18</v>
      </c>
      <c r="N82" s="69" t="s">
        <v>44</v>
      </c>
      <c r="O82" s="69" t="s">
        <v>113</v>
      </c>
      <c r="P82" s="69" t="s">
        <v>114</v>
      </c>
      <c r="Q82" s="69" t="s">
        <v>115</v>
      </c>
      <c r="R82" s="69" t="s">
        <v>116</v>
      </c>
      <c r="S82" s="69" t="s">
        <v>117</v>
      </c>
      <c r="T82" s="70" t="s">
        <v>118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119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 t="e">
        <f>P84</f>
        <v>#REF!</v>
      </c>
      <c r="Q83" s="72"/>
      <c r="R83" s="154" t="e">
        <f>R84</f>
        <v>#REF!</v>
      </c>
      <c r="S83" s="72"/>
      <c r="T83" s="155" t="e">
        <f>T84</f>
        <v>#REF!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73</v>
      </c>
      <c r="AU83" s="17" t="s">
        <v>100</v>
      </c>
      <c r="BK83" s="156">
        <f>BK84</f>
        <v>0</v>
      </c>
    </row>
    <row r="84" spans="1:65" s="12" customFormat="1" ht="25.9" customHeight="1">
      <c r="B84" s="157"/>
      <c r="C84" s="158"/>
      <c r="D84" s="159" t="s">
        <v>73</v>
      </c>
      <c r="E84" s="160" t="s">
        <v>848</v>
      </c>
      <c r="F84" s="160" t="s">
        <v>849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 t="e">
        <f>P85+P91+P95+#REF!+#REF!</f>
        <v>#REF!</v>
      </c>
      <c r="Q84" s="165"/>
      <c r="R84" s="166" t="e">
        <f>R85+R91+R95+#REF!+#REF!</f>
        <v>#REF!</v>
      </c>
      <c r="S84" s="165"/>
      <c r="T84" s="167" t="e">
        <f>T85+T91+T95+#REF!+#REF!</f>
        <v>#REF!</v>
      </c>
      <c r="AR84" s="168" t="s">
        <v>158</v>
      </c>
      <c r="AT84" s="169" t="s">
        <v>73</v>
      </c>
      <c r="AU84" s="169" t="s">
        <v>74</v>
      </c>
      <c r="AY84" s="168" t="s">
        <v>122</v>
      </c>
      <c r="BK84" s="170">
        <f>BK85+BK91+BK95</f>
        <v>0</v>
      </c>
    </row>
    <row r="85" spans="1:65" s="12" customFormat="1" ht="22.9" customHeight="1">
      <c r="B85" s="157"/>
      <c r="C85" s="158"/>
      <c r="D85" s="159" t="s">
        <v>73</v>
      </c>
      <c r="E85" s="171" t="s">
        <v>850</v>
      </c>
      <c r="F85" s="171" t="s">
        <v>851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SUM(P86:P90)</f>
        <v>0</v>
      </c>
      <c r="Q85" s="165"/>
      <c r="R85" s="166">
        <f>SUM(R86:R90)</f>
        <v>0</v>
      </c>
      <c r="S85" s="165"/>
      <c r="T85" s="167">
        <f>SUM(T86:T90)</f>
        <v>0</v>
      </c>
      <c r="AR85" s="168" t="s">
        <v>158</v>
      </c>
      <c r="AT85" s="169" t="s">
        <v>73</v>
      </c>
      <c r="AU85" s="169" t="s">
        <v>82</v>
      </c>
      <c r="AY85" s="168" t="s">
        <v>122</v>
      </c>
      <c r="BK85" s="170">
        <f>SUM(BK86:BK90)</f>
        <v>0</v>
      </c>
    </row>
    <row r="86" spans="1:65" s="2" customFormat="1" ht="16.5" customHeight="1">
      <c r="A86" s="34"/>
      <c r="B86" s="35"/>
      <c r="C86" s="173" t="s">
        <v>82</v>
      </c>
      <c r="D86" s="173" t="s">
        <v>124</v>
      </c>
      <c r="E86" s="174" t="s">
        <v>852</v>
      </c>
      <c r="F86" s="175" t="s">
        <v>853</v>
      </c>
      <c r="G86" s="176" t="s">
        <v>577</v>
      </c>
      <c r="H86" s="177">
        <v>1</v>
      </c>
      <c r="I86" s="178"/>
      <c r="J86" s="179">
        <f>ROUND(I86*H86,2)</f>
        <v>0</v>
      </c>
      <c r="K86" s="175" t="s">
        <v>18</v>
      </c>
      <c r="L86" s="39"/>
      <c r="M86" s="180" t="s">
        <v>18</v>
      </c>
      <c r="N86" s="181" t="s">
        <v>45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854</v>
      </c>
      <c r="AT86" s="184" t="s">
        <v>124</v>
      </c>
      <c r="AU86" s="184" t="s">
        <v>84</v>
      </c>
      <c r="AY86" s="17" t="s">
        <v>122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82</v>
      </c>
      <c r="BK86" s="185">
        <f>ROUND(I86*H86,2)</f>
        <v>0</v>
      </c>
      <c r="BL86" s="17" t="s">
        <v>854</v>
      </c>
      <c r="BM86" s="184" t="s">
        <v>855</v>
      </c>
    </row>
    <row r="87" spans="1:65" s="2" customFormat="1" ht="16.5" customHeight="1">
      <c r="A87" s="34"/>
      <c r="B87" s="35"/>
      <c r="C87" s="173" t="s">
        <v>84</v>
      </c>
      <c r="D87" s="173" t="s">
        <v>124</v>
      </c>
      <c r="E87" s="174" t="s">
        <v>856</v>
      </c>
      <c r="F87" s="175" t="s">
        <v>857</v>
      </c>
      <c r="G87" s="176" t="s">
        <v>577</v>
      </c>
      <c r="H87" s="177">
        <v>1</v>
      </c>
      <c r="I87" s="178"/>
      <c r="J87" s="179">
        <f>ROUND(I87*H87,2)</f>
        <v>0</v>
      </c>
      <c r="K87" s="175" t="s">
        <v>18</v>
      </c>
      <c r="L87" s="39"/>
      <c r="M87" s="180" t="s">
        <v>18</v>
      </c>
      <c r="N87" s="181" t="s">
        <v>45</v>
      </c>
      <c r="O87" s="64"/>
      <c r="P87" s="182">
        <f>O87*H87</f>
        <v>0</v>
      </c>
      <c r="Q87" s="182">
        <v>0</v>
      </c>
      <c r="R87" s="182">
        <f>Q87*H87</f>
        <v>0</v>
      </c>
      <c r="S87" s="182">
        <v>0</v>
      </c>
      <c r="T87" s="183">
        <f>S87*H87</f>
        <v>0</v>
      </c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R87" s="184" t="s">
        <v>854</v>
      </c>
      <c r="AT87" s="184" t="s">
        <v>124</v>
      </c>
      <c r="AU87" s="184" t="s">
        <v>84</v>
      </c>
      <c r="AY87" s="17" t="s">
        <v>122</v>
      </c>
      <c r="BE87" s="185">
        <f>IF(N87="základní",J87,0)</f>
        <v>0</v>
      </c>
      <c r="BF87" s="185">
        <f>IF(N87="snížená",J87,0)</f>
        <v>0</v>
      </c>
      <c r="BG87" s="185">
        <f>IF(N87="zákl. přenesená",J87,0)</f>
        <v>0</v>
      </c>
      <c r="BH87" s="185">
        <f>IF(N87="sníž. přenesená",J87,0)</f>
        <v>0</v>
      </c>
      <c r="BI87" s="185">
        <f>IF(N87="nulová",J87,0)</f>
        <v>0</v>
      </c>
      <c r="BJ87" s="17" t="s">
        <v>82</v>
      </c>
      <c r="BK87" s="185">
        <f>ROUND(I87*H87,2)</f>
        <v>0</v>
      </c>
      <c r="BL87" s="17" t="s">
        <v>854</v>
      </c>
      <c r="BM87" s="184" t="s">
        <v>858</v>
      </c>
    </row>
    <row r="88" spans="1:65" s="2" customFormat="1" ht="87.75">
      <c r="A88" s="34"/>
      <c r="B88" s="35"/>
      <c r="C88" s="36"/>
      <c r="D88" s="193" t="s">
        <v>316</v>
      </c>
      <c r="E88" s="36"/>
      <c r="F88" s="234" t="s">
        <v>859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316</v>
      </c>
      <c r="AU88" s="17" t="s">
        <v>84</v>
      </c>
    </row>
    <row r="89" spans="1:65" s="2" customFormat="1" ht="16.5" customHeight="1">
      <c r="A89" s="34"/>
      <c r="B89" s="35"/>
      <c r="C89" s="173" t="s">
        <v>145</v>
      </c>
      <c r="D89" s="173" t="s">
        <v>124</v>
      </c>
      <c r="E89" s="174" t="s">
        <v>860</v>
      </c>
      <c r="F89" s="175" t="s">
        <v>861</v>
      </c>
      <c r="G89" s="176" t="s">
        <v>577</v>
      </c>
      <c r="H89" s="177">
        <v>1</v>
      </c>
      <c r="I89" s="178"/>
      <c r="J89" s="179">
        <f>ROUND(I89*H89,2)</f>
        <v>0</v>
      </c>
      <c r="K89" s="175" t="s">
        <v>18</v>
      </c>
      <c r="L89" s="39"/>
      <c r="M89" s="180" t="s">
        <v>18</v>
      </c>
      <c r="N89" s="181" t="s">
        <v>45</v>
      </c>
      <c r="O89" s="64"/>
      <c r="P89" s="182">
        <f>O89*H89</f>
        <v>0</v>
      </c>
      <c r="Q89" s="182">
        <v>0</v>
      </c>
      <c r="R89" s="182">
        <f>Q89*H89</f>
        <v>0</v>
      </c>
      <c r="S89" s="182">
        <v>0</v>
      </c>
      <c r="T89" s="183">
        <f>S89*H89</f>
        <v>0</v>
      </c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R89" s="184" t="s">
        <v>854</v>
      </c>
      <c r="AT89" s="184" t="s">
        <v>124</v>
      </c>
      <c r="AU89" s="184" t="s">
        <v>84</v>
      </c>
      <c r="AY89" s="17" t="s">
        <v>122</v>
      </c>
      <c r="BE89" s="185">
        <f>IF(N89="základní",J89,0)</f>
        <v>0</v>
      </c>
      <c r="BF89" s="185">
        <f>IF(N89="snížená",J89,0)</f>
        <v>0</v>
      </c>
      <c r="BG89" s="185">
        <f>IF(N89="zákl. přenesená",J89,0)</f>
        <v>0</v>
      </c>
      <c r="BH89" s="185">
        <f>IF(N89="sníž. přenesená",J89,0)</f>
        <v>0</v>
      </c>
      <c r="BI89" s="185">
        <f>IF(N89="nulová",J89,0)</f>
        <v>0</v>
      </c>
      <c r="BJ89" s="17" t="s">
        <v>82</v>
      </c>
      <c r="BK89" s="185">
        <f>ROUND(I89*H89,2)</f>
        <v>0</v>
      </c>
      <c r="BL89" s="17" t="s">
        <v>854</v>
      </c>
      <c r="BM89" s="184" t="s">
        <v>862</v>
      </c>
    </row>
    <row r="90" spans="1:65" s="2" customFormat="1" ht="16.5" customHeight="1">
      <c r="A90" s="34"/>
      <c r="B90" s="35"/>
      <c r="C90" s="173" t="s">
        <v>129</v>
      </c>
      <c r="D90" s="173" t="s">
        <v>124</v>
      </c>
      <c r="E90" s="174">
        <v>12403000</v>
      </c>
      <c r="F90" s="175" t="s">
        <v>883</v>
      </c>
      <c r="G90" s="176" t="s">
        <v>577</v>
      </c>
      <c r="H90" s="177">
        <v>1</v>
      </c>
      <c r="I90" s="178"/>
      <c r="J90" s="179">
        <f>ROUND(I90*H90,2)</f>
        <v>0</v>
      </c>
      <c r="K90" s="175" t="s">
        <v>18</v>
      </c>
      <c r="L90" s="39"/>
      <c r="M90" s="180" t="s">
        <v>18</v>
      </c>
      <c r="N90" s="181" t="s">
        <v>45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854</v>
      </c>
      <c r="AT90" s="184" t="s">
        <v>124</v>
      </c>
      <c r="AU90" s="184" t="s">
        <v>84</v>
      </c>
      <c r="AY90" s="17" t="s">
        <v>122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82</v>
      </c>
      <c r="BK90" s="185">
        <f>ROUND(I90*H90,2)</f>
        <v>0</v>
      </c>
      <c r="BL90" s="17" t="s">
        <v>854</v>
      </c>
      <c r="BM90" s="184" t="s">
        <v>863</v>
      </c>
    </row>
    <row r="91" spans="1:65" s="12" customFormat="1" ht="22.9" customHeight="1">
      <c r="B91" s="157"/>
      <c r="C91" s="158"/>
      <c r="D91" s="159" t="s">
        <v>73</v>
      </c>
      <c r="E91" s="171" t="s">
        <v>864</v>
      </c>
      <c r="F91" s="171" t="s">
        <v>865</v>
      </c>
      <c r="G91" s="158"/>
      <c r="H91" s="158"/>
      <c r="I91" s="161"/>
      <c r="J91" s="172">
        <f>BK91</f>
        <v>0</v>
      </c>
      <c r="K91" s="158"/>
      <c r="L91" s="163"/>
      <c r="M91" s="164"/>
      <c r="N91" s="165"/>
      <c r="O91" s="165"/>
      <c r="P91" s="166">
        <f>SUM(P92:P94)</f>
        <v>0</v>
      </c>
      <c r="Q91" s="165"/>
      <c r="R91" s="166">
        <f>SUM(R92:R94)</f>
        <v>0</v>
      </c>
      <c r="S91" s="165"/>
      <c r="T91" s="167">
        <f>SUM(T92:T94)</f>
        <v>0</v>
      </c>
      <c r="AR91" s="168" t="s">
        <v>158</v>
      </c>
      <c r="AT91" s="169" t="s">
        <v>73</v>
      </c>
      <c r="AU91" s="169" t="s">
        <v>82</v>
      </c>
      <c r="AY91" s="168" t="s">
        <v>122</v>
      </c>
      <c r="BK91" s="170">
        <f>SUM(BK92:BK94)</f>
        <v>0</v>
      </c>
    </row>
    <row r="92" spans="1:65" s="2" customFormat="1" ht="16.5" customHeight="1">
      <c r="A92" s="34"/>
      <c r="B92" s="35"/>
      <c r="C92" s="173" t="s">
        <v>158</v>
      </c>
      <c r="D92" s="173" t="s">
        <v>124</v>
      </c>
      <c r="E92" s="174" t="s">
        <v>866</v>
      </c>
      <c r="F92" s="175" t="s">
        <v>865</v>
      </c>
      <c r="G92" s="176" t="s">
        <v>577</v>
      </c>
      <c r="H92" s="177">
        <v>1</v>
      </c>
      <c r="I92" s="178"/>
      <c r="J92" s="179">
        <f>ROUND(I92*H92,2)</f>
        <v>0</v>
      </c>
      <c r="K92" s="175" t="s">
        <v>18</v>
      </c>
      <c r="L92" s="39"/>
      <c r="M92" s="180" t="s">
        <v>18</v>
      </c>
      <c r="N92" s="181" t="s">
        <v>45</v>
      </c>
      <c r="O92" s="64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4" t="s">
        <v>854</v>
      </c>
      <c r="AT92" s="184" t="s">
        <v>124</v>
      </c>
      <c r="AU92" s="184" t="s">
        <v>84</v>
      </c>
      <c r="AY92" s="17" t="s">
        <v>122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7" t="s">
        <v>82</v>
      </c>
      <c r="BK92" s="185">
        <f>ROUND(I92*H92,2)</f>
        <v>0</v>
      </c>
      <c r="BL92" s="17" t="s">
        <v>854</v>
      </c>
      <c r="BM92" s="184" t="s">
        <v>867</v>
      </c>
    </row>
    <row r="93" spans="1:65" s="2" customFormat="1" ht="16.5" customHeight="1">
      <c r="A93" s="34"/>
      <c r="B93" s="35"/>
      <c r="C93" s="173" t="s">
        <v>165</v>
      </c>
      <c r="D93" s="173" t="s">
        <v>124</v>
      </c>
      <c r="E93" s="174" t="s">
        <v>868</v>
      </c>
      <c r="F93" s="175" t="s">
        <v>869</v>
      </c>
      <c r="G93" s="176" t="s">
        <v>577</v>
      </c>
      <c r="H93" s="177">
        <v>1</v>
      </c>
      <c r="I93" s="178"/>
      <c r="J93" s="179">
        <f>ROUND(I93*H93,2)</f>
        <v>0</v>
      </c>
      <c r="K93" s="175" t="s">
        <v>18</v>
      </c>
      <c r="L93" s="39"/>
      <c r="M93" s="180" t="s">
        <v>18</v>
      </c>
      <c r="N93" s="181" t="s">
        <v>45</v>
      </c>
      <c r="O93" s="64"/>
      <c r="P93" s="182">
        <f>O93*H93</f>
        <v>0</v>
      </c>
      <c r="Q93" s="182">
        <v>0</v>
      </c>
      <c r="R93" s="182">
        <f>Q93*H93</f>
        <v>0</v>
      </c>
      <c r="S93" s="182">
        <v>0</v>
      </c>
      <c r="T93" s="183">
        <f>S93*H93</f>
        <v>0</v>
      </c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R93" s="184" t="s">
        <v>854</v>
      </c>
      <c r="AT93" s="184" t="s">
        <v>124</v>
      </c>
      <c r="AU93" s="184" t="s">
        <v>84</v>
      </c>
      <c r="AY93" s="17" t="s">
        <v>122</v>
      </c>
      <c r="BE93" s="185">
        <f>IF(N93="základní",J93,0)</f>
        <v>0</v>
      </c>
      <c r="BF93" s="185">
        <f>IF(N93="snížená",J93,0)</f>
        <v>0</v>
      </c>
      <c r="BG93" s="185">
        <f>IF(N93="zákl. přenesená",J93,0)</f>
        <v>0</v>
      </c>
      <c r="BH93" s="185">
        <f>IF(N93="sníž. přenesená",J93,0)</f>
        <v>0</v>
      </c>
      <c r="BI93" s="185">
        <f>IF(N93="nulová",J93,0)</f>
        <v>0</v>
      </c>
      <c r="BJ93" s="17" t="s">
        <v>82</v>
      </c>
      <c r="BK93" s="185">
        <f>ROUND(I93*H93,2)</f>
        <v>0</v>
      </c>
      <c r="BL93" s="17" t="s">
        <v>854</v>
      </c>
      <c r="BM93" s="184" t="s">
        <v>870</v>
      </c>
    </row>
    <row r="94" spans="1:65" s="2" customFormat="1" ht="16.5" customHeight="1">
      <c r="A94" s="34"/>
      <c r="B94" s="35"/>
      <c r="C94" s="173" t="s">
        <v>172</v>
      </c>
      <c r="D94" s="173" t="s">
        <v>124</v>
      </c>
      <c r="E94" s="174" t="s">
        <v>871</v>
      </c>
      <c r="F94" s="175" t="s">
        <v>872</v>
      </c>
      <c r="G94" s="176" t="s">
        <v>577</v>
      </c>
      <c r="H94" s="177">
        <v>1</v>
      </c>
      <c r="I94" s="178"/>
      <c r="J94" s="179">
        <f>ROUND(I94*H94,2)</f>
        <v>0</v>
      </c>
      <c r="K94" s="175" t="s">
        <v>18</v>
      </c>
      <c r="L94" s="39"/>
      <c r="M94" s="180" t="s">
        <v>18</v>
      </c>
      <c r="N94" s="181" t="s">
        <v>45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854</v>
      </c>
      <c r="AT94" s="184" t="s">
        <v>124</v>
      </c>
      <c r="AU94" s="184" t="s">
        <v>84</v>
      </c>
      <c r="AY94" s="17" t="s">
        <v>122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82</v>
      </c>
      <c r="BK94" s="185">
        <f>ROUND(I94*H94,2)</f>
        <v>0</v>
      </c>
      <c r="BL94" s="17" t="s">
        <v>854</v>
      </c>
      <c r="BM94" s="184" t="s">
        <v>873</v>
      </c>
    </row>
    <row r="95" spans="1:65" s="12" customFormat="1" ht="22.9" customHeight="1">
      <c r="B95" s="157"/>
      <c r="C95" s="158"/>
      <c r="D95" s="159" t="s">
        <v>73</v>
      </c>
      <c r="E95" s="171" t="s">
        <v>874</v>
      </c>
      <c r="F95" s="171" t="s">
        <v>875</v>
      </c>
      <c r="G95" s="158"/>
      <c r="H95" s="158"/>
      <c r="I95" s="161"/>
      <c r="J95" s="172">
        <f>BK95</f>
        <v>0</v>
      </c>
      <c r="K95" s="158"/>
      <c r="L95" s="163"/>
      <c r="M95" s="164"/>
      <c r="N95" s="165"/>
      <c r="O95" s="165"/>
      <c r="P95" s="166">
        <f>SUM(P96:P97)</f>
        <v>0</v>
      </c>
      <c r="Q95" s="165"/>
      <c r="R95" s="166">
        <f>SUM(R96:R97)</f>
        <v>0</v>
      </c>
      <c r="S95" s="165"/>
      <c r="T95" s="167">
        <f>SUM(T96:T97)</f>
        <v>0</v>
      </c>
      <c r="AR95" s="168" t="s">
        <v>158</v>
      </c>
      <c r="AT95" s="169" t="s">
        <v>73</v>
      </c>
      <c r="AU95" s="169" t="s">
        <v>82</v>
      </c>
      <c r="AY95" s="168" t="s">
        <v>122</v>
      </c>
      <c r="BK95" s="170">
        <f>SUM(BK96:BK97)</f>
        <v>0</v>
      </c>
    </row>
    <row r="96" spans="1:65" s="2" customFormat="1" ht="16.5" customHeight="1">
      <c r="A96" s="34"/>
      <c r="B96" s="35"/>
      <c r="C96" s="173">
        <v>8</v>
      </c>
      <c r="D96" s="173" t="s">
        <v>124</v>
      </c>
      <c r="E96" s="174" t="s">
        <v>876</v>
      </c>
      <c r="F96" s="175" t="s">
        <v>877</v>
      </c>
      <c r="G96" s="176" t="s">
        <v>591</v>
      </c>
      <c r="H96" s="177">
        <v>4</v>
      </c>
      <c r="I96" s="178"/>
      <c r="J96" s="179">
        <f>ROUND(I96*H96,2)</f>
        <v>0</v>
      </c>
      <c r="K96" s="175" t="s">
        <v>18</v>
      </c>
      <c r="L96" s="39"/>
      <c r="M96" s="180" t="s">
        <v>18</v>
      </c>
      <c r="N96" s="181" t="s">
        <v>45</v>
      </c>
      <c r="O96" s="64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4" t="s">
        <v>854</v>
      </c>
      <c r="AT96" s="184" t="s">
        <v>124</v>
      </c>
      <c r="AU96" s="184" t="s">
        <v>84</v>
      </c>
      <c r="AY96" s="17" t="s">
        <v>122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7" t="s">
        <v>82</v>
      </c>
      <c r="BK96" s="185">
        <f>ROUND(I96*H96,2)</f>
        <v>0</v>
      </c>
      <c r="BL96" s="17" t="s">
        <v>854</v>
      </c>
      <c r="BM96" s="184" t="s">
        <v>878</v>
      </c>
    </row>
    <row r="97" spans="1:47" s="2" customFormat="1" ht="19.5">
      <c r="A97" s="34"/>
      <c r="B97" s="35"/>
      <c r="C97" s="36"/>
      <c r="D97" s="193" t="s">
        <v>316</v>
      </c>
      <c r="E97" s="36"/>
      <c r="F97" s="234" t="s">
        <v>879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316</v>
      </c>
      <c r="AU97" s="17" t="s">
        <v>84</v>
      </c>
    </row>
    <row r="98" spans="1:47" s="2" customFormat="1" ht="6.95" customHeight="1">
      <c r="A98" s="34"/>
      <c r="B98" s="47"/>
      <c r="C98" s="48"/>
      <c r="D98" s="48"/>
      <c r="E98" s="48"/>
      <c r="F98" s="48"/>
      <c r="G98" s="48"/>
      <c r="H98" s="48"/>
      <c r="I98" s="48"/>
      <c r="J98" s="48"/>
      <c r="K98" s="48"/>
      <c r="L98" s="39"/>
      <c r="M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</sheetData>
  <sheetProtection algorithmName="SHA-512" hashValue="VgVPhahDLlE79SxWKYTaf9+w8x4emW/GeaTg6V45zUoXdYTZK/OZp72Ay4+EkOMblKclTw5GjrEOOy1mSPMB3Q==" saltValue="1cvIg6T4/M3LfdIoEpnUlQ==" spinCount="100000" sheet="1" objects="1" scenarios="1"/>
  <autoFilter ref="C82:K97" xr:uid="{00000000-0009-0000-0000-000004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SO 01 - Přechod pro chodce</vt:lpstr>
      <vt:lpstr>SO 02 - Kontejnerové stání</vt:lpstr>
      <vt:lpstr>SO 03 - Osvětlení přechodu</vt:lpstr>
      <vt:lpstr>VON - Vedlejší a ostatní ...</vt:lpstr>
      <vt:lpstr>'Rekapitulace stavby'!Názvy_tisku</vt:lpstr>
      <vt:lpstr>'SO 01 - Přechod pro chodce'!Názvy_tisku</vt:lpstr>
      <vt:lpstr>'SO 02 - Kontejnerové stání'!Názvy_tisku</vt:lpstr>
      <vt:lpstr>'SO 03 - Osvětlení přechodu'!Názvy_tisku</vt:lpstr>
      <vt:lpstr>'VON - Vedlejší a ostatní ...'!Názvy_tisku</vt:lpstr>
      <vt:lpstr>'Rekapitulace stavby'!Oblast_tisku</vt:lpstr>
      <vt:lpstr>'SO 01 - Přechod pro chodce'!Oblast_tisku</vt:lpstr>
      <vt:lpstr>'SO 02 - Kontejnerové stání'!Oblast_tisku</vt:lpstr>
      <vt:lpstr>'SO 03 - Osvětlení přechodu'!Oblast_tisku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Ladislav</dc:creator>
  <cp:lastModifiedBy>Svobodová Blanka Ing.</cp:lastModifiedBy>
  <dcterms:created xsi:type="dcterms:W3CDTF">2026-02-11T12:33:19Z</dcterms:created>
  <dcterms:modified xsi:type="dcterms:W3CDTF">2026-03-04T13:25:49Z</dcterms:modified>
</cp:coreProperties>
</file>